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6" yWindow="-48" windowWidth="22608" windowHeight="8748" tabRatio="821" activeTab="2"/>
  </bookViews>
  <sheets>
    <sheet name="TOC" sheetId="22" r:id="rId1"/>
    <sheet name="Regression" sheetId="21" r:id="rId2"/>
    <sheet name="NCHRP255_link" sheetId="2" r:id="rId3"/>
    <sheet name="PM_turns" sheetId="25" r:id="rId4"/>
    <sheet name="AM_turns" sheetId="27" r:id="rId5"/>
    <sheet name="24_turns" sheetId="29" r:id="rId6"/>
  </sheets>
  <definedNames>
    <definedName name="_xlnm.Print_Area" localSheetId="5">'24_turns'!$H$315:$Q$373,'24_turns'!$AT$315:$BC$373</definedName>
    <definedName name="_xlnm.Print_Area" localSheetId="4">AM_turns!$H$315:$Q$373,AM_turns!$AT$315:$BC$373</definedName>
    <definedName name="_xlnm.Print_Area" localSheetId="3">PM_turns!$H$315:$Q$373,PM_turns!$AT$315:$BC$373</definedName>
    <definedName name="_xlnm.Print_Area" localSheetId="1">Regression!$B$1:$X$20</definedName>
  </definedNames>
  <calcPr calcId="144525"/>
</workbook>
</file>

<file path=xl/calcChain.xml><?xml version="1.0" encoding="utf-8"?>
<calcChain xmlns="http://schemas.openxmlformats.org/spreadsheetml/2006/main">
  <c r="F23" i="2" l="1"/>
  <c r="N11" i="27" l="1"/>
  <c r="N10" i="27"/>
  <c r="V115" i="29" l="1"/>
  <c r="V114" i="29"/>
  <c r="V113" i="29"/>
  <c r="V112" i="29"/>
  <c r="V111" i="29"/>
  <c r="V108" i="29"/>
  <c r="V107" i="29"/>
  <c r="V106" i="29"/>
  <c r="V105" i="29"/>
  <c r="V104" i="29"/>
  <c r="V101" i="29"/>
  <c r="V100" i="29"/>
  <c r="V94" i="29"/>
  <c r="V93" i="29"/>
  <c r="V87" i="29"/>
  <c r="V86" i="29"/>
  <c r="V80" i="29"/>
  <c r="V79" i="29"/>
  <c r="V115" i="27"/>
  <c r="V114" i="27"/>
  <c r="V113" i="27"/>
  <c r="V112" i="27"/>
  <c r="V111" i="27"/>
  <c r="V108" i="27"/>
  <c r="V107" i="27"/>
  <c r="V106" i="27"/>
  <c r="V105" i="27"/>
  <c r="V104" i="27"/>
  <c r="V101" i="27"/>
  <c r="V100" i="27"/>
  <c r="V94" i="27"/>
  <c r="V93" i="27"/>
  <c r="V87" i="27"/>
  <c r="V86" i="27"/>
  <c r="V80" i="27"/>
  <c r="V79" i="27"/>
  <c r="V115" i="25"/>
  <c r="V114" i="25"/>
  <c r="V113" i="25"/>
  <c r="V112" i="25"/>
  <c r="V111" i="25"/>
  <c r="V108" i="25"/>
  <c r="V107" i="25"/>
  <c r="V106" i="25"/>
  <c r="V105" i="25"/>
  <c r="V104" i="25"/>
  <c r="V101" i="25"/>
  <c r="V100" i="25"/>
  <c r="V94" i="25"/>
  <c r="V93" i="25"/>
  <c r="V87" i="25"/>
  <c r="V86" i="25"/>
  <c r="V80" i="25"/>
  <c r="V79" i="25"/>
  <c r="AQ115" i="29"/>
  <c r="AL115" i="29"/>
  <c r="AK115" i="29"/>
  <c r="AI115" i="29"/>
  <c r="AF115" i="29"/>
  <c r="AE115" i="29"/>
  <c r="AC115" i="29"/>
  <c r="Z115" i="29"/>
  <c r="Y115" i="29"/>
  <c r="W115" i="29"/>
  <c r="U115" i="29"/>
  <c r="T115" i="29"/>
  <c r="P115" i="29"/>
  <c r="O115" i="29"/>
  <c r="AQ114" i="29"/>
  <c r="AI114" i="29"/>
  <c r="AC114" i="29"/>
  <c r="W114" i="29"/>
  <c r="U114" i="29"/>
  <c r="T114" i="29"/>
  <c r="P114" i="29"/>
  <c r="O114" i="29"/>
  <c r="AQ113" i="29"/>
  <c r="AL113" i="29"/>
  <c r="AI113" i="29"/>
  <c r="AE113" i="29"/>
  <c r="AC113" i="29"/>
  <c r="W113" i="29"/>
  <c r="U113" i="29"/>
  <c r="T113" i="29"/>
  <c r="P113" i="29"/>
  <c r="O113" i="29"/>
  <c r="AQ112" i="29"/>
  <c r="AL112" i="29"/>
  <c r="AI112" i="29"/>
  <c r="AF112" i="29"/>
  <c r="AE112" i="29"/>
  <c r="AC112" i="29"/>
  <c r="Z112" i="29"/>
  <c r="Y112" i="29"/>
  <c r="W112" i="29"/>
  <c r="U112" i="29"/>
  <c r="T112" i="29"/>
  <c r="AK112" i="29" s="1"/>
  <c r="P112" i="29"/>
  <c r="O112" i="29"/>
  <c r="AQ111" i="29"/>
  <c r="AK111" i="29"/>
  <c r="AI111" i="29"/>
  <c r="AC111" i="29"/>
  <c r="W111" i="29"/>
  <c r="U111" i="29"/>
  <c r="T111" i="29"/>
  <c r="P111" i="29"/>
  <c r="O111" i="29"/>
  <c r="AQ108" i="29"/>
  <c r="AL108" i="29"/>
  <c r="AK108" i="29"/>
  <c r="AI108" i="29"/>
  <c r="AF108" i="29"/>
  <c r="AE108" i="29"/>
  <c r="AC108" i="29"/>
  <c r="Z108" i="29"/>
  <c r="Y108" i="29"/>
  <c r="W108" i="29"/>
  <c r="U108" i="29"/>
  <c r="T108" i="29"/>
  <c r="P108" i="29"/>
  <c r="O108" i="29"/>
  <c r="AQ107" i="29"/>
  <c r="AI107" i="29"/>
  <c r="AC107" i="29"/>
  <c r="W107" i="29"/>
  <c r="U107" i="29"/>
  <c r="T107" i="29"/>
  <c r="P107" i="29"/>
  <c r="O107" i="29"/>
  <c r="AQ106" i="29"/>
  <c r="AK106" i="29"/>
  <c r="AI106" i="29"/>
  <c r="AF106" i="29"/>
  <c r="AE106" i="29"/>
  <c r="AC106" i="29"/>
  <c r="Y106" i="29"/>
  <c r="W106" i="29"/>
  <c r="U106" i="29"/>
  <c r="T106" i="29"/>
  <c r="P106" i="29"/>
  <c r="O106" i="29"/>
  <c r="AQ105" i="29"/>
  <c r="AI105" i="29"/>
  <c r="AF105" i="29"/>
  <c r="AC105" i="29"/>
  <c r="Z105" i="29"/>
  <c r="W105" i="29"/>
  <c r="U105" i="29"/>
  <c r="T105" i="29"/>
  <c r="P105" i="29"/>
  <c r="O105" i="29"/>
  <c r="AQ104" i="29"/>
  <c r="AL104" i="29"/>
  <c r="AK104" i="29"/>
  <c r="AI104" i="29"/>
  <c r="AE104" i="29"/>
  <c r="AC104" i="29"/>
  <c r="Z104" i="29"/>
  <c r="W104" i="29"/>
  <c r="U104" i="29"/>
  <c r="T104" i="29"/>
  <c r="P104" i="29"/>
  <c r="O104" i="29"/>
  <c r="AQ101" i="29"/>
  <c r="AI101" i="29"/>
  <c r="AF101" i="29"/>
  <c r="AC101" i="29"/>
  <c r="Z101" i="29"/>
  <c r="W101" i="29"/>
  <c r="U101" i="29"/>
  <c r="T101" i="29"/>
  <c r="P101" i="29"/>
  <c r="O101" i="29"/>
  <c r="AQ100" i="29"/>
  <c r="AL100" i="29"/>
  <c r="AK100" i="29"/>
  <c r="AI100" i="29"/>
  <c r="AF100" i="29"/>
  <c r="AE100" i="29"/>
  <c r="AC100" i="29"/>
  <c r="Z100" i="29"/>
  <c r="W100" i="29"/>
  <c r="U100" i="29"/>
  <c r="T100" i="29"/>
  <c r="P100" i="29"/>
  <c r="O100" i="29"/>
  <c r="AQ99" i="29"/>
  <c r="AI99" i="29"/>
  <c r="AC99" i="29"/>
  <c r="W99" i="29"/>
  <c r="U99" i="29"/>
  <c r="P99" i="29"/>
  <c r="O99" i="29"/>
  <c r="AQ98" i="29"/>
  <c r="AI98" i="29"/>
  <c r="AC98" i="29"/>
  <c r="W98" i="29"/>
  <c r="U98" i="29"/>
  <c r="P98" i="29"/>
  <c r="O98" i="29"/>
  <c r="AQ97" i="29"/>
  <c r="AI97" i="29"/>
  <c r="AC97" i="29"/>
  <c r="W97" i="29"/>
  <c r="U97" i="29"/>
  <c r="P97" i="29"/>
  <c r="O97" i="29"/>
  <c r="AQ94" i="29"/>
  <c r="AI94" i="29"/>
  <c r="AC94" i="29"/>
  <c r="Y94" i="29"/>
  <c r="W94" i="29"/>
  <c r="U94" i="29"/>
  <c r="T94" i="29"/>
  <c r="P94" i="29"/>
  <c r="O94" i="29"/>
  <c r="AQ93" i="29"/>
  <c r="AL93" i="29"/>
  <c r="AI93" i="29"/>
  <c r="AC93" i="29"/>
  <c r="W93" i="29"/>
  <c r="U93" i="29"/>
  <c r="T93" i="29"/>
  <c r="AE93" i="29" s="1"/>
  <c r="P93" i="29"/>
  <c r="O93" i="29"/>
  <c r="AQ92" i="29"/>
  <c r="AI92" i="29"/>
  <c r="AC92" i="29"/>
  <c r="W92" i="29"/>
  <c r="U92" i="29"/>
  <c r="P92" i="29"/>
  <c r="O92" i="29"/>
  <c r="AQ91" i="29"/>
  <c r="AI91" i="29"/>
  <c r="AC91" i="29"/>
  <c r="W91" i="29"/>
  <c r="U91" i="29"/>
  <c r="P91" i="29"/>
  <c r="O91" i="29"/>
  <c r="AQ90" i="29"/>
  <c r="AI90" i="29"/>
  <c r="AC90" i="29"/>
  <c r="W90" i="29"/>
  <c r="U90" i="29"/>
  <c r="P90" i="29"/>
  <c r="O90" i="29"/>
  <c r="AQ87" i="29"/>
  <c r="AL87" i="29"/>
  <c r="AK87" i="29"/>
  <c r="AI87" i="29"/>
  <c r="AC87" i="29"/>
  <c r="Z87" i="29"/>
  <c r="W87" i="29"/>
  <c r="U87" i="29"/>
  <c r="T87" i="29"/>
  <c r="P87" i="29"/>
  <c r="O87" i="29"/>
  <c r="AQ86" i="29"/>
  <c r="AK86" i="29"/>
  <c r="AI86" i="29"/>
  <c r="AF86" i="29"/>
  <c r="AE86" i="29"/>
  <c r="AC86" i="29"/>
  <c r="Y86" i="29"/>
  <c r="W86" i="29"/>
  <c r="U86" i="29"/>
  <c r="T86" i="29"/>
  <c r="P86" i="29"/>
  <c r="O86" i="29"/>
  <c r="AQ85" i="29"/>
  <c r="AI85" i="29"/>
  <c r="AC85" i="29"/>
  <c r="W85" i="29"/>
  <c r="U85" i="29"/>
  <c r="P85" i="29"/>
  <c r="O85" i="29"/>
  <c r="AQ84" i="29"/>
  <c r="AI84" i="29"/>
  <c r="AC84" i="29"/>
  <c r="W84" i="29"/>
  <c r="U84" i="29"/>
  <c r="P84" i="29"/>
  <c r="O84" i="29"/>
  <c r="AQ83" i="29"/>
  <c r="AI83" i="29"/>
  <c r="AC83" i="29"/>
  <c r="W83" i="29"/>
  <c r="U83" i="29"/>
  <c r="P83" i="29"/>
  <c r="O83" i="29"/>
  <c r="AQ80" i="29"/>
  <c r="AL80" i="29"/>
  <c r="AK80" i="29"/>
  <c r="AI80" i="29"/>
  <c r="AF80" i="29"/>
  <c r="AE80" i="29"/>
  <c r="AC80" i="29"/>
  <c r="Z80" i="29"/>
  <c r="Y80" i="29"/>
  <c r="W80" i="29"/>
  <c r="U80" i="29"/>
  <c r="T80" i="29"/>
  <c r="P80" i="29"/>
  <c r="O80" i="29"/>
  <c r="AQ79" i="29"/>
  <c r="AL79" i="29"/>
  <c r="AK79" i="29"/>
  <c r="AI79" i="29"/>
  <c r="AF79" i="29"/>
  <c r="AC79" i="29"/>
  <c r="Z79" i="29"/>
  <c r="Y79" i="29"/>
  <c r="W79" i="29"/>
  <c r="U79" i="29"/>
  <c r="T79" i="29"/>
  <c r="P79" i="29"/>
  <c r="O79" i="29"/>
  <c r="AQ78" i="29"/>
  <c r="AI78" i="29"/>
  <c r="AC78" i="29"/>
  <c r="W78" i="29"/>
  <c r="U78" i="29"/>
  <c r="P78" i="29"/>
  <c r="O78" i="29"/>
  <c r="AQ77" i="29"/>
  <c r="AI77" i="29"/>
  <c r="AC77" i="29"/>
  <c r="W77" i="29"/>
  <c r="U77" i="29"/>
  <c r="P77" i="29"/>
  <c r="O77" i="29"/>
  <c r="AQ76" i="29"/>
  <c r="AI76" i="29"/>
  <c r="AC76" i="29"/>
  <c r="W76" i="29"/>
  <c r="U76" i="29"/>
  <c r="P76" i="29"/>
  <c r="O76" i="29"/>
  <c r="V73" i="29"/>
  <c r="AQ115" i="27"/>
  <c r="AL115" i="27"/>
  <c r="AK115" i="27"/>
  <c r="AI115" i="27"/>
  <c r="AF115" i="27"/>
  <c r="AE115" i="27"/>
  <c r="AC115" i="27"/>
  <c r="Y115" i="27"/>
  <c r="W115" i="27"/>
  <c r="U115" i="27"/>
  <c r="T115" i="27"/>
  <c r="P115" i="27"/>
  <c r="O115" i="27"/>
  <c r="AQ114" i="27"/>
  <c r="AI114" i="27"/>
  <c r="AC114" i="27"/>
  <c r="Z114" i="27"/>
  <c r="Y114" i="27"/>
  <c r="W114" i="27"/>
  <c r="U114" i="27"/>
  <c r="T114" i="27"/>
  <c r="P114" i="27"/>
  <c r="O114" i="27"/>
  <c r="AQ113" i="27"/>
  <c r="AL113" i="27"/>
  <c r="AK113" i="27"/>
  <c r="AI113" i="27"/>
  <c r="AC113" i="27"/>
  <c r="W113" i="27"/>
  <c r="U113" i="27"/>
  <c r="T113" i="27"/>
  <c r="P113" i="27"/>
  <c r="O113" i="27"/>
  <c r="AQ112" i="27"/>
  <c r="AL112" i="27"/>
  <c r="AI112" i="27"/>
  <c r="AF112" i="27"/>
  <c r="AE112" i="27"/>
  <c r="AC112" i="27"/>
  <c r="Z112" i="27"/>
  <c r="Y112" i="27"/>
  <c r="W112" i="27"/>
  <c r="U112" i="27"/>
  <c r="T112" i="27"/>
  <c r="AK112" i="27" s="1"/>
  <c r="P112" i="27"/>
  <c r="O112" i="27"/>
  <c r="AQ111" i="27"/>
  <c r="AI111" i="27"/>
  <c r="AC111" i="27"/>
  <c r="Z111" i="27"/>
  <c r="W111" i="27"/>
  <c r="U111" i="27"/>
  <c r="T111" i="27"/>
  <c r="P111" i="27"/>
  <c r="O111" i="27"/>
  <c r="AQ108" i="27"/>
  <c r="AL108" i="27"/>
  <c r="AK108" i="27"/>
  <c r="AI108" i="27"/>
  <c r="AF108" i="27"/>
  <c r="AE108" i="27"/>
  <c r="AC108" i="27"/>
  <c r="Z108" i="27"/>
  <c r="Y108" i="27"/>
  <c r="W108" i="27"/>
  <c r="U108" i="27"/>
  <c r="T108" i="27"/>
  <c r="P108" i="27"/>
  <c r="O108" i="27"/>
  <c r="AQ107" i="27"/>
  <c r="AI107" i="27"/>
  <c r="AC107" i="27"/>
  <c r="W107" i="27"/>
  <c r="U107" i="27"/>
  <c r="T107" i="27"/>
  <c r="P107" i="27"/>
  <c r="O107" i="27"/>
  <c r="AQ106" i="27"/>
  <c r="AL106" i="27"/>
  <c r="AK106" i="27"/>
  <c r="AI106" i="27"/>
  <c r="AF106" i="27"/>
  <c r="AE106" i="27"/>
  <c r="AC106" i="27"/>
  <c r="W106" i="27"/>
  <c r="U106" i="27"/>
  <c r="T106" i="27"/>
  <c r="P106" i="27"/>
  <c r="O106" i="27"/>
  <c r="AQ105" i="27"/>
  <c r="AL105" i="27"/>
  <c r="AK105" i="27"/>
  <c r="AI105" i="27"/>
  <c r="AF105" i="27"/>
  <c r="AE105" i="27"/>
  <c r="AC105" i="27"/>
  <c r="Z105" i="27"/>
  <c r="Y105" i="27"/>
  <c r="W105" i="27"/>
  <c r="U105" i="27"/>
  <c r="T105" i="27"/>
  <c r="P105" i="27"/>
  <c r="O105" i="27"/>
  <c r="AQ104" i="27"/>
  <c r="AI104" i="27"/>
  <c r="AC104" i="27"/>
  <c r="W104" i="27"/>
  <c r="U104" i="27"/>
  <c r="T104" i="27"/>
  <c r="P104" i="27"/>
  <c r="O104" i="27"/>
  <c r="AQ101" i="27"/>
  <c r="AL101" i="27"/>
  <c r="AK101" i="27"/>
  <c r="AI101" i="27"/>
  <c r="AF101" i="27"/>
  <c r="AE101" i="27"/>
  <c r="AC101" i="27"/>
  <c r="Z101" i="27"/>
  <c r="Y101" i="27"/>
  <c r="W101" i="27"/>
  <c r="U101" i="27"/>
  <c r="T101" i="27"/>
  <c r="P101" i="27"/>
  <c r="O101" i="27"/>
  <c r="AQ100" i="27"/>
  <c r="AI100" i="27"/>
  <c r="AC100" i="27"/>
  <c r="W100" i="27"/>
  <c r="U100" i="27"/>
  <c r="T100" i="27"/>
  <c r="AK100" i="27" s="1"/>
  <c r="P100" i="27"/>
  <c r="O100" i="27"/>
  <c r="AQ99" i="27"/>
  <c r="AI99" i="27"/>
  <c r="AC99" i="27"/>
  <c r="W99" i="27"/>
  <c r="U99" i="27"/>
  <c r="P99" i="27"/>
  <c r="O99" i="27"/>
  <c r="AQ98" i="27"/>
  <c r="AI98" i="27"/>
  <c r="AC98" i="27"/>
  <c r="W98" i="27"/>
  <c r="U98" i="27"/>
  <c r="P98" i="27"/>
  <c r="O98" i="27"/>
  <c r="AQ97" i="27"/>
  <c r="AI97" i="27"/>
  <c r="AC97" i="27"/>
  <c r="W97" i="27"/>
  <c r="U97" i="27"/>
  <c r="P97" i="27"/>
  <c r="O97" i="27"/>
  <c r="AQ94" i="27"/>
  <c r="AI94" i="27"/>
  <c r="AC94" i="27"/>
  <c r="Z94" i="27"/>
  <c r="Y94" i="27"/>
  <c r="W94" i="27"/>
  <c r="U94" i="27"/>
  <c r="T94" i="27"/>
  <c r="P94" i="27"/>
  <c r="O94" i="27"/>
  <c r="AQ93" i="27"/>
  <c r="AI93" i="27"/>
  <c r="AC93" i="27"/>
  <c r="W93" i="27"/>
  <c r="U93" i="27"/>
  <c r="T93" i="27"/>
  <c r="P93" i="27"/>
  <c r="O93" i="27"/>
  <c r="AQ92" i="27"/>
  <c r="AI92" i="27"/>
  <c r="AC92" i="27"/>
  <c r="W92" i="27"/>
  <c r="U92" i="27"/>
  <c r="P92" i="27"/>
  <c r="O92" i="27"/>
  <c r="AQ91" i="27"/>
  <c r="AI91" i="27"/>
  <c r="AC91" i="27"/>
  <c r="W91" i="27"/>
  <c r="U91" i="27"/>
  <c r="P91" i="27"/>
  <c r="O91" i="27"/>
  <c r="AQ90" i="27"/>
  <c r="AI90" i="27"/>
  <c r="AC90" i="27"/>
  <c r="W90" i="27"/>
  <c r="U90" i="27"/>
  <c r="P90" i="27"/>
  <c r="O90" i="27"/>
  <c r="AQ87" i="27"/>
  <c r="AI87" i="27"/>
  <c r="AC87" i="27"/>
  <c r="Z87" i="27"/>
  <c r="W87" i="27"/>
  <c r="U87" i="27"/>
  <c r="T87" i="27"/>
  <c r="P87" i="27"/>
  <c r="O87" i="27"/>
  <c r="AQ86" i="27"/>
  <c r="AL86" i="27"/>
  <c r="AK86" i="27"/>
  <c r="AI86" i="27"/>
  <c r="AF86" i="27"/>
  <c r="AE86" i="27"/>
  <c r="AC86" i="27"/>
  <c r="W86" i="27"/>
  <c r="U86" i="27"/>
  <c r="T86" i="27"/>
  <c r="P86" i="27"/>
  <c r="O86" i="27"/>
  <c r="AQ85" i="27"/>
  <c r="AI85" i="27"/>
  <c r="AC85" i="27"/>
  <c r="W85" i="27"/>
  <c r="U85" i="27"/>
  <c r="P85" i="27"/>
  <c r="O85" i="27"/>
  <c r="AQ84" i="27"/>
  <c r="AI84" i="27"/>
  <c r="AC84" i="27"/>
  <c r="W84" i="27"/>
  <c r="U84" i="27"/>
  <c r="P84" i="27"/>
  <c r="O84" i="27"/>
  <c r="AQ83" i="27"/>
  <c r="AI83" i="27"/>
  <c r="AC83" i="27"/>
  <c r="W83" i="27"/>
  <c r="U83" i="27"/>
  <c r="P83" i="27"/>
  <c r="O83" i="27"/>
  <c r="AQ80" i="27"/>
  <c r="AI80" i="27"/>
  <c r="AC80" i="27"/>
  <c r="W80" i="27"/>
  <c r="U80" i="27"/>
  <c r="T80" i="27"/>
  <c r="P80" i="27"/>
  <c r="O80" i="27"/>
  <c r="AQ79" i="27"/>
  <c r="AL79" i="27"/>
  <c r="AK79" i="27"/>
  <c r="AI79" i="27"/>
  <c r="AF79" i="27"/>
  <c r="AE79" i="27"/>
  <c r="AC79" i="27"/>
  <c r="Y79" i="27"/>
  <c r="W79" i="27"/>
  <c r="U79" i="27"/>
  <c r="T79" i="27"/>
  <c r="P79" i="27"/>
  <c r="O79" i="27"/>
  <c r="AQ78" i="27"/>
  <c r="AI78" i="27"/>
  <c r="AC78" i="27"/>
  <c r="W78" i="27"/>
  <c r="U78" i="27"/>
  <c r="P78" i="27"/>
  <c r="O78" i="27"/>
  <c r="AQ77" i="27"/>
  <c r="AI77" i="27"/>
  <c r="AC77" i="27"/>
  <c r="W77" i="27"/>
  <c r="U77" i="27"/>
  <c r="P77" i="27"/>
  <c r="O77" i="27"/>
  <c r="AQ76" i="27"/>
  <c r="AI76" i="27"/>
  <c r="AC76" i="27"/>
  <c r="W76" i="27"/>
  <c r="U76" i="27"/>
  <c r="P76" i="27"/>
  <c r="O76" i="27"/>
  <c r="V73" i="27"/>
  <c r="AF115" i="25"/>
  <c r="AE115" i="25"/>
  <c r="AC115" i="25"/>
  <c r="AF114" i="25"/>
  <c r="AE114" i="25"/>
  <c r="AC114" i="25"/>
  <c r="AF113" i="25"/>
  <c r="AE113" i="25"/>
  <c r="AC113" i="25"/>
  <c r="AF112" i="25"/>
  <c r="AE112" i="25"/>
  <c r="AC112" i="25"/>
  <c r="AF111" i="25"/>
  <c r="AE111" i="25"/>
  <c r="AC111" i="25"/>
  <c r="AF108" i="25"/>
  <c r="AE108" i="25"/>
  <c r="AC108" i="25"/>
  <c r="AF107" i="25"/>
  <c r="AE107" i="25"/>
  <c r="AC107" i="25"/>
  <c r="AF106" i="25"/>
  <c r="AE106" i="25"/>
  <c r="AC106" i="25"/>
  <c r="AF105" i="25"/>
  <c r="AE105" i="25"/>
  <c r="AC105" i="25"/>
  <c r="AF104" i="25"/>
  <c r="AE104" i="25"/>
  <c r="AC104" i="25"/>
  <c r="AF101" i="25"/>
  <c r="AE101" i="25"/>
  <c r="AC101" i="25"/>
  <c r="AF100" i="25"/>
  <c r="AE100" i="25"/>
  <c r="AC100" i="25"/>
  <c r="AC99" i="25"/>
  <c r="AC98" i="25"/>
  <c r="AC97" i="25"/>
  <c r="AF94" i="25"/>
  <c r="AE94" i="25"/>
  <c r="AC94" i="25"/>
  <c r="AF93" i="25"/>
  <c r="AE93" i="25"/>
  <c r="AC93" i="25"/>
  <c r="AC92" i="25"/>
  <c r="AC91" i="25"/>
  <c r="AC90" i="25"/>
  <c r="AF87" i="25"/>
  <c r="AE87" i="25"/>
  <c r="AC87" i="25"/>
  <c r="AF86" i="25"/>
  <c r="AE86" i="25"/>
  <c r="AC86" i="25"/>
  <c r="AC85" i="25"/>
  <c r="AC84" i="25"/>
  <c r="AC83" i="25"/>
  <c r="AC80" i="25"/>
  <c r="AC79" i="25"/>
  <c r="AC78" i="25"/>
  <c r="AC77" i="25"/>
  <c r="AC76" i="25"/>
  <c r="W74" i="25"/>
  <c r="AF80" i="25"/>
  <c r="AE80" i="25"/>
  <c r="AF79" i="25"/>
  <c r="AE79" i="25"/>
  <c r="Y107" i="29" l="1"/>
  <c r="AF107" i="29"/>
  <c r="AE107" i="29"/>
  <c r="AL107" i="29"/>
  <c r="Z107" i="29"/>
  <c r="V109" i="29"/>
  <c r="Y87" i="29"/>
  <c r="AF87" i="29"/>
  <c r="AE87" i="29"/>
  <c r="AF114" i="29"/>
  <c r="AK114" i="29"/>
  <c r="AE114" i="29"/>
  <c r="AL114" i="29"/>
  <c r="Z114" i="29"/>
  <c r="Y114" i="29"/>
  <c r="Z93" i="29"/>
  <c r="Y93" i="29"/>
  <c r="AF93" i="29"/>
  <c r="AK93" i="29"/>
  <c r="AF94" i="29"/>
  <c r="AE94" i="29"/>
  <c r="AL94" i="29"/>
  <c r="AK94" i="29"/>
  <c r="Z94" i="29"/>
  <c r="AK107" i="29"/>
  <c r="V116" i="29"/>
  <c r="Y111" i="29"/>
  <c r="AL111" i="29"/>
  <c r="T116" i="29"/>
  <c r="X114" i="29" s="1"/>
  <c r="AB114" i="29" s="1"/>
  <c r="AF111" i="29"/>
  <c r="AE111" i="29"/>
  <c r="Z111" i="29"/>
  <c r="AE79" i="29"/>
  <c r="AL86" i="29"/>
  <c r="Y101" i="29"/>
  <c r="Y105" i="29"/>
  <c r="AL106" i="29"/>
  <c r="AK113" i="29"/>
  <c r="AF113" i="29"/>
  <c r="Z86" i="29"/>
  <c r="AK101" i="29"/>
  <c r="AF104" i="29"/>
  <c r="AK105" i="29"/>
  <c r="Z106" i="29"/>
  <c r="T109" i="29"/>
  <c r="AJ106" i="29" s="1"/>
  <c r="AN106" i="29" s="1"/>
  <c r="AJ112" i="29"/>
  <c r="AN112" i="29" s="1"/>
  <c r="Y113" i="29"/>
  <c r="Y100" i="29"/>
  <c r="AL101" i="29"/>
  <c r="Y104" i="29"/>
  <c r="AL105" i="29"/>
  <c r="Z113" i="29"/>
  <c r="AE101" i="29"/>
  <c r="AE105" i="29"/>
  <c r="Z80" i="27"/>
  <c r="Y80" i="27"/>
  <c r="AF80" i="27"/>
  <c r="AL80" i="27"/>
  <c r="AE80" i="27"/>
  <c r="AK80" i="27"/>
  <c r="Z113" i="27"/>
  <c r="Y113" i="27"/>
  <c r="AE113" i="27"/>
  <c r="AF113" i="27"/>
  <c r="AJ113" i="27"/>
  <c r="AN113" i="27" s="1"/>
  <c r="Y107" i="27"/>
  <c r="AF107" i="27"/>
  <c r="AE107" i="27"/>
  <c r="AL107" i="27"/>
  <c r="AK107" i="27"/>
  <c r="Z93" i="27"/>
  <c r="AE93" i="27"/>
  <c r="Y93" i="27"/>
  <c r="AF93" i="27"/>
  <c r="AL93" i="27"/>
  <c r="Z107" i="27"/>
  <c r="V116" i="27"/>
  <c r="Y111" i="27"/>
  <c r="T116" i="27"/>
  <c r="AG111" i="27" s="1"/>
  <c r="AF111" i="27"/>
  <c r="AK111" i="27"/>
  <c r="AM111" i="27"/>
  <c r="AE111" i="27"/>
  <c r="AL111" i="27"/>
  <c r="AK93" i="27"/>
  <c r="Z100" i="27"/>
  <c r="Y100" i="27"/>
  <c r="AF100" i="27"/>
  <c r="AE100" i="27"/>
  <c r="AL100" i="27"/>
  <c r="Y87" i="27"/>
  <c r="AK87" i="27"/>
  <c r="AF87" i="27"/>
  <c r="AE87" i="27"/>
  <c r="AL87" i="27"/>
  <c r="Z104" i="27"/>
  <c r="V109" i="27"/>
  <c r="Y104" i="27"/>
  <c r="T109" i="27"/>
  <c r="AG107" i="27" s="1"/>
  <c r="AF104" i="27"/>
  <c r="AL104" i="27"/>
  <c r="AE104" i="27"/>
  <c r="AK104" i="27"/>
  <c r="AJ111" i="27"/>
  <c r="AN111" i="27" s="1"/>
  <c r="Z79" i="27"/>
  <c r="Y86" i="27"/>
  <c r="AK94" i="27"/>
  <c r="Y106" i="27"/>
  <c r="AK114" i="27"/>
  <c r="Z115" i="27"/>
  <c r="Z86" i="27"/>
  <c r="AL94" i="27"/>
  <c r="Z106" i="27"/>
  <c r="AJ112" i="27"/>
  <c r="AN112" i="27" s="1"/>
  <c r="AD114" i="27"/>
  <c r="AH114" i="27" s="1"/>
  <c r="AL114" i="27"/>
  <c r="AE94" i="27"/>
  <c r="AE114" i="27"/>
  <c r="AF94" i="27"/>
  <c r="X114" i="27"/>
  <c r="AB114" i="27" s="1"/>
  <c r="AF114" i="27"/>
  <c r="AA106" i="29" l="1"/>
  <c r="AD105" i="29"/>
  <c r="AH105" i="29" s="1"/>
  <c r="AG113" i="29"/>
  <c r="AM111" i="29"/>
  <c r="AA113" i="29"/>
  <c r="AJ115" i="29"/>
  <c r="AN115" i="29" s="1"/>
  <c r="AD106" i="29"/>
  <c r="AH106" i="29" s="1"/>
  <c r="AM107" i="29"/>
  <c r="X113" i="29"/>
  <c r="AB113" i="29" s="1"/>
  <c r="AA111" i="29"/>
  <c r="AM114" i="29"/>
  <c r="AD111" i="29"/>
  <c r="AH111" i="29" s="1"/>
  <c r="AG111" i="29"/>
  <c r="AM113" i="27"/>
  <c r="AD114" i="29"/>
  <c r="AH114" i="29" s="1"/>
  <c r="AJ113" i="29"/>
  <c r="AN113" i="29" s="1"/>
  <c r="AG114" i="29"/>
  <c r="X111" i="29"/>
  <c r="AB111" i="29" s="1"/>
  <c r="AM114" i="27"/>
  <c r="AA115" i="27"/>
  <c r="X113" i="27"/>
  <c r="AB113" i="27" s="1"/>
  <c r="AG113" i="27"/>
  <c r="AD111" i="27"/>
  <c r="AH111" i="27" s="1"/>
  <c r="AD108" i="29"/>
  <c r="AH108" i="29" s="1"/>
  <c r="AG106" i="29"/>
  <c r="AA108" i="29"/>
  <c r="AM104" i="29"/>
  <c r="X108" i="29"/>
  <c r="AB108" i="29" s="1"/>
  <c r="AM108" i="29"/>
  <c r="X105" i="29"/>
  <c r="AB105" i="29" s="1"/>
  <c r="AA104" i="29"/>
  <c r="X106" i="29"/>
  <c r="AB106" i="29" s="1"/>
  <c r="AG108" i="29"/>
  <c r="AA105" i="29"/>
  <c r="AM106" i="29"/>
  <c r="AD104" i="29"/>
  <c r="AH104" i="29" s="1"/>
  <c r="AJ107" i="29"/>
  <c r="AN107" i="29" s="1"/>
  <c r="AG107" i="29"/>
  <c r="AJ105" i="29"/>
  <c r="AN105" i="29" s="1"/>
  <c r="AG104" i="29"/>
  <c r="AG105" i="29"/>
  <c r="AM105" i="29"/>
  <c r="AJ104" i="29"/>
  <c r="AN104" i="29" s="1"/>
  <c r="AD112" i="29"/>
  <c r="AH112" i="29" s="1"/>
  <c r="AA112" i="29"/>
  <c r="AA115" i="29"/>
  <c r="AM115" i="29"/>
  <c r="X112" i="29"/>
  <c r="AB112" i="29" s="1"/>
  <c r="AD115" i="29"/>
  <c r="AH115" i="29" s="1"/>
  <c r="AM112" i="29"/>
  <c r="AM113" i="29"/>
  <c r="X115" i="29"/>
  <c r="AB115" i="29" s="1"/>
  <c r="AJ114" i="29"/>
  <c r="AN114" i="29" s="1"/>
  <c r="AJ111" i="29"/>
  <c r="AN111" i="29" s="1"/>
  <c r="AG112" i="29"/>
  <c r="AG115" i="29"/>
  <c r="AD113" i="29"/>
  <c r="AH113" i="29" s="1"/>
  <c r="AA114" i="29"/>
  <c r="AJ108" i="29"/>
  <c r="AN108" i="29" s="1"/>
  <c r="X107" i="29"/>
  <c r="AB107" i="29" s="1"/>
  <c r="X104" i="29"/>
  <c r="AB104" i="29" s="1"/>
  <c r="AA107" i="29"/>
  <c r="AD107" i="29"/>
  <c r="AH107" i="29" s="1"/>
  <c r="AA108" i="27"/>
  <c r="AG106" i="27"/>
  <c r="AD112" i="27"/>
  <c r="AH112" i="27" s="1"/>
  <c r="AJ114" i="27"/>
  <c r="AN114" i="27" s="1"/>
  <c r="AG115" i="27"/>
  <c r="AD115" i="27"/>
  <c r="AH115" i="27" s="1"/>
  <c r="AG114" i="27"/>
  <c r="AA111" i="27"/>
  <c r="X115" i="27"/>
  <c r="AB115" i="27" s="1"/>
  <c r="AM115" i="27"/>
  <c r="AA114" i="27"/>
  <c r="AM112" i="27"/>
  <c r="AG112" i="27"/>
  <c r="X112" i="27"/>
  <c r="AB112" i="27" s="1"/>
  <c r="AM107" i="27"/>
  <c r="AJ108" i="27"/>
  <c r="AN108" i="27" s="1"/>
  <c r="AA113" i="27"/>
  <c r="AG104" i="27"/>
  <c r="AJ107" i="27"/>
  <c r="AN107" i="27" s="1"/>
  <c r="AJ106" i="27"/>
  <c r="AN106" i="27" s="1"/>
  <c r="AD104" i="27"/>
  <c r="AH104" i="27" s="1"/>
  <c r="X111" i="27"/>
  <c r="AB111" i="27" s="1"/>
  <c r="AA107" i="27"/>
  <c r="AD107" i="27"/>
  <c r="AH107" i="27" s="1"/>
  <c r="AD108" i="27"/>
  <c r="AH108" i="27" s="1"/>
  <c r="AM105" i="27"/>
  <c r="AD105" i="27"/>
  <c r="AH105" i="27" s="1"/>
  <c r="AA105" i="27"/>
  <c r="X106" i="27"/>
  <c r="AB106" i="27" s="1"/>
  <c r="AD106" i="27"/>
  <c r="AH106" i="27" s="1"/>
  <c r="AG105" i="27"/>
  <c r="X108" i="27"/>
  <c r="AB108" i="27" s="1"/>
  <c r="AJ104" i="27"/>
  <c r="AN104" i="27" s="1"/>
  <c r="AG108" i="27"/>
  <c r="AM106" i="27"/>
  <c r="X105" i="27"/>
  <c r="AB105" i="27" s="1"/>
  <c r="AM108" i="27"/>
  <c r="AA104" i="27"/>
  <c r="X107" i="27"/>
  <c r="AB107" i="27" s="1"/>
  <c r="AJ105" i="27"/>
  <c r="AN105" i="27" s="1"/>
  <c r="AA106" i="27"/>
  <c r="AM104" i="27"/>
  <c r="AA112" i="27"/>
  <c r="AD113" i="27"/>
  <c r="AH113" i="27" s="1"/>
  <c r="X104" i="27"/>
  <c r="AB104" i="27" s="1"/>
  <c r="AJ115" i="27"/>
  <c r="AN115" i="27" s="1"/>
  <c r="AU128" i="29"/>
  <c r="I128" i="29"/>
  <c r="AU128" i="27"/>
  <c r="I128" i="27"/>
  <c r="AX321" i="29"/>
  <c r="L321" i="29"/>
  <c r="AX320" i="29"/>
  <c r="L320" i="29"/>
  <c r="AX319" i="29"/>
  <c r="AU319" i="29"/>
  <c r="L319" i="29"/>
  <c r="I319" i="29"/>
  <c r="AX318" i="29"/>
  <c r="AU318" i="29"/>
  <c r="L318" i="29"/>
  <c r="I318" i="29"/>
  <c r="AX317" i="29"/>
  <c r="L317" i="29"/>
  <c r="AX316" i="29"/>
  <c r="L316" i="29"/>
  <c r="AX321" i="27"/>
  <c r="L321" i="27"/>
  <c r="AX320" i="27"/>
  <c r="L320" i="27"/>
  <c r="AX319" i="27"/>
  <c r="AU319" i="27"/>
  <c r="L319" i="27"/>
  <c r="I319" i="27"/>
  <c r="AX318" i="27"/>
  <c r="AU318" i="27"/>
  <c r="L318" i="27"/>
  <c r="I318" i="27"/>
  <c r="AX317" i="27"/>
  <c r="L317" i="27"/>
  <c r="AX316" i="27"/>
  <c r="L316" i="27"/>
  <c r="AU128" i="25" l="1"/>
  <c r="I128" i="25"/>
  <c r="B51" i="25" l="1"/>
  <c r="B52" i="25" s="1"/>
  <c r="B53" i="25" s="1"/>
  <c r="B54" i="25" s="1"/>
  <c r="B44" i="25"/>
  <c r="B45" i="25" s="1"/>
  <c r="B46" i="25" s="1"/>
  <c r="B47" i="25" s="1"/>
  <c r="B37" i="25"/>
  <c r="B38" i="25" s="1"/>
  <c r="B39" i="25" s="1"/>
  <c r="B40" i="25" s="1"/>
  <c r="B30" i="25"/>
  <c r="B31" i="25" s="1"/>
  <c r="B32" i="25" s="1"/>
  <c r="B33" i="25" s="1"/>
  <c r="B23" i="25"/>
  <c r="B24" i="25" s="1"/>
  <c r="B25" i="25" s="1"/>
  <c r="B26" i="25" s="1"/>
  <c r="B16" i="25"/>
  <c r="B17" i="25" s="1"/>
  <c r="B18" i="25" s="1"/>
  <c r="B19" i="25" s="1"/>
  <c r="B51" i="27"/>
  <c r="B52" i="27" s="1"/>
  <c r="B53" i="27" s="1"/>
  <c r="B54" i="27" s="1"/>
  <c r="B44" i="27"/>
  <c r="B45" i="27" s="1"/>
  <c r="B46" i="27" s="1"/>
  <c r="B47" i="27" s="1"/>
  <c r="B37" i="27"/>
  <c r="B38" i="27" s="1"/>
  <c r="B39" i="27" s="1"/>
  <c r="B40" i="27" s="1"/>
  <c r="B30" i="27"/>
  <c r="B31" i="27" s="1"/>
  <c r="B32" i="27" s="1"/>
  <c r="B33" i="27" s="1"/>
  <c r="B23" i="27"/>
  <c r="B24" i="27" s="1"/>
  <c r="B25" i="27" s="1"/>
  <c r="B26" i="27" s="1"/>
  <c r="B16" i="27"/>
  <c r="B17" i="27" s="1"/>
  <c r="B18" i="27" s="1"/>
  <c r="B19" i="27" s="1"/>
  <c r="B51" i="29"/>
  <c r="B52" i="29" s="1"/>
  <c r="B53" i="29" s="1"/>
  <c r="B54" i="29" s="1"/>
  <c r="B44" i="29"/>
  <c r="B45" i="29" s="1"/>
  <c r="B46" i="29" s="1"/>
  <c r="B47" i="29" s="1"/>
  <c r="B37" i="29"/>
  <c r="B38" i="29" s="1"/>
  <c r="B39" i="29" s="1"/>
  <c r="B40" i="29" s="1"/>
  <c r="B30" i="29"/>
  <c r="B31" i="29" s="1"/>
  <c r="B32" i="29" s="1"/>
  <c r="B33" i="29" s="1"/>
  <c r="B23" i="29"/>
  <c r="B24" i="29" s="1"/>
  <c r="B25" i="29" s="1"/>
  <c r="B26" i="29" s="1"/>
  <c r="B16" i="29"/>
  <c r="B17" i="29" s="1"/>
  <c r="B18" i="29" s="1"/>
  <c r="B19" i="29" s="1"/>
  <c r="H123" i="29"/>
  <c r="AS74" i="29" s="1"/>
  <c r="H122" i="29"/>
  <c r="AR74" i="29" s="1"/>
  <c r="H121" i="29"/>
  <c r="AI74" i="29" s="1"/>
  <c r="H120" i="29"/>
  <c r="W74" i="29" s="1"/>
  <c r="H119" i="29"/>
  <c r="U74" i="29" s="1"/>
  <c r="AU115" i="29"/>
  <c r="H115" i="29"/>
  <c r="G115" i="29"/>
  <c r="AU114" i="29"/>
  <c r="H114" i="29"/>
  <c r="G114" i="29"/>
  <c r="AU113" i="29"/>
  <c r="H113" i="29"/>
  <c r="G113" i="29"/>
  <c r="AU112" i="29"/>
  <c r="H112" i="29"/>
  <c r="G112" i="29"/>
  <c r="AU111" i="29"/>
  <c r="H111" i="29"/>
  <c r="G111" i="29"/>
  <c r="AU108" i="29"/>
  <c r="H108" i="29"/>
  <c r="G108" i="29"/>
  <c r="AU107" i="29"/>
  <c r="H107" i="29"/>
  <c r="G107" i="29"/>
  <c r="AU106" i="29"/>
  <c r="H106" i="29"/>
  <c r="G106" i="29"/>
  <c r="AU105" i="29"/>
  <c r="H105" i="29"/>
  <c r="G105" i="29"/>
  <c r="AU104" i="29"/>
  <c r="H104" i="29"/>
  <c r="G104" i="29"/>
  <c r="AU101" i="29"/>
  <c r="H101" i="29"/>
  <c r="G101" i="29"/>
  <c r="AU100" i="29"/>
  <c r="H100" i="29"/>
  <c r="G100" i="29"/>
  <c r="AU99" i="29"/>
  <c r="H99" i="29"/>
  <c r="G99" i="29"/>
  <c r="AU98" i="29"/>
  <c r="H98" i="29"/>
  <c r="G98" i="29"/>
  <c r="AU97" i="29"/>
  <c r="H97" i="29"/>
  <c r="G97" i="29"/>
  <c r="AU94" i="29"/>
  <c r="H94" i="29"/>
  <c r="G94" i="29"/>
  <c r="AU93" i="29"/>
  <c r="H93" i="29"/>
  <c r="G93" i="29"/>
  <c r="AU92" i="29"/>
  <c r="H92" i="29"/>
  <c r="G92" i="29"/>
  <c r="AU91" i="29"/>
  <c r="H91" i="29"/>
  <c r="G91" i="29"/>
  <c r="AU90" i="29"/>
  <c r="H90" i="29"/>
  <c r="G90" i="29"/>
  <c r="AU87" i="29"/>
  <c r="H87" i="29"/>
  <c r="G87" i="29"/>
  <c r="AU86" i="29"/>
  <c r="H86" i="29"/>
  <c r="G86" i="29"/>
  <c r="AU85" i="29"/>
  <c r="H85" i="29"/>
  <c r="G85" i="29"/>
  <c r="AU84" i="29"/>
  <c r="H84" i="29"/>
  <c r="G84" i="29"/>
  <c r="AU83" i="29"/>
  <c r="H83" i="29"/>
  <c r="G83" i="29"/>
  <c r="AU80" i="29"/>
  <c r="H80" i="29"/>
  <c r="G80" i="29"/>
  <c r="AU79" i="29"/>
  <c r="H79" i="29"/>
  <c r="G79" i="29"/>
  <c r="AU78" i="29"/>
  <c r="H78" i="29"/>
  <c r="G78" i="29"/>
  <c r="AU77" i="29"/>
  <c r="H77" i="29"/>
  <c r="G77" i="29"/>
  <c r="AU76" i="29"/>
  <c r="H76" i="29"/>
  <c r="G76" i="29"/>
  <c r="L55" i="29"/>
  <c r="K55" i="29"/>
  <c r="J55" i="29"/>
  <c r="I55" i="29"/>
  <c r="H55" i="29"/>
  <c r="G55" i="29"/>
  <c r="F55" i="29"/>
  <c r="E55" i="29"/>
  <c r="D55" i="29"/>
  <c r="C55" i="29"/>
  <c r="N49" i="29"/>
  <c r="L49" i="29"/>
  <c r="K49" i="29"/>
  <c r="J49" i="29"/>
  <c r="F49" i="29"/>
  <c r="E49" i="29"/>
  <c r="B49" i="29"/>
  <c r="L48" i="29"/>
  <c r="K48" i="29"/>
  <c r="J48" i="29"/>
  <c r="I48" i="29"/>
  <c r="H48" i="29"/>
  <c r="G48" i="29"/>
  <c r="F48" i="29"/>
  <c r="E48" i="29"/>
  <c r="D48" i="29"/>
  <c r="C48" i="29"/>
  <c r="N42" i="29"/>
  <c r="L42" i="29"/>
  <c r="K42" i="29"/>
  <c r="J42" i="29"/>
  <c r="F42" i="29"/>
  <c r="E42" i="29"/>
  <c r="B42" i="29"/>
  <c r="L41" i="29"/>
  <c r="K41" i="29"/>
  <c r="J41" i="29"/>
  <c r="I41" i="29"/>
  <c r="AP26" i="29" s="1"/>
  <c r="H41" i="29"/>
  <c r="AO26" i="29" s="1"/>
  <c r="G41" i="29"/>
  <c r="AN26" i="29" s="1"/>
  <c r="F41" i="29"/>
  <c r="E41" i="29"/>
  <c r="D41" i="29"/>
  <c r="C41" i="29"/>
  <c r="N35" i="29"/>
  <c r="L35" i="29"/>
  <c r="K35" i="29"/>
  <c r="J35" i="29"/>
  <c r="F35" i="29"/>
  <c r="E35" i="29"/>
  <c r="B35" i="29"/>
  <c r="L34" i="29"/>
  <c r="K34" i="29"/>
  <c r="J34" i="29"/>
  <c r="I34" i="29"/>
  <c r="AK25" i="29" s="1"/>
  <c r="H34" i="29"/>
  <c r="AK24" i="29" s="1"/>
  <c r="G34" i="29"/>
  <c r="F34" i="29"/>
  <c r="E34" i="29"/>
  <c r="D34" i="29"/>
  <c r="C34" i="29"/>
  <c r="N28" i="29"/>
  <c r="L28" i="29"/>
  <c r="K28" i="29"/>
  <c r="J28" i="29"/>
  <c r="F28" i="29"/>
  <c r="E28" i="29"/>
  <c r="B28" i="29"/>
  <c r="L27" i="29"/>
  <c r="K27" i="29"/>
  <c r="J27" i="29"/>
  <c r="I27" i="29"/>
  <c r="AL19" i="29" s="1"/>
  <c r="H27" i="29"/>
  <c r="G27" i="29"/>
  <c r="F27" i="29"/>
  <c r="E27" i="29"/>
  <c r="D27" i="29"/>
  <c r="C27" i="29"/>
  <c r="N21" i="29"/>
  <c r="L21" i="29"/>
  <c r="K21" i="29"/>
  <c r="J21" i="29"/>
  <c r="F21" i="29"/>
  <c r="E21" i="29"/>
  <c r="B21" i="29"/>
  <c r="L20" i="29"/>
  <c r="K20" i="29"/>
  <c r="J20" i="29"/>
  <c r="I20" i="29"/>
  <c r="H20" i="29"/>
  <c r="G20" i="29"/>
  <c r="F20" i="29"/>
  <c r="E20" i="29"/>
  <c r="D20" i="29"/>
  <c r="C20" i="29"/>
  <c r="N14" i="29"/>
  <c r="L14" i="29"/>
  <c r="K14" i="29"/>
  <c r="J14" i="29"/>
  <c r="F14" i="29"/>
  <c r="E14" i="29"/>
  <c r="B14" i="29"/>
  <c r="G13" i="29"/>
  <c r="H11" i="29"/>
  <c r="G11" i="29"/>
  <c r="A11" i="29"/>
  <c r="H10" i="29"/>
  <c r="G10" i="29"/>
  <c r="A10" i="29"/>
  <c r="H9" i="29"/>
  <c r="G9" i="29"/>
  <c r="A9" i="29"/>
  <c r="H8" i="29"/>
  <c r="G8" i="29"/>
  <c r="A8" i="29"/>
  <c r="H7" i="29"/>
  <c r="G7" i="29"/>
  <c r="A7" i="29"/>
  <c r="H6" i="29"/>
  <c r="G6" i="29"/>
  <c r="A6" i="29"/>
  <c r="H1" i="29"/>
  <c r="H121" i="27"/>
  <c r="AI74" i="27" s="1"/>
  <c r="H120" i="27"/>
  <c r="W74" i="27" s="1"/>
  <c r="H119" i="27"/>
  <c r="U74" i="27" s="1"/>
  <c r="G13" i="27"/>
  <c r="H1" i="27"/>
  <c r="H11" i="27"/>
  <c r="G11" i="27"/>
  <c r="H10" i="27"/>
  <c r="G10" i="27"/>
  <c r="I10" i="27" s="1"/>
  <c r="H9" i="27"/>
  <c r="G9" i="27"/>
  <c r="H8" i="27"/>
  <c r="G8" i="27"/>
  <c r="H7" i="27"/>
  <c r="G7" i="27"/>
  <c r="H6" i="27"/>
  <c r="G6" i="27"/>
  <c r="H123" i="27"/>
  <c r="AS74" i="27" s="1"/>
  <c r="H122" i="27"/>
  <c r="AR74" i="27" s="1"/>
  <c r="AU115" i="27"/>
  <c r="H115" i="27"/>
  <c r="G115" i="27"/>
  <c r="AU114" i="27"/>
  <c r="H114" i="27"/>
  <c r="G114" i="27"/>
  <c r="AU113" i="27"/>
  <c r="H113" i="27"/>
  <c r="G113" i="27"/>
  <c r="AU112" i="27"/>
  <c r="H112" i="27"/>
  <c r="G112" i="27"/>
  <c r="AU111" i="27"/>
  <c r="H111" i="27"/>
  <c r="G111" i="27"/>
  <c r="AU108" i="27"/>
  <c r="H108" i="27"/>
  <c r="G108" i="27"/>
  <c r="AU107" i="27"/>
  <c r="H107" i="27"/>
  <c r="G107" i="27"/>
  <c r="AU106" i="27"/>
  <c r="H106" i="27"/>
  <c r="G106" i="27"/>
  <c r="AU105" i="27"/>
  <c r="H105" i="27"/>
  <c r="G105" i="27"/>
  <c r="AU104" i="27"/>
  <c r="H104" i="27"/>
  <c r="G104" i="27"/>
  <c r="AU101" i="27"/>
  <c r="G101" i="27"/>
  <c r="H101" i="27"/>
  <c r="AU100" i="27"/>
  <c r="G100" i="27"/>
  <c r="H100" i="27"/>
  <c r="AU99" i="27"/>
  <c r="H99" i="27"/>
  <c r="G99" i="27"/>
  <c r="AU98" i="27"/>
  <c r="H98" i="27"/>
  <c r="G98" i="27"/>
  <c r="AU97" i="27"/>
  <c r="G97" i="27"/>
  <c r="H97" i="27"/>
  <c r="AU94" i="27"/>
  <c r="H94" i="27"/>
  <c r="G94" i="27"/>
  <c r="AU93" i="27"/>
  <c r="H93" i="27"/>
  <c r="G93" i="27"/>
  <c r="AU92" i="27"/>
  <c r="H92" i="27"/>
  <c r="G92" i="27"/>
  <c r="AU91" i="27"/>
  <c r="H91" i="27"/>
  <c r="G91" i="27"/>
  <c r="AU90" i="27"/>
  <c r="H90" i="27"/>
  <c r="G90" i="27"/>
  <c r="AU87" i="27"/>
  <c r="G87" i="27"/>
  <c r="H87" i="27"/>
  <c r="AU86" i="27"/>
  <c r="G86" i="27"/>
  <c r="H86" i="27"/>
  <c r="AU85" i="27"/>
  <c r="G85" i="27"/>
  <c r="H85" i="27"/>
  <c r="AU84" i="27"/>
  <c r="G84" i="27"/>
  <c r="H84" i="27"/>
  <c r="AU83" i="27"/>
  <c r="G83" i="27"/>
  <c r="H83" i="27"/>
  <c r="AU80" i="27"/>
  <c r="H80" i="27"/>
  <c r="G80" i="27"/>
  <c r="AU79" i="27"/>
  <c r="H79" i="27"/>
  <c r="G79" i="27"/>
  <c r="AU78" i="27"/>
  <c r="H78" i="27"/>
  <c r="G78" i="27"/>
  <c r="AU77" i="27"/>
  <c r="H77" i="27"/>
  <c r="G77" i="27"/>
  <c r="AU76" i="27"/>
  <c r="H76" i="27"/>
  <c r="G76" i="27"/>
  <c r="L55" i="27"/>
  <c r="K55" i="27"/>
  <c r="J55" i="27"/>
  <c r="I55" i="27"/>
  <c r="H55" i="27"/>
  <c r="G55" i="27"/>
  <c r="F55" i="27"/>
  <c r="E55" i="27"/>
  <c r="D55" i="27"/>
  <c r="C55" i="27"/>
  <c r="N49" i="27"/>
  <c r="L49" i="27"/>
  <c r="K49" i="27"/>
  <c r="J49" i="27"/>
  <c r="F49" i="27"/>
  <c r="E49" i="27"/>
  <c r="B49" i="27"/>
  <c r="L48" i="27"/>
  <c r="K48" i="27"/>
  <c r="J48" i="27"/>
  <c r="I48" i="27"/>
  <c r="H48" i="27"/>
  <c r="G48" i="27"/>
  <c r="F48" i="27"/>
  <c r="E48" i="27"/>
  <c r="D48" i="27"/>
  <c r="C48" i="27"/>
  <c r="N42" i="27"/>
  <c r="L42" i="27"/>
  <c r="K42" i="27"/>
  <c r="J42" i="27"/>
  <c r="F42" i="27"/>
  <c r="E42" i="27"/>
  <c r="B42" i="27"/>
  <c r="L41" i="27"/>
  <c r="K41" i="27"/>
  <c r="J41" i="27"/>
  <c r="I41" i="27"/>
  <c r="H41" i="27"/>
  <c r="AO26" i="27" s="1"/>
  <c r="G41" i="27"/>
  <c r="AN26" i="27" s="1"/>
  <c r="F41" i="27"/>
  <c r="E41" i="27"/>
  <c r="D41" i="27"/>
  <c r="C41" i="27"/>
  <c r="N35" i="27"/>
  <c r="L35" i="27"/>
  <c r="K35" i="27"/>
  <c r="J35" i="27"/>
  <c r="F35" i="27"/>
  <c r="E35" i="27"/>
  <c r="B35" i="27"/>
  <c r="L34" i="27"/>
  <c r="K34" i="27"/>
  <c r="J34" i="27"/>
  <c r="I34" i="27"/>
  <c r="AK25" i="27" s="1"/>
  <c r="H34" i="27"/>
  <c r="AK24" i="27" s="1"/>
  <c r="G34" i="27"/>
  <c r="F34" i="27"/>
  <c r="E34" i="27"/>
  <c r="D34" i="27"/>
  <c r="C34" i="27"/>
  <c r="N28" i="27"/>
  <c r="L28" i="27"/>
  <c r="K28" i="27"/>
  <c r="J28" i="27"/>
  <c r="F28" i="27"/>
  <c r="E28" i="27"/>
  <c r="B28" i="27"/>
  <c r="L27" i="27"/>
  <c r="K27" i="27"/>
  <c r="J27" i="27"/>
  <c r="AN19" i="27" s="1"/>
  <c r="I27" i="27"/>
  <c r="AL19" i="27" s="1"/>
  <c r="H27" i="27"/>
  <c r="G27" i="27"/>
  <c r="F27" i="27"/>
  <c r="E27" i="27"/>
  <c r="D27" i="27"/>
  <c r="C27" i="27"/>
  <c r="N21" i="27"/>
  <c r="L21" i="27"/>
  <c r="K21" i="27"/>
  <c r="J21" i="27"/>
  <c r="F21" i="27"/>
  <c r="E21" i="27"/>
  <c r="B21" i="27"/>
  <c r="L20" i="27"/>
  <c r="K20" i="27"/>
  <c r="J20" i="27"/>
  <c r="I20" i="27"/>
  <c r="H20" i="27"/>
  <c r="G20" i="27"/>
  <c r="F20" i="27"/>
  <c r="E20" i="27"/>
  <c r="D20" i="27"/>
  <c r="C20" i="27"/>
  <c r="N14" i="27"/>
  <c r="L14" i="27"/>
  <c r="K14" i="27"/>
  <c r="J14" i="27"/>
  <c r="F14" i="27"/>
  <c r="E14" i="27"/>
  <c r="B14" i="27"/>
  <c r="A11" i="27"/>
  <c r="A10" i="27"/>
  <c r="A9" i="27"/>
  <c r="A8" i="27"/>
  <c r="A7" i="27"/>
  <c r="A6" i="27"/>
  <c r="AN27" i="29" l="1"/>
  <c r="T90" i="29"/>
  <c r="AK23" i="29"/>
  <c r="AJ23" i="29"/>
  <c r="T83" i="29"/>
  <c r="AN19" i="29"/>
  <c r="AQ24" i="29" s="1"/>
  <c r="T84" i="29"/>
  <c r="AM19" i="29"/>
  <c r="AN18" i="29"/>
  <c r="T76" i="29"/>
  <c r="AP23" i="29"/>
  <c r="AM27" i="29" s="1"/>
  <c r="T77" i="29"/>
  <c r="AP22" i="29"/>
  <c r="AJ22" i="29" s="1"/>
  <c r="T78" i="29"/>
  <c r="T81" i="29" s="1"/>
  <c r="AP21" i="29"/>
  <c r="T99" i="27"/>
  <c r="AP26" i="27"/>
  <c r="AN27" i="27" s="1"/>
  <c r="T90" i="27"/>
  <c r="AK23" i="27"/>
  <c r="AJ23" i="27" s="1"/>
  <c r="T83" i="27"/>
  <c r="AQ24" i="27"/>
  <c r="T84" i="27"/>
  <c r="T88" i="27" s="1"/>
  <c r="AM19" i="27"/>
  <c r="AN18" i="27" s="1"/>
  <c r="T76" i="27"/>
  <c r="AV76" i="27" s="1"/>
  <c r="O131" i="27" s="1"/>
  <c r="AP23" i="27"/>
  <c r="AM27" i="27" s="1"/>
  <c r="T77" i="27"/>
  <c r="AP22" i="27"/>
  <c r="AJ22" i="27" s="1"/>
  <c r="T78" i="27"/>
  <c r="V78" i="27" s="1"/>
  <c r="AJ78" i="27" s="1"/>
  <c r="AP21" i="27"/>
  <c r="AR111" i="27"/>
  <c r="AS113" i="27"/>
  <c r="AS112" i="27"/>
  <c r="AS111" i="27"/>
  <c r="AR113" i="27"/>
  <c r="AR112" i="27"/>
  <c r="AR115" i="27"/>
  <c r="AR105" i="27"/>
  <c r="AS108" i="27"/>
  <c r="AR107" i="27"/>
  <c r="AS115" i="27"/>
  <c r="AS105" i="27"/>
  <c r="AS104" i="27"/>
  <c r="AR104" i="27"/>
  <c r="AR108" i="27"/>
  <c r="AR106" i="27"/>
  <c r="AS106" i="27"/>
  <c r="AS107" i="27"/>
  <c r="AR114" i="27"/>
  <c r="AS114" i="27"/>
  <c r="AS106" i="29"/>
  <c r="AS112" i="29"/>
  <c r="AR106" i="29"/>
  <c r="AR112" i="29"/>
  <c r="AR114" i="29"/>
  <c r="AS105" i="29"/>
  <c r="AS108" i="29"/>
  <c r="AS111" i="29"/>
  <c r="AS114" i="29"/>
  <c r="AR105" i="29"/>
  <c r="AR108" i="29"/>
  <c r="AR115" i="29"/>
  <c r="AS107" i="29"/>
  <c r="AR107" i="29"/>
  <c r="AS104" i="29"/>
  <c r="AR104" i="29"/>
  <c r="AS113" i="29"/>
  <c r="AR111" i="29"/>
  <c r="AS115" i="29"/>
  <c r="AR113" i="29"/>
  <c r="AW97" i="27"/>
  <c r="AZ134" i="27" s="1"/>
  <c r="T97" i="27"/>
  <c r="T98" i="27"/>
  <c r="V99" i="27"/>
  <c r="T91" i="27"/>
  <c r="T92" i="27"/>
  <c r="T85" i="27"/>
  <c r="V84" i="27"/>
  <c r="AK84" i="27" s="1"/>
  <c r="T81" i="27"/>
  <c r="AM76" i="27" s="1"/>
  <c r="Z76" i="27"/>
  <c r="AL76" i="27"/>
  <c r="Y76" i="27"/>
  <c r="AK76" i="27"/>
  <c r="AE76" i="27"/>
  <c r="AF76" i="27"/>
  <c r="V76" i="27"/>
  <c r="T97" i="29"/>
  <c r="T98" i="29"/>
  <c r="T99" i="29"/>
  <c r="T91" i="29"/>
  <c r="T92" i="29"/>
  <c r="T85" i="29"/>
  <c r="T88" i="29"/>
  <c r="S113" i="29"/>
  <c r="S111" i="29"/>
  <c r="S107" i="29"/>
  <c r="S105" i="29"/>
  <c r="S101" i="29"/>
  <c r="S98" i="29"/>
  <c r="S91" i="29"/>
  <c r="S79" i="29"/>
  <c r="S115" i="29"/>
  <c r="S94" i="29"/>
  <c r="S78" i="29"/>
  <c r="V78" i="29" s="1"/>
  <c r="S97" i="29"/>
  <c r="S90" i="29"/>
  <c r="V90" i="29" s="1"/>
  <c r="S86" i="29"/>
  <c r="S92" i="29"/>
  <c r="S85" i="29"/>
  <c r="V85" i="29" s="1"/>
  <c r="S99" i="29"/>
  <c r="S114" i="29"/>
  <c r="S106" i="29"/>
  <c r="S104" i="29"/>
  <c r="S84" i="29"/>
  <c r="V84" i="29" s="1"/>
  <c r="S80" i="29"/>
  <c r="S77" i="29"/>
  <c r="V77" i="29" s="1"/>
  <c r="S112" i="29"/>
  <c r="S100" i="29"/>
  <c r="S93" i="29"/>
  <c r="S87" i="29"/>
  <c r="S83" i="29"/>
  <c r="V83" i="29" s="1"/>
  <c r="S76" i="29"/>
  <c r="V76" i="29" s="1"/>
  <c r="S108" i="29"/>
  <c r="S105" i="27"/>
  <c r="S101" i="27"/>
  <c r="S77" i="27"/>
  <c r="V77" i="27" s="1"/>
  <c r="AE77" i="27" s="1"/>
  <c r="S76" i="27"/>
  <c r="S114" i="27"/>
  <c r="S106" i="27"/>
  <c r="S104" i="27"/>
  <c r="S100" i="27"/>
  <c r="S83" i="27"/>
  <c r="V83" i="27" s="1"/>
  <c r="S108" i="27"/>
  <c r="S84" i="27"/>
  <c r="S91" i="27"/>
  <c r="S112" i="27"/>
  <c r="S98" i="27"/>
  <c r="S85" i="27"/>
  <c r="S79" i="27"/>
  <c r="S97" i="27"/>
  <c r="S86" i="27"/>
  <c r="S113" i="27"/>
  <c r="S111" i="27"/>
  <c r="S107" i="27"/>
  <c r="S90" i="27"/>
  <c r="V90" i="27" s="1"/>
  <c r="S80" i="27"/>
  <c r="S93" i="27"/>
  <c r="S92" i="27"/>
  <c r="S78" i="27"/>
  <c r="S115" i="27"/>
  <c r="S94" i="27"/>
  <c r="S87" i="27"/>
  <c r="S99" i="27"/>
  <c r="O23" i="27"/>
  <c r="P44" i="27"/>
  <c r="AZ318" i="29"/>
  <c r="N318" i="29"/>
  <c r="AZ316" i="27"/>
  <c r="N316" i="27"/>
  <c r="N317" i="27"/>
  <c r="AZ317" i="27"/>
  <c r="N316" i="29"/>
  <c r="AZ316" i="29"/>
  <c r="AZ318" i="27"/>
  <c r="N318" i="27"/>
  <c r="AZ317" i="29"/>
  <c r="N317" i="29"/>
  <c r="AZ321" i="29"/>
  <c r="N321" i="29"/>
  <c r="AZ319" i="27"/>
  <c r="N319" i="27"/>
  <c r="AZ320" i="29"/>
  <c r="N320" i="29"/>
  <c r="N320" i="27"/>
  <c r="AZ320" i="27"/>
  <c r="AZ319" i="29"/>
  <c r="N319" i="29"/>
  <c r="AZ321" i="27"/>
  <c r="N321" i="27"/>
  <c r="O37" i="27"/>
  <c r="O36" i="27"/>
  <c r="O38" i="27" s="1"/>
  <c r="AV90" i="27"/>
  <c r="M133" i="27" s="1"/>
  <c r="O22" i="27"/>
  <c r="O24" i="27" s="1"/>
  <c r="AW83" i="27"/>
  <c r="I317" i="29"/>
  <c r="AU317" i="29"/>
  <c r="AU317" i="27"/>
  <c r="I317" i="27"/>
  <c r="K11" i="27"/>
  <c r="K9" i="27"/>
  <c r="K8" i="29"/>
  <c r="K11" i="29"/>
  <c r="K7" i="29"/>
  <c r="K10" i="27"/>
  <c r="I11" i="27"/>
  <c r="K6" i="29"/>
  <c r="K10" i="29"/>
  <c r="K6" i="27"/>
  <c r="K7" i="27"/>
  <c r="K8" i="27"/>
  <c r="P23" i="27"/>
  <c r="P37" i="27"/>
  <c r="AW114" i="27"/>
  <c r="P16" i="27"/>
  <c r="O51" i="27"/>
  <c r="P29" i="27"/>
  <c r="O43" i="27"/>
  <c r="P50" i="27"/>
  <c r="P36" i="27"/>
  <c r="P51" i="27"/>
  <c r="O50" i="27"/>
  <c r="O44" i="29"/>
  <c r="O51" i="29"/>
  <c r="P37" i="29"/>
  <c r="O37" i="29"/>
  <c r="P22" i="29"/>
  <c r="O30" i="29"/>
  <c r="P16" i="29"/>
  <c r="P30" i="29"/>
  <c r="O43" i="29"/>
  <c r="O45" i="29" s="1"/>
  <c r="P44" i="29"/>
  <c r="O23" i="29"/>
  <c r="AV86" i="29"/>
  <c r="O16" i="29"/>
  <c r="K9" i="29"/>
  <c r="P15" i="29"/>
  <c r="O29" i="29"/>
  <c r="AW101" i="29"/>
  <c r="AV101" i="29"/>
  <c r="AW107" i="29"/>
  <c r="P50" i="29"/>
  <c r="O22" i="29"/>
  <c r="P43" i="29"/>
  <c r="O50" i="29"/>
  <c r="AV107" i="29"/>
  <c r="P51" i="29"/>
  <c r="P23" i="29"/>
  <c r="P29" i="29"/>
  <c r="AW94" i="29"/>
  <c r="O36" i="29"/>
  <c r="O15" i="29"/>
  <c r="P36" i="29"/>
  <c r="AW104" i="27"/>
  <c r="AV99" i="27"/>
  <c r="AW99" i="27"/>
  <c r="AV94" i="27"/>
  <c r="AW94" i="27"/>
  <c r="AW76" i="27"/>
  <c r="AV101" i="27"/>
  <c r="AW101" i="27"/>
  <c r="O44" i="27"/>
  <c r="AW93" i="27"/>
  <c r="AV93" i="27"/>
  <c r="P43" i="27"/>
  <c r="P45" i="27" s="1"/>
  <c r="AW84" i="27"/>
  <c r="AV84" i="27"/>
  <c r="P22" i="27"/>
  <c r="O16" i="27"/>
  <c r="AW90" i="27"/>
  <c r="P30" i="27"/>
  <c r="O30" i="27"/>
  <c r="AV77" i="27"/>
  <c r="AV97" i="27"/>
  <c r="AV98" i="27"/>
  <c r="AW98" i="27"/>
  <c r="AV85" i="27"/>
  <c r="AW79" i="27"/>
  <c r="O15" i="27"/>
  <c r="O17" i="27" s="1"/>
  <c r="AW86" i="27"/>
  <c r="AV86" i="27"/>
  <c r="AW87" i="27"/>
  <c r="AV87" i="27"/>
  <c r="P15" i="27"/>
  <c r="O29" i="27"/>
  <c r="AX316" i="25"/>
  <c r="L316" i="25"/>
  <c r="AX321" i="25"/>
  <c r="AX320" i="25"/>
  <c r="AX319" i="25"/>
  <c r="AX318" i="25"/>
  <c r="AX317" i="25"/>
  <c r="L321" i="25"/>
  <c r="L320" i="25"/>
  <c r="L319" i="25"/>
  <c r="L318" i="25"/>
  <c r="L317" i="25"/>
  <c r="H123" i="25"/>
  <c r="H122" i="25"/>
  <c r="A11" i="25"/>
  <c r="N321" i="25" s="1"/>
  <c r="A10" i="25"/>
  <c r="N320" i="25" s="1"/>
  <c r="A9" i="25"/>
  <c r="N319" i="25" s="1"/>
  <c r="A8" i="25"/>
  <c r="AZ318" i="25" s="1"/>
  <c r="A7" i="25"/>
  <c r="AZ317" i="25" s="1"/>
  <c r="A6" i="25"/>
  <c r="AU319" i="25"/>
  <c r="AU318" i="25"/>
  <c r="AU317" i="25"/>
  <c r="I319" i="25"/>
  <c r="I318" i="25"/>
  <c r="I317" i="25"/>
  <c r="AJ23" i="2"/>
  <c r="AQ23" i="29" l="1"/>
  <c r="AO18" i="29"/>
  <c r="AG76" i="27"/>
  <c r="AQ23" i="27"/>
  <c r="AO18" i="27"/>
  <c r="AA76" i="27"/>
  <c r="P24" i="27"/>
  <c r="J7" i="27" s="1"/>
  <c r="Y83" i="27"/>
  <c r="AJ83" i="27"/>
  <c r="AN83" i="27" s="1"/>
  <c r="AS83" i="27" s="1"/>
  <c r="V88" i="27"/>
  <c r="AD86" i="27" s="1"/>
  <c r="AH86" i="27" s="1"/>
  <c r="AE90" i="27"/>
  <c r="V95" i="27"/>
  <c r="Y78" i="27"/>
  <c r="AA84" i="27"/>
  <c r="AK78" i="27"/>
  <c r="X83" i="27"/>
  <c r="AB83" i="27" s="1"/>
  <c r="AJ77" i="27"/>
  <c r="AN77" i="27" s="1"/>
  <c r="AE84" i="27"/>
  <c r="AE83" i="27"/>
  <c r="AA77" i="27"/>
  <c r="AG77" i="27"/>
  <c r="Y77" i="27"/>
  <c r="AM77" i="27"/>
  <c r="V81" i="27"/>
  <c r="AJ79" i="27" s="1"/>
  <c r="AN79" i="27" s="1"/>
  <c r="AD77" i="27"/>
  <c r="AH77" i="27" s="1"/>
  <c r="AG78" i="27"/>
  <c r="X77" i="27"/>
  <c r="AK77" i="27"/>
  <c r="AD84" i="27"/>
  <c r="AH84" i="27" s="1"/>
  <c r="AM83" i="27"/>
  <c r="AK83" i="27"/>
  <c r="AA78" i="27"/>
  <c r="AJ84" i="27"/>
  <c r="AN84" i="27" s="1"/>
  <c r="AA83" i="27"/>
  <c r="Y84" i="27"/>
  <c r="AM78" i="27"/>
  <c r="X84" i="27"/>
  <c r="AB84" i="27" s="1"/>
  <c r="AG83" i="27"/>
  <c r="V98" i="29"/>
  <c r="AG98" i="29" s="1"/>
  <c r="V97" i="29"/>
  <c r="T95" i="29"/>
  <c r="AA94" i="29" s="1"/>
  <c r="V91" i="29"/>
  <c r="AJ91" i="29" s="1"/>
  <c r="Y99" i="27"/>
  <c r="AA99" i="27"/>
  <c r="AE99" i="27"/>
  <c r="AK99" i="27"/>
  <c r="AL99" i="27" s="1"/>
  <c r="AG99" i="27"/>
  <c r="V98" i="27"/>
  <c r="V97" i="27"/>
  <c r="T102" i="27"/>
  <c r="AJ99" i="27" s="1"/>
  <c r="AN99" i="27" s="1"/>
  <c r="X99" i="27"/>
  <c r="AJ90" i="27"/>
  <c r="Y90" i="27"/>
  <c r="AK90" i="27"/>
  <c r="V92" i="27"/>
  <c r="AK92" i="27" s="1"/>
  <c r="Y92" i="27"/>
  <c r="T95" i="27"/>
  <c r="X90" i="27" s="1"/>
  <c r="V91" i="27"/>
  <c r="AA91" i="27" s="1"/>
  <c r="AM84" i="27"/>
  <c r="AD83" i="27"/>
  <c r="AH83" i="27" s="1"/>
  <c r="AA86" i="27"/>
  <c r="AA87" i="27"/>
  <c r="AM86" i="27"/>
  <c r="X87" i="27"/>
  <c r="AB87" i="27" s="1"/>
  <c r="AJ87" i="27"/>
  <c r="AN87" i="27" s="1"/>
  <c r="AM87" i="27"/>
  <c r="V85" i="27"/>
  <c r="Z85" i="27"/>
  <c r="Y85" i="27"/>
  <c r="AK85" i="27"/>
  <c r="AL85" i="27"/>
  <c r="AF85" i="27"/>
  <c r="AE85" i="27"/>
  <c r="AA85" i="27"/>
  <c r="AM85" i="27"/>
  <c r="AN78" i="27"/>
  <c r="AL78" i="27"/>
  <c r="X78" i="27"/>
  <c r="AE78" i="27"/>
  <c r="AD76" i="27"/>
  <c r="AH76" i="27" s="1"/>
  <c r="AD78" i="27"/>
  <c r="AG85" i="27"/>
  <c r="AA79" i="27"/>
  <c r="AG87" i="27"/>
  <c r="AG84" i="27"/>
  <c r="AM79" i="27"/>
  <c r="AM80" i="27"/>
  <c r="AG79" i="27"/>
  <c r="AG80" i="27"/>
  <c r="AA80" i="27"/>
  <c r="AG86" i="27"/>
  <c r="V99" i="29"/>
  <c r="AE99" i="29" s="1"/>
  <c r="T102" i="29"/>
  <c r="AG93" i="29"/>
  <c r="AA93" i="29"/>
  <c r="V92" i="29"/>
  <c r="AM92" i="29" s="1"/>
  <c r="AM86" i="29"/>
  <c r="AM87" i="29"/>
  <c r="AA87" i="29"/>
  <c r="AA86" i="29"/>
  <c r="AG87" i="29"/>
  <c r="AA80" i="29"/>
  <c r="AG79" i="29"/>
  <c r="AG80" i="29"/>
  <c r="AM79" i="29"/>
  <c r="AG86" i="29"/>
  <c r="AM80" i="29"/>
  <c r="AA79" i="29"/>
  <c r="AG85" i="29"/>
  <c r="AA85" i="29"/>
  <c r="AK85" i="29"/>
  <c r="Y85" i="29"/>
  <c r="AM85" i="29"/>
  <c r="AE85" i="29"/>
  <c r="AA77" i="29"/>
  <c r="AM77" i="29"/>
  <c r="AG77" i="29"/>
  <c r="Y77" i="29"/>
  <c r="AK77" i="29"/>
  <c r="AE77" i="29"/>
  <c r="AD83" i="29"/>
  <c r="Y83" i="29"/>
  <c r="X83" i="29"/>
  <c r="V88" i="29"/>
  <c r="AJ85" i="29" s="1"/>
  <c r="AG83" i="29"/>
  <c r="AJ83" i="29"/>
  <c r="AK83" i="29"/>
  <c r="AE83" i="29"/>
  <c r="AA83" i="29"/>
  <c r="AM83" i="29"/>
  <c r="AK84" i="29"/>
  <c r="AE84" i="29"/>
  <c r="AJ84" i="29"/>
  <c r="AN84" i="29" s="1"/>
  <c r="AD84" i="29"/>
  <c r="AG84" i="29"/>
  <c r="Y84" i="29"/>
  <c r="AA84" i="29"/>
  <c r="AM84" i="29"/>
  <c r="AA90" i="29"/>
  <c r="AD90" i="29"/>
  <c r="AK90" i="29"/>
  <c r="Y90" i="29"/>
  <c r="AG90" i="29"/>
  <c r="AM90" i="29"/>
  <c r="AJ90" i="29"/>
  <c r="AE90" i="29"/>
  <c r="X90" i="29"/>
  <c r="AK78" i="29"/>
  <c r="AA78" i="29"/>
  <c r="Y78" i="29"/>
  <c r="AE78" i="29"/>
  <c r="AG78" i="29"/>
  <c r="AM78" i="29"/>
  <c r="X78" i="29"/>
  <c r="AK76" i="29"/>
  <c r="AD76" i="29"/>
  <c r="AJ76" i="29"/>
  <c r="AE76" i="29"/>
  <c r="AG76" i="29"/>
  <c r="V81" i="29"/>
  <c r="AD77" i="29" s="1"/>
  <c r="AA76" i="29"/>
  <c r="X76" i="29"/>
  <c r="AM76" i="29"/>
  <c r="Y76" i="29"/>
  <c r="AW104" i="29"/>
  <c r="AZ135" i="29" s="1"/>
  <c r="AV104" i="29"/>
  <c r="N135" i="29" s="1"/>
  <c r="O31" i="29"/>
  <c r="AW85" i="27"/>
  <c r="AZ132" i="27" s="1"/>
  <c r="AW77" i="27"/>
  <c r="AZ131" i="27" s="1"/>
  <c r="AV83" i="27"/>
  <c r="L132" i="27" s="1"/>
  <c r="P52" i="27"/>
  <c r="AV79" i="27"/>
  <c r="P131" i="27" s="1"/>
  <c r="O31" i="27"/>
  <c r="P38" i="27"/>
  <c r="J9" i="27" s="1"/>
  <c r="AZ316" i="25"/>
  <c r="N316" i="25"/>
  <c r="AW113" i="27"/>
  <c r="AX136" i="27" s="1"/>
  <c r="AV111" i="29"/>
  <c r="N136" i="29" s="1"/>
  <c r="AW111" i="29"/>
  <c r="P31" i="27"/>
  <c r="AV114" i="27"/>
  <c r="O136" i="27" s="1"/>
  <c r="AV106" i="27"/>
  <c r="L135" i="27" s="1"/>
  <c r="AV114" i="29"/>
  <c r="O136" i="29" s="1"/>
  <c r="AW114" i="29"/>
  <c r="O17" i="29"/>
  <c r="O38" i="29"/>
  <c r="AW86" i="29"/>
  <c r="AV87" i="29"/>
  <c r="AW87" i="29"/>
  <c r="O52" i="27"/>
  <c r="J11" i="27" s="1"/>
  <c r="P17" i="27"/>
  <c r="J6" i="27" s="1"/>
  <c r="AW115" i="27"/>
  <c r="BB136" i="27" s="1"/>
  <c r="AV104" i="27"/>
  <c r="N135" i="27" s="1"/>
  <c r="AW106" i="27"/>
  <c r="AX135" i="27" s="1"/>
  <c r="AV115" i="27"/>
  <c r="O45" i="27"/>
  <c r="J10" i="27" s="1"/>
  <c r="AW105" i="27"/>
  <c r="AY135" i="27" s="1"/>
  <c r="AV113" i="27"/>
  <c r="L136" i="27" s="1"/>
  <c r="AV105" i="27"/>
  <c r="M135" i="27" s="1"/>
  <c r="AW106" i="29"/>
  <c r="P38" i="29"/>
  <c r="O52" i="29"/>
  <c r="P24" i="29"/>
  <c r="P31" i="29"/>
  <c r="P17" i="29"/>
  <c r="P52" i="29"/>
  <c r="AV100" i="29"/>
  <c r="P45" i="29"/>
  <c r="J10" i="29" s="1"/>
  <c r="AW100" i="29"/>
  <c r="AV94" i="29"/>
  <c r="O24" i="29"/>
  <c r="AV106" i="29"/>
  <c r="L135" i="29" s="1"/>
  <c r="AW113" i="29"/>
  <c r="AX136" i="29" s="1"/>
  <c r="AV113" i="29"/>
  <c r="BA135" i="29"/>
  <c r="AV112" i="29"/>
  <c r="AW112" i="29"/>
  <c r="AW80" i="29"/>
  <c r="AV80" i="29"/>
  <c r="P132" i="29"/>
  <c r="AW108" i="29"/>
  <c r="AV108" i="29"/>
  <c r="BC133" i="29"/>
  <c r="O135" i="29"/>
  <c r="AW115" i="29"/>
  <c r="AV115" i="29"/>
  <c r="AW79" i="29"/>
  <c r="AV79" i="29"/>
  <c r="BC134" i="29"/>
  <c r="AW105" i="29"/>
  <c r="AV105" i="29"/>
  <c r="Q134" i="29"/>
  <c r="AW93" i="29"/>
  <c r="AV93" i="29"/>
  <c r="N132" i="27"/>
  <c r="N134" i="27"/>
  <c r="AV108" i="27"/>
  <c r="AW108" i="27"/>
  <c r="BA132" i="27"/>
  <c r="AW112" i="27"/>
  <c r="AV112" i="27"/>
  <c r="AZ135" i="27"/>
  <c r="AV100" i="27"/>
  <c r="AW100" i="27"/>
  <c r="BB132" i="27"/>
  <c r="AW92" i="27"/>
  <c r="AV92" i="27"/>
  <c r="BB131" i="27"/>
  <c r="BA136" i="27"/>
  <c r="Q134" i="27"/>
  <c r="I7" i="27"/>
  <c r="AY133" i="27"/>
  <c r="AW91" i="27"/>
  <c r="AV91" i="27"/>
  <c r="L134" i="27"/>
  <c r="AY134" i="27"/>
  <c r="Q133" i="27"/>
  <c r="Q132" i="27"/>
  <c r="P133" i="27"/>
  <c r="AW80" i="27"/>
  <c r="AV80" i="27"/>
  <c r="BB133" i="27"/>
  <c r="AW78" i="27"/>
  <c r="AV78" i="27"/>
  <c r="BC133" i="27"/>
  <c r="AW111" i="27"/>
  <c r="AV111" i="27"/>
  <c r="AX132" i="27"/>
  <c r="M134" i="27"/>
  <c r="AV107" i="27"/>
  <c r="AW107" i="27"/>
  <c r="O132" i="27"/>
  <c r="BA131" i="27"/>
  <c r="L11" i="27"/>
  <c r="BC132" i="27"/>
  <c r="N131" i="27"/>
  <c r="P132" i="27"/>
  <c r="BC134" i="27"/>
  <c r="AX134" i="27"/>
  <c r="N318" i="25"/>
  <c r="N317" i="25"/>
  <c r="AZ320" i="25"/>
  <c r="AZ319" i="25"/>
  <c r="AZ321" i="25"/>
  <c r="I10" i="25"/>
  <c r="I11" i="25"/>
  <c r="AU115" i="25"/>
  <c r="AU114" i="25"/>
  <c r="AU113" i="25"/>
  <c r="AU112" i="25"/>
  <c r="AU111" i="25"/>
  <c r="AU108" i="25"/>
  <c r="AU107" i="25"/>
  <c r="AU106" i="25"/>
  <c r="AU105" i="25"/>
  <c r="AU104" i="25"/>
  <c r="AU101" i="25"/>
  <c r="AU100" i="25"/>
  <c r="AU99" i="25"/>
  <c r="AU98" i="25"/>
  <c r="AU97" i="25"/>
  <c r="AU94" i="25"/>
  <c r="AU93" i="25"/>
  <c r="AU92" i="25"/>
  <c r="AU91" i="25"/>
  <c r="AU90" i="25"/>
  <c r="AU87" i="25"/>
  <c r="AU86" i="25"/>
  <c r="AU85" i="25"/>
  <c r="AU84" i="25"/>
  <c r="AU83" i="25"/>
  <c r="AU80" i="25"/>
  <c r="AU79" i="25"/>
  <c r="AU78" i="25"/>
  <c r="AU77" i="25"/>
  <c r="AU76" i="25"/>
  <c r="S76" i="25"/>
  <c r="S77" i="25"/>
  <c r="S78" i="25"/>
  <c r="P115" i="25"/>
  <c r="H115" i="25" s="1"/>
  <c r="P114" i="25"/>
  <c r="P113" i="25"/>
  <c r="H113" i="25" s="1"/>
  <c r="P112" i="25"/>
  <c r="H112" i="25" s="1"/>
  <c r="P111" i="25"/>
  <c r="H111" i="25" s="1"/>
  <c r="P108" i="25"/>
  <c r="H108" i="25" s="1"/>
  <c r="P107" i="25"/>
  <c r="H107" i="25" s="1"/>
  <c r="P106" i="25"/>
  <c r="H106" i="25" s="1"/>
  <c r="P105" i="25"/>
  <c r="H105" i="25" s="1"/>
  <c r="P104" i="25"/>
  <c r="H104" i="25" s="1"/>
  <c r="O115" i="25"/>
  <c r="G115" i="25" s="1"/>
  <c r="O114" i="25"/>
  <c r="G114" i="25" s="1"/>
  <c r="O113" i="25"/>
  <c r="G113" i="25" s="1"/>
  <c r="O112" i="25"/>
  <c r="G112" i="25" s="1"/>
  <c r="O111" i="25"/>
  <c r="G111" i="25" s="1"/>
  <c r="O101" i="25"/>
  <c r="G101" i="25" s="1"/>
  <c r="O100" i="25"/>
  <c r="G100" i="25" s="1"/>
  <c r="O99" i="25"/>
  <c r="G99" i="25" s="1"/>
  <c r="O98" i="25"/>
  <c r="G98" i="25" s="1"/>
  <c r="O97" i="25"/>
  <c r="G97" i="25" s="1"/>
  <c r="O94" i="25"/>
  <c r="G94" i="25" s="1"/>
  <c r="O93" i="25"/>
  <c r="G93" i="25" s="1"/>
  <c r="O92" i="25"/>
  <c r="G92" i="25" s="1"/>
  <c r="O91" i="25"/>
  <c r="G91" i="25" s="1"/>
  <c r="O90" i="25"/>
  <c r="G90" i="25" s="1"/>
  <c r="O87" i="25"/>
  <c r="G87" i="25" s="1"/>
  <c r="O86" i="25"/>
  <c r="G86" i="25" s="1"/>
  <c r="O85" i="25"/>
  <c r="G85" i="25" s="1"/>
  <c r="O84" i="25"/>
  <c r="G84" i="25" s="1"/>
  <c r="O83" i="25"/>
  <c r="G83" i="25" s="1"/>
  <c r="O80" i="25"/>
  <c r="G80" i="25" s="1"/>
  <c r="O79" i="25"/>
  <c r="G79" i="25" s="1"/>
  <c r="O78" i="25"/>
  <c r="G78" i="25" s="1"/>
  <c r="O77" i="25"/>
  <c r="G77" i="25" s="1"/>
  <c r="O76" i="25"/>
  <c r="G76" i="25" s="1"/>
  <c r="O108" i="25"/>
  <c r="G108" i="25" s="1"/>
  <c r="O107" i="25"/>
  <c r="G107" i="25" s="1"/>
  <c r="O106" i="25"/>
  <c r="G106" i="25" s="1"/>
  <c r="O105" i="25"/>
  <c r="G105" i="25" s="1"/>
  <c r="O104" i="25"/>
  <c r="G104" i="25" s="1"/>
  <c r="H114" i="25"/>
  <c r="AQ115" i="25"/>
  <c r="AI115" i="25"/>
  <c r="W115" i="25"/>
  <c r="U115" i="25"/>
  <c r="S115" i="25"/>
  <c r="AQ114" i="25"/>
  <c r="AI114" i="25"/>
  <c r="W114" i="25"/>
  <c r="U114" i="25"/>
  <c r="S114" i="25"/>
  <c r="AQ113" i="25"/>
  <c r="AI113" i="25"/>
  <c r="W113" i="25"/>
  <c r="U113" i="25"/>
  <c r="S113" i="25"/>
  <c r="AQ112" i="25"/>
  <c r="AI112" i="25"/>
  <c r="W112" i="25"/>
  <c r="U112" i="25"/>
  <c r="S112" i="25"/>
  <c r="AQ111" i="25"/>
  <c r="AI111" i="25"/>
  <c r="W111" i="25"/>
  <c r="U111" i="25"/>
  <c r="S111" i="25"/>
  <c r="AQ108" i="25"/>
  <c r="AI108" i="25"/>
  <c r="W108" i="25"/>
  <c r="U108" i="25"/>
  <c r="S108" i="25"/>
  <c r="AQ107" i="25"/>
  <c r="AI107" i="25"/>
  <c r="W107" i="25"/>
  <c r="U107" i="25"/>
  <c r="S107" i="25"/>
  <c r="AQ106" i="25"/>
  <c r="AI106" i="25"/>
  <c r="W106" i="25"/>
  <c r="U106" i="25"/>
  <c r="S106" i="25"/>
  <c r="AQ105" i="25"/>
  <c r="AI105" i="25"/>
  <c r="W105" i="25"/>
  <c r="U105" i="25"/>
  <c r="S105" i="25"/>
  <c r="AQ104" i="25"/>
  <c r="AI104" i="25"/>
  <c r="W104" i="25"/>
  <c r="U104" i="25"/>
  <c r="S104" i="25"/>
  <c r="P101" i="25"/>
  <c r="H101" i="25" s="1"/>
  <c r="P100" i="25"/>
  <c r="H100" i="25" s="1"/>
  <c r="AQ101" i="25"/>
  <c r="AI101" i="25"/>
  <c r="W101" i="25"/>
  <c r="U101" i="25"/>
  <c r="S101" i="25"/>
  <c r="AQ100" i="25"/>
  <c r="AI100" i="25"/>
  <c r="W100" i="25"/>
  <c r="U100" i="25"/>
  <c r="S100" i="25"/>
  <c r="P94" i="25"/>
  <c r="H94" i="25" s="1"/>
  <c r="P93" i="25"/>
  <c r="H93" i="25" s="1"/>
  <c r="AQ94" i="25"/>
  <c r="AI94" i="25"/>
  <c r="W94" i="25"/>
  <c r="U94" i="25"/>
  <c r="S94" i="25"/>
  <c r="AQ93" i="25"/>
  <c r="AI93" i="25"/>
  <c r="W93" i="25"/>
  <c r="U93" i="25"/>
  <c r="S93" i="25"/>
  <c r="P87" i="25"/>
  <c r="H87" i="25" s="1"/>
  <c r="P86" i="25"/>
  <c r="H86" i="25" s="1"/>
  <c r="AQ87" i="25"/>
  <c r="AI87" i="25"/>
  <c r="W87" i="25"/>
  <c r="U87" i="25"/>
  <c r="S87" i="25"/>
  <c r="AQ86" i="25"/>
  <c r="AI86" i="25"/>
  <c r="W86" i="25"/>
  <c r="U86" i="25"/>
  <c r="S86" i="25"/>
  <c r="AQ80" i="25"/>
  <c r="AI80" i="25"/>
  <c r="W80" i="25"/>
  <c r="AQ79" i="25"/>
  <c r="AI79" i="25"/>
  <c r="W79" i="25"/>
  <c r="U80" i="25"/>
  <c r="U79" i="25"/>
  <c r="S80" i="25"/>
  <c r="S79" i="25"/>
  <c r="P80" i="25"/>
  <c r="H80" i="25" s="1"/>
  <c r="P79" i="25"/>
  <c r="H79" i="25" s="1"/>
  <c r="K11" i="25"/>
  <c r="K10" i="25"/>
  <c r="N49" i="25"/>
  <c r="N42" i="25"/>
  <c r="E42" i="25"/>
  <c r="B49" i="25"/>
  <c r="B42" i="25"/>
  <c r="L55" i="25"/>
  <c r="K55" i="25"/>
  <c r="J55" i="25"/>
  <c r="I55" i="25"/>
  <c r="H55" i="25"/>
  <c r="G55" i="25"/>
  <c r="F55" i="25"/>
  <c r="E55" i="25"/>
  <c r="D55" i="25"/>
  <c r="C55" i="25"/>
  <c r="L49" i="25"/>
  <c r="K49" i="25"/>
  <c r="J49" i="25"/>
  <c r="F49" i="25"/>
  <c r="E49" i="25"/>
  <c r="L48" i="25"/>
  <c r="K48" i="25"/>
  <c r="J48" i="25"/>
  <c r="I48" i="25"/>
  <c r="H48" i="25"/>
  <c r="G48" i="25"/>
  <c r="F48" i="25"/>
  <c r="E48" i="25"/>
  <c r="D48" i="25"/>
  <c r="C48" i="25"/>
  <c r="L42" i="25"/>
  <c r="K42" i="25"/>
  <c r="J42" i="25"/>
  <c r="F42" i="25"/>
  <c r="F41" i="25"/>
  <c r="E41" i="25"/>
  <c r="D41" i="25"/>
  <c r="C41" i="25"/>
  <c r="F35" i="25"/>
  <c r="E35" i="25"/>
  <c r="F34" i="25"/>
  <c r="E34" i="25"/>
  <c r="D34" i="25"/>
  <c r="C34" i="25"/>
  <c r="F28" i="25"/>
  <c r="E28" i="25"/>
  <c r="F27" i="25"/>
  <c r="E27" i="25"/>
  <c r="D27" i="25"/>
  <c r="C27" i="25"/>
  <c r="F21" i="25"/>
  <c r="E21" i="25"/>
  <c r="F20" i="25"/>
  <c r="E20" i="25"/>
  <c r="D20" i="25"/>
  <c r="C20" i="25"/>
  <c r="F14" i="25"/>
  <c r="E14" i="25"/>
  <c r="N35" i="25"/>
  <c r="N28" i="25"/>
  <c r="N21" i="25"/>
  <c r="N14" i="25"/>
  <c r="L35" i="25"/>
  <c r="K35" i="25"/>
  <c r="J35" i="25"/>
  <c r="L28" i="25"/>
  <c r="K28" i="25"/>
  <c r="J28" i="25"/>
  <c r="L21" i="25"/>
  <c r="K21" i="25"/>
  <c r="J21" i="25"/>
  <c r="L14" i="25"/>
  <c r="K14" i="25"/>
  <c r="J14" i="25"/>
  <c r="B35" i="25"/>
  <c r="B28" i="25"/>
  <c r="B21" i="25"/>
  <c r="B14" i="25"/>
  <c r="P99" i="25"/>
  <c r="H99" i="25" s="1"/>
  <c r="P98" i="25"/>
  <c r="H98" i="25" s="1"/>
  <c r="P97" i="25"/>
  <c r="H97" i="25" s="1"/>
  <c r="P92" i="25"/>
  <c r="H92" i="25" s="1"/>
  <c r="P91" i="25"/>
  <c r="H91" i="25" s="1"/>
  <c r="P90" i="25"/>
  <c r="H90" i="25" s="1"/>
  <c r="P85" i="25"/>
  <c r="H85" i="25" s="1"/>
  <c r="P84" i="25"/>
  <c r="H84" i="25" s="1"/>
  <c r="P83" i="25"/>
  <c r="H83" i="25" s="1"/>
  <c r="P78" i="25"/>
  <c r="H78" i="25" s="1"/>
  <c r="P77" i="25"/>
  <c r="H77" i="25" s="1"/>
  <c r="P76" i="25"/>
  <c r="H76" i="25" s="1"/>
  <c r="AD97" i="27" l="1"/>
  <c r="AD99" i="27"/>
  <c r="AM99" i="27"/>
  <c r="AM98" i="27"/>
  <c r="AG90" i="27"/>
  <c r="AM90" i="27"/>
  <c r="L7" i="27"/>
  <c r="AD90" i="27"/>
  <c r="AH90" i="27" s="1"/>
  <c r="AA90" i="27"/>
  <c r="AL83" i="27"/>
  <c r="X85" i="27"/>
  <c r="AB85" i="27" s="1"/>
  <c r="AJ85" i="27"/>
  <c r="AN85" i="27" s="1"/>
  <c r="X86" i="27"/>
  <c r="AB86" i="27" s="1"/>
  <c r="AJ91" i="27"/>
  <c r="AN91" i="27" s="1"/>
  <c r="AR91" i="27" s="1"/>
  <c r="AD85" i="27"/>
  <c r="AH85" i="27" s="1"/>
  <c r="AD87" i="27"/>
  <c r="AH87" i="27" s="1"/>
  <c r="AJ86" i="27"/>
  <c r="AN86" i="27" s="1"/>
  <c r="AR86" i="27" s="1"/>
  <c r="AJ97" i="27"/>
  <c r="AN97" i="27" s="1"/>
  <c r="AR97" i="27" s="1"/>
  <c r="AL77" i="27"/>
  <c r="X79" i="27"/>
  <c r="AB79" i="27" s="1"/>
  <c r="AF90" i="27"/>
  <c r="AR83" i="27"/>
  <c r="Z83" i="27"/>
  <c r="AS84" i="27"/>
  <c r="AR84" i="27"/>
  <c r="AJ80" i="27"/>
  <c r="AN80" i="27" s="1"/>
  <c r="AS77" i="27"/>
  <c r="AR77" i="27"/>
  <c r="AS78" i="27"/>
  <c r="AR78" i="27"/>
  <c r="AF83" i="27"/>
  <c r="AS85" i="27"/>
  <c r="AR85" i="27"/>
  <c r="AR87" i="27"/>
  <c r="AS87" i="27"/>
  <c r="AD80" i="27"/>
  <c r="AH80" i="27" s="1"/>
  <c r="AS91" i="27"/>
  <c r="AS79" i="27"/>
  <c r="AR79" i="27"/>
  <c r="AS97" i="27"/>
  <c r="AS99" i="27"/>
  <c r="AR99" i="27"/>
  <c r="AG94" i="29"/>
  <c r="AM93" i="29"/>
  <c r="AM94" i="29"/>
  <c r="AN90" i="29"/>
  <c r="AH76" i="29"/>
  <c r="AA91" i="29"/>
  <c r="Z90" i="29"/>
  <c r="AH90" i="29"/>
  <c r="AG92" i="29"/>
  <c r="V95" i="29"/>
  <c r="X91" i="29" s="1"/>
  <c r="AN85" i="29"/>
  <c r="AH84" i="29"/>
  <c r="AR84" i="29" s="1"/>
  <c r="AV84" i="29" s="1"/>
  <c r="O132" i="29" s="1"/>
  <c r="AB76" i="29"/>
  <c r="AE91" i="29"/>
  <c r="Z83" i="29"/>
  <c r="AB83" i="29" s="1"/>
  <c r="AM91" i="29"/>
  <c r="AD92" i="27"/>
  <c r="AH92" i="27" s="1"/>
  <c r="AG91" i="29"/>
  <c r="X92" i="27"/>
  <c r="AB92" i="27" s="1"/>
  <c r="AE98" i="27"/>
  <c r="AE92" i="29"/>
  <c r="Y91" i="29"/>
  <c r="Y92" i="29"/>
  <c r="AM92" i="27"/>
  <c r="V102" i="27"/>
  <c r="X101" i="27" s="1"/>
  <c r="AB101" i="27" s="1"/>
  <c r="AA92" i="29"/>
  <c r="AM98" i="29"/>
  <c r="AK92" i="29"/>
  <c r="AN92" i="29" s="1"/>
  <c r="AJ98" i="27"/>
  <c r="AN98" i="27" s="1"/>
  <c r="AK91" i="29"/>
  <c r="AA98" i="29"/>
  <c r="AK99" i="29"/>
  <c r="X98" i="27"/>
  <c r="AB98" i="27" s="1"/>
  <c r="Z78" i="29"/>
  <c r="AB78" i="29" s="1"/>
  <c r="AE97" i="29"/>
  <c r="AA99" i="29"/>
  <c r="X97" i="27"/>
  <c r="AB97" i="27" s="1"/>
  <c r="AD98" i="27"/>
  <c r="AH98" i="27" s="1"/>
  <c r="AF76" i="29"/>
  <c r="AE98" i="29"/>
  <c r="X97" i="29"/>
  <c r="X91" i="27"/>
  <c r="AB91" i="27" s="1"/>
  <c r="AG92" i="27"/>
  <c r="Y97" i="27"/>
  <c r="AG98" i="27"/>
  <c r="AF84" i="27"/>
  <c r="AK97" i="29"/>
  <c r="AA97" i="29"/>
  <c r="X76" i="27"/>
  <c r="AB76" i="27" s="1"/>
  <c r="AJ76" i="27"/>
  <c r="AN76" i="27" s="1"/>
  <c r="V102" i="29"/>
  <c r="AD98" i="29" s="1"/>
  <c r="Y97" i="29"/>
  <c r="AB97" i="29" s="1"/>
  <c r="Z84" i="27"/>
  <c r="Y91" i="27"/>
  <c r="AE92" i="27"/>
  <c r="AE97" i="27"/>
  <c r="AF97" i="27" s="1"/>
  <c r="AK98" i="27"/>
  <c r="AB77" i="27"/>
  <c r="Z77" i="27"/>
  <c r="Y98" i="29"/>
  <c r="AG97" i="29"/>
  <c r="AK98" i="29"/>
  <c r="AM97" i="29"/>
  <c r="AJ97" i="29"/>
  <c r="X80" i="27"/>
  <c r="AB80" i="27" s="1"/>
  <c r="AD97" i="29"/>
  <c r="AD79" i="27"/>
  <c r="AH79" i="27" s="1"/>
  <c r="AL84" i="27"/>
  <c r="AF77" i="27"/>
  <c r="AM99" i="29"/>
  <c r="Y99" i="29"/>
  <c r="AG99" i="29"/>
  <c r="AD99" i="29"/>
  <c r="AJ98" i="29"/>
  <c r="X98" i="29"/>
  <c r="AJ99" i="29"/>
  <c r="X99" i="29"/>
  <c r="AD92" i="29"/>
  <c r="X92" i="29"/>
  <c r="AJ92" i="29"/>
  <c r="AD91" i="29"/>
  <c r="AD85" i="29"/>
  <c r="AH85" i="29" s="1"/>
  <c r="X85" i="29"/>
  <c r="AB85" i="29" s="1"/>
  <c r="X84" i="29"/>
  <c r="Z84" i="29" s="1"/>
  <c r="X77" i="29"/>
  <c r="AJ78" i="29"/>
  <c r="AL76" i="29"/>
  <c r="AJ77" i="29"/>
  <c r="AD78" i="29"/>
  <c r="AH97" i="27"/>
  <c r="AA100" i="27"/>
  <c r="AG101" i="27"/>
  <c r="AG100" i="27"/>
  <c r="AM101" i="27"/>
  <c r="AA101" i="27"/>
  <c r="AM100" i="27"/>
  <c r="AB99" i="27"/>
  <c r="Z99" i="27"/>
  <c r="AM97" i="27"/>
  <c r="AK97" i="27"/>
  <c r="AL97" i="27" s="1"/>
  <c r="AH99" i="27"/>
  <c r="AF99" i="27"/>
  <c r="AG97" i="27"/>
  <c r="AA97" i="27"/>
  <c r="AA98" i="27"/>
  <c r="Y98" i="27"/>
  <c r="AM91" i="27"/>
  <c r="AD93" i="27"/>
  <c r="AH93" i="27" s="1"/>
  <c r="AM93" i="27"/>
  <c r="X94" i="27"/>
  <c r="AB94" i="27" s="1"/>
  <c r="AD94" i="27"/>
  <c r="AH94" i="27" s="1"/>
  <c r="AG93" i="27"/>
  <c r="AA93" i="27"/>
  <c r="AM94" i="27"/>
  <c r="AA94" i="27"/>
  <c r="X93" i="27"/>
  <c r="AB93" i="27" s="1"/>
  <c r="AG94" i="27"/>
  <c r="AJ94" i="27"/>
  <c r="AN94" i="27" s="1"/>
  <c r="AJ93" i="27"/>
  <c r="AN93" i="27" s="1"/>
  <c r="AB90" i="27"/>
  <c r="Z90" i="27"/>
  <c r="AG91" i="27"/>
  <c r="AE91" i="27"/>
  <c r="AN90" i="27"/>
  <c r="AL90" i="27"/>
  <c r="AD91" i="27"/>
  <c r="AJ92" i="27"/>
  <c r="AK91" i="27"/>
  <c r="AL91" i="27" s="1"/>
  <c r="AA92" i="27"/>
  <c r="L9" i="27"/>
  <c r="AH78" i="27"/>
  <c r="AF78" i="27"/>
  <c r="AB78" i="27"/>
  <c r="Z78" i="27"/>
  <c r="I9" i="27"/>
  <c r="AM101" i="29"/>
  <c r="AG101" i="29"/>
  <c r="AA101" i="29"/>
  <c r="AM100" i="29"/>
  <c r="AG100" i="29"/>
  <c r="AA100" i="29"/>
  <c r="AB90" i="29"/>
  <c r="AN76" i="29"/>
  <c r="AF84" i="29"/>
  <c r="AF83" i="29"/>
  <c r="AH83" i="29" s="1"/>
  <c r="AF77" i="29"/>
  <c r="AH77" i="29" s="1"/>
  <c r="AD80" i="29"/>
  <c r="AH80" i="29" s="1"/>
  <c r="AJ79" i="29"/>
  <c r="AN79" i="29" s="1"/>
  <c r="X80" i="29"/>
  <c r="AB80" i="29" s="1"/>
  <c r="X79" i="29"/>
  <c r="AB79" i="29" s="1"/>
  <c r="AD79" i="29"/>
  <c r="AH79" i="29" s="1"/>
  <c r="AJ80" i="29"/>
  <c r="AN80" i="29" s="1"/>
  <c r="AL90" i="29"/>
  <c r="AF90" i="29"/>
  <c r="X87" i="29"/>
  <c r="AB87" i="29" s="1"/>
  <c r="X86" i="29"/>
  <c r="AB86" i="29" s="1"/>
  <c r="AD86" i="29"/>
  <c r="AH86" i="29" s="1"/>
  <c r="AJ87" i="29"/>
  <c r="AN87" i="29" s="1"/>
  <c r="AJ86" i="29"/>
  <c r="AN86" i="29" s="1"/>
  <c r="AD87" i="29"/>
  <c r="AH87" i="29" s="1"/>
  <c r="Z76" i="29"/>
  <c r="AL84" i="29"/>
  <c r="AL83" i="29"/>
  <c r="AN83" i="29" s="1"/>
  <c r="AL85" i="29"/>
  <c r="J8" i="27"/>
  <c r="L8" i="27"/>
  <c r="I8" i="27"/>
  <c r="BB132" i="29"/>
  <c r="P134" i="29"/>
  <c r="AZ136" i="29"/>
  <c r="L6" i="27"/>
  <c r="BA136" i="29"/>
  <c r="J9" i="29"/>
  <c r="AX135" i="29"/>
  <c r="J11" i="29"/>
  <c r="Q132" i="29"/>
  <c r="BC132" i="29"/>
  <c r="I6" i="27"/>
  <c r="L10" i="27"/>
  <c r="P136" i="27"/>
  <c r="J6" i="29"/>
  <c r="J8" i="29"/>
  <c r="J7" i="29"/>
  <c r="L136" i="29"/>
  <c r="BB134" i="29"/>
  <c r="Q133" i="29"/>
  <c r="BB133" i="29"/>
  <c r="P131" i="29"/>
  <c r="P133" i="29"/>
  <c r="AY136" i="29"/>
  <c r="P136" i="29"/>
  <c r="Q131" i="29"/>
  <c r="M135" i="29"/>
  <c r="Q135" i="29"/>
  <c r="BC135" i="29"/>
  <c r="M136" i="29"/>
  <c r="BB136" i="29"/>
  <c r="BB131" i="29"/>
  <c r="AY135" i="29"/>
  <c r="BC131" i="29"/>
  <c r="L133" i="27"/>
  <c r="L130" i="27" s="1"/>
  <c r="AW132" i="27"/>
  <c r="M131" i="27"/>
  <c r="Q131" i="27"/>
  <c r="AY136" i="27"/>
  <c r="BC135" i="27"/>
  <c r="AZ136" i="27"/>
  <c r="AZ130" i="27" s="1"/>
  <c r="BC131" i="27"/>
  <c r="AY131" i="27"/>
  <c r="AX133" i="27"/>
  <c r="BA135" i="27"/>
  <c r="P134" i="27"/>
  <c r="K134" i="27" s="1"/>
  <c r="O135" i="27"/>
  <c r="BA133" i="27"/>
  <c r="M136" i="27"/>
  <c r="Q135" i="27"/>
  <c r="N136" i="27"/>
  <c r="N130" i="27" s="1"/>
  <c r="O133" i="27"/>
  <c r="K132" i="27"/>
  <c r="BB134" i="27"/>
  <c r="BB130" i="27" s="1"/>
  <c r="T112" i="25"/>
  <c r="AK112" i="25" s="1"/>
  <c r="T115" i="25"/>
  <c r="AK115" i="25" s="1"/>
  <c r="T113" i="25"/>
  <c r="Z113" i="25" s="1"/>
  <c r="T114" i="25"/>
  <c r="AK114" i="25" s="1"/>
  <c r="T111" i="25"/>
  <c r="Z111" i="25" s="1"/>
  <c r="T107" i="25"/>
  <c r="T105" i="25"/>
  <c r="T93" i="25"/>
  <c r="T108" i="25"/>
  <c r="P50" i="25"/>
  <c r="T86" i="25"/>
  <c r="T87" i="25"/>
  <c r="P44" i="25"/>
  <c r="T94" i="25"/>
  <c r="T79" i="25"/>
  <c r="T100" i="25"/>
  <c r="T106" i="25"/>
  <c r="T80" i="25"/>
  <c r="T101" i="25"/>
  <c r="T104" i="25"/>
  <c r="O51" i="25"/>
  <c r="P51" i="25"/>
  <c r="P43" i="25"/>
  <c r="O43" i="25"/>
  <c r="O50" i="25"/>
  <c r="O44" i="25"/>
  <c r="AI99" i="25"/>
  <c r="AI98" i="25"/>
  <c r="AI97" i="25"/>
  <c r="AI92" i="25"/>
  <c r="AI91" i="25"/>
  <c r="AI90" i="25"/>
  <c r="AI85" i="25"/>
  <c r="AI84" i="25"/>
  <c r="AI83" i="25"/>
  <c r="AI78" i="25"/>
  <c r="AI77" i="25"/>
  <c r="W99" i="25"/>
  <c r="W98" i="25"/>
  <c r="W97" i="25"/>
  <c r="W92" i="25"/>
  <c r="W91" i="25"/>
  <c r="W90" i="25"/>
  <c r="W85" i="25"/>
  <c r="W84" i="25"/>
  <c r="W83" i="25"/>
  <c r="W78" i="25"/>
  <c r="W77" i="25"/>
  <c r="W76" i="25"/>
  <c r="U99" i="25"/>
  <c r="U98" i="25"/>
  <c r="U97" i="25"/>
  <c r="U92" i="25"/>
  <c r="U91" i="25"/>
  <c r="U90" i="25"/>
  <c r="U85" i="25"/>
  <c r="U84" i="25"/>
  <c r="U83" i="25"/>
  <c r="U78" i="25"/>
  <c r="U77" i="25"/>
  <c r="U76" i="25"/>
  <c r="AQ99" i="25"/>
  <c r="S99" i="25"/>
  <c r="AQ98" i="25"/>
  <c r="S98" i="25"/>
  <c r="AQ97" i="25"/>
  <c r="S97" i="25"/>
  <c r="AQ92" i="25"/>
  <c r="S92" i="25"/>
  <c r="AQ91" i="25"/>
  <c r="S91" i="25"/>
  <c r="AQ90" i="25"/>
  <c r="S90" i="25"/>
  <c r="AQ85" i="25"/>
  <c r="S85" i="25"/>
  <c r="AQ84" i="25"/>
  <c r="S84" i="25"/>
  <c r="AQ83" i="25"/>
  <c r="S83" i="25"/>
  <c r="AD8" i="2"/>
  <c r="AQ78" i="25"/>
  <c r="AQ77" i="25"/>
  <c r="AQ76" i="25"/>
  <c r="AS74" i="25"/>
  <c r="AR74" i="25"/>
  <c r="AI74" i="25"/>
  <c r="U74" i="25"/>
  <c r="V73" i="25"/>
  <c r="L41" i="25"/>
  <c r="K41" i="25"/>
  <c r="J41" i="25"/>
  <c r="I41" i="25"/>
  <c r="H41" i="25"/>
  <c r="G41" i="25"/>
  <c r="L34" i="25"/>
  <c r="K34" i="25"/>
  <c r="J34" i="25"/>
  <c r="I34" i="25"/>
  <c r="H34" i="25"/>
  <c r="G34" i="25"/>
  <c r="L27" i="25"/>
  <c r="K27" i="25"/>
  <c r="J27" i="25"/>
  <c r="I27" i="25"/>
  <c r="AL19" i="25" s="1"/>
  <c r="H27" i="25"/>
  <c r="G27" i="25"/>
  <c r="AN19" i="25" s="1"/>
  <c r="L20" i="25"/>
  <c r="K20" i="25"/>
  <c r="J20" i="25"/>
  <c r="I20" i="25"/>
  <c r="H20" i="25"/>
  <c r="AP22" i="25" s="1"/>
  <c r="G20" i="25"/>
  <c r="K9" i="25"/>
  <c r="K8" i="25"/>
  <c r="K7" i="25"/>
  <c r="K6" i="25"/>
  <c r="AM19" i="25" l="1"/>
  <c r="AP26" i="25"/>
  <c r="AO26" i="25"/>
  <c r="AN26" i="25"/>
  <c r="AJ22" i="25" s="1"/>
  <c r="AN27" i="25"/>
  <c r="AK25" i="25"/>
  <c r="AK24" i="25"/>
  <c r="AQ24" i="25" s="1"/>
  <c r="AK23" i="25"/>
  <c r="AJ23" i="25" s="1"/>
  <c r="AN18" i="25"/>
  <c r="AP21" i="25"/>
  <c r="AP23" i="25"/>
  <c r="AM27" i="25"/>
  <c r="Z97" i="27"/>
  <c r="AS86" i="27"/>
  <c r="AB84" i="29"/>
  <c r="AJ100" i="27"/>
  <c r="AN100" i="27" s="1"/>
  <c r="AR100" i="27" s="1"/>
  <c r="AN97" i="29"/>
  <c r="AS90" i="27"/>
  <c r="AR90" i="27"/>
  <c r="AR98" i="27"/>
  <c r="AS98" i="27"/>
  <c r="AS93" i="27"/>
  <c r="AR93" i="27"/>
  <c r="AS94" i="27"/>
  <c r="AR94" i="27"/>
  <c r="AF98" i="27"/>
  <c r="AS80" i="27"/>
  <c r="AR80" i="27"/>
  <c r="AS76" i="27"/>
  <c r="AR76" i="27"/>
  <c r="AL98" i="27"/>
  <c r="AR90" i="29"/>
  <c r="AV90" i="29" s="1"/>
  <c r="M133" i="29" s="1"/>
  <c r="AS90" i="29"/>
  <c r="AW90" i="29" s="1"/>
  <c r="AY133" i="29" s="1"/>
  <c r="Z85" i="29"/>
  <c r="AS86" i="29"/>
  <c r="AR86" i="29"/>
  <c r="AS85" i="29"/>
  <c r="AW85" i="29" s="1"/>
  <c r="AZ132" i="29" s="1"/>
  <c r="AR85" i="29"/>
  <c r="AV85" i="29" s="1"/>
  <c r="N132" i="29" s="1"/>
  <c r="AS83" i="29"/>
  <c r="AW83" i="29" s="1"/>
  <c r="AX132" i="29" s="1"/>
  <c r="AR83" i="29"/>
  <c r="AV83" i="29" s="1"/>
  <c r="L132" i="29" s="1"/>
  <c r="AS87" i="29"/>
  <c r="AR87" i="29"/>
  <c r="AS84" i="29"/>
  <c r="AW84" i="29" s="1"/>
  <c r="BA132" i="29" s="1"/>
  <c r="AS79" i="29"/>
  <c r="AR79" i="29"/>
  <c r="AR80" i="29"/>
  <c r="AS80" i="29"/>
  <c r="AS76" i="29"/>
  <c r="AW76" i="29" s="1"/>
  <c r="BA131" i="29" s="1"/>
  <c r="AR76" i="29"/>
  <c r="AV76" i="29" s="1"/>
  <c r="O131" i="29" s="1"/>
  <c r="AF92" i="29"/>
  <c r="X93" i="29"/>
  <c r="AB93" i="29" s="1"/>
  <c r="X94" i="29"/>
  <c r="AB94" i="29" s="1"/>
  <c r="AD93" i="29"/>
  <c r="AH93" i="29" s="1"/>
  <c r="Z91" i="29"/>
  <c r="AB91" i="29" s="1"/>
  <c r="AJ94" i="29"/>
  <c r="AN94" i="29" s="1"/>
  <c r="AL97" i="29"/>
  <c r="AF97" i="29"/>
  <c r="AF99" i="29"/>
  <c r="AH99" i="29" s="1"/>
  <c r="AH97" i="29"/>
  <c r="AJ93" i="29"/>
  <c r="AN93" i="29" s="1"/>
  <c r="AD94" i="29"/>
  <c r="AH94" i="29" s="1"/>
  <c r="AL92" i="29"/>
  <c r="AB92" i="29"/>
  <c r="AH92" i="29"/>
  <c r="AR92" i="29" s="1"/>
  <c r="AV92" i="29" s="1"/>
  <c r="O133" i="29" s="1"/>
  <c r="AL91" i="29"/>
  <c r="AN91" i="29" s="1"/>
  <c r="AF85" i="29"/>
  <c r="AJ101" i="27"/>
  <c r="AN101" i="27" s="1"/>
  <c r="Z77" i="29"/>
  <c r="AB77" i="29" s="1"/>
  <c r="AF92" i="27"/>
  <c r="AD101" i="27"/>
  <c r="AH101" i="27" s="1"/>
  <c r="Z92" i="27"/>
  <c r="Z91" i="27"/>
  <c r="Z98" i="27"/>
  <c r="X100" i="27"/>
  <c r="AB100" i="27" s="1"/>
  <c r="AD100" i="27"/>
  <c r="AH100" i="27" s="1"/>
  <c r="Z98" i="29"/>
  <c r="AB98" i="29" s="1"/>
  <c r="Z97" i="29"/>
  <c r="X100" i="29"/>
  <c r="AB100" i="29" s="1"/>
  <c r="Z92" i="29"/>
  <c r="X101" i="29"/>
  <c r="AB101" i="29" s="1"/>
  <c r="AD100" i="29"/>
  <c r="AH100" i="29" s="1"/>
  <c r="AJ101" i="29"/>
  <c r="AN101" i="29" s="1"/>
  <c r="AD101" i="29"/>
  <c r="AH101" i="29" s="1"/>
  <c r="AJ100" i="29"/>
  <c r="AN100" i="29" s="1"/>
  <c r="AL78" i="29"/>
  <c r="AN78" i="29" s="1"/>
  <c r="AF98" i="29"/>
  <c r="AH98" i="29" s="1"/>
  <c r="AL99" i="29"/>
  <c r="AN99" i="29" s="1"/>
  <c r="AL98" i="29"/>
  <c r="AN98" i="29" s="1"/>
  <c r="Z99" i="29"/>
  <c r="AB99" i="29" s="1"/>
  <c r="AF91" i="29"/>
  <c r="AH91" i="29" s="1"/>
  <c r="AL77" i="29"/>
  <c r="AN77" i="29" s="1"/>
  <c r="AF78" i="29"/>
  <c r="AH78" i="29" s="1"/>
  <c r="AH91" i="27"/>
  <c r="AF91" i="27"/>
  <c r="AN92" i="27"/>
  <c r="AL92" i="27"/>
  <c r="AL112" i="25"/>
  <c r="AW135" i="27"/>
  <c r="AY144" i="27" s="1"/>
  <c r="AL113" i="25"/>
  <c r="AK113" i="25"/>
  <c r="Y113" i="25"/>
  <c r="AW135" i="29"/>
  <c r="BC130" i="29"/>
  <c r="BB130" i="29"/>
  <c r="Q130" i="29"/>
  <c r="K135" i="29"/>
  <c r="Q144" i="29" s="1"/>
  <c r="P130" i="29"/>
  <c r="K136" i="29"/>
  <c r="AW136" i="29"/>
  <c r="BA130" i="27"/>
  <c r="AW136" i="27"/>
  <c r="AY145" i="27" s="1"/>
  <c r="K135" i="27"/>
  <c r="K136" i="27"/>
  <c r="L145" i="27" s="1"/>
  <c r="BC130" i="27"/>
  <c r="P130" i="27"/>
  <c r="AW133" i="27"/>
  <c r="AW134" i="27"/>
  <c r="Q130" i="27"/>
  <c r="K131" i="27"/>
  <c r="M130" i="27"/>
  <c r="K133" i="27"/>
  <c r="O130" i="27"/>
  <c r="AY130" i="27"/>
  <c r="AW131" i="27"/>
  <c r="AX130" i="27"/>
  <c r="Z112" i="25"/>
  <c r="T76" i="25"/>
  <c r="Y112" i="25"/>
  <c r="Y114" i="25"/>
  <c r="T77" i="25"/>
  <c r="T78" i="25"/>
  <c r="AK111" i="25"/>
  <c r="AL100" i="25"/>
  <c r="AW100" i="25"/>
  <c r="BB134" i="25" s="1"/>
  <c r="AV100" i="25"/>
  <c r="P134" i="25" s="1"/>
  <c r="AW115" i="25"/>
  <c r="BB136" i="25" s="1"/>
  <c r="AV115" i="25"/>
  <c r="P136" i="25" s="1"/>
  <c r="Y79" i="25"/>
  <c r="AW79" i="25"/>
  <c r="BB131" i="25" s="1"/>
  <c r="AV79" i="25"/>
  <c r="P131" i="25" s="1"/>
  <c r="AW105" i="25"/>
  <c r="AY135" i="25" s="1"/>
  <c r="AV105" i="25"/>
  <c r="M135" i="25" s="1"/>
  <c r="AK105" i="25"/>
  <c r="Y94" i="25"/>
  <c r="AW94" i="25"/>
  <c r="BC133" i="25" s="1"/>
  <c r="AV94" i="25"/>
  <c r="Q133" i="25" s="1"/>
  <c r="Z107" i="25"/>
  <c r="AW107" i="25"/>
  <c r="BA135" i="25" s="1"/>
  <c r="AV107" i="25"/>
  <c r="O135" i="25" s="1"/>
  <c r="AW111" i="25"/>
  <c r="AZ136" i="25" s="1"/>
  <c r="AV111" i="25"/>
  <c r="N136" i="25" s="1"/>
  <c r="Z87" i="25"/>
  <c r="AW87" i="25"/>
  <c r="BC132" i="25" s="1"/>
  <c r="AV87" i="25"/>
  <c r="Q132" i="25" s="1"/>
  <c r="AK107" i="25"/>
  <c r="Z101" i="25"/>
  <c r="AV101" i="25"/>
  <c r="Q134" i="25" s="1"/>
  <c r="AW101" i="25"/>
  <c r="BC134" i="25" s="1"/>
  <c r="AV86" i="25"/>
  <c r="P132" i="25" s="1"/>
  <c r="AW86" i="25"/>
  <c r="BB132" i="25" s="1"/>
  <c r="AW112" i="25"/>
  <c r="AY136" i="25" s="1"/>
  <c r="AV112" i="25"/>
  <c r="M136" i="25" s="1"/>
  <c r="AW93" i="25"/>
  <c r="BB133" i="25" s="1"/>
  <c r="AV93" i="25"/>
  <c r="P133" i="25" s="1"/>
  <c r="Z93" i="25"/>
  <c r="AL80" i="25"/>
  <c r="AV80" i="25"/>
  <c r="Q131" i="25" s="1"/>
  <c r="AW80" i="25"/>
  <c r="BC131" i="25" s="1"/>
  <c r="Z115" i="25"/>
  <c r="Z114" i="25"/>
  <c r="AW114" i="25"/>
  <c r="BA136" i="25" s="1"/>
  <c r="AV114" i="25"/>
  <c r="O136" i="25" s="1"/>
  <c r="AV104" i="25"/>
  <c r="N135" i="25" s="1"/>
  <c r="AW104" i="25"/>
  <c r="AZ135" i="25" s="1"/>
  <c r="AL115" i="25"/>
  <c r="O45" i="25"/>
  <c r="Z106" i="25"/>
  <c r="AW106" i="25"/>
  <c r="AX135" i="25" s="1"/>
  <c r="AV106" i="25"/>
  <c r="L135" i="25" s="1"/>
  <c r="Z108" i="25"/>
  <c r="AW108" i="25"/>
  <c r="BC135" i="25" s="1"/>
  <c r="AV108" i="25"/>
  <c r="Q135" i="25" s="1"/>
  <c r="Y115" i="25"/>
  <c r="AW113" i="25"/>
  <c r="AX136" i="25" s="1"/>
  <c r="AV113" i="25"/>
  <c r="L136" i="25" s="1"/>
  <c r="AL86" i="25"/>
  <c r="Z86" i="25"/>
  <c r="AK86" i="25"/>
  <c r="Y86" i="25"/>
  <c r="Y107" i="25"/>
  <c r="AL114" i="25"/>
  <c r="AL105" i="25"/>
  <c r="Z105" i="25"/>
  <c r="T116" i="25"/>
  <c r="V116" i="25"/>
  <c r="AL111" i="25"/>
  <c r="AL108" i="25"/>
  <c r="Y111" i="25"/>
  <c r="Y93" i="25"/>
  <c r="AK93" i="25"/>
  <c r="Y105" i="25"/>
  <c r="P45" i="25"/>
  <c r="AL107" i="25"/>
  <c r="AL93" i="25"/>
  <c r="Y108" i="25"/>
  <c r="AK108" i="25"/>
  <c r="AL87" i="25"/>
  <c r="AL94" i="25"/>
  <c r="P52" i="25"/>
  <c r="AK87" i="25"/>
  <c r="O30" i="25"/>
  <c r="Y87" i="25"/>
  <c r="AK80" i="25"/>
  <c r="Z79" i="25"/>
  <c r="AK104" i="25"/>
  <c r="Z104" i="25"/>
  <c r="AK94" i="25"/>
  <c r="Y104" i="25"/>
  <c r="AK101" i="25"/>
  <c r="Y80" i="25"/>
  <c r="Z80" i="25"/>
  <c r="Y106" i="25"/>
  <c r="O29" i="25"/>
  <c r="AL106" i="25"/>
  <c r="Y101" i="25"/>
  <c r="AK106" i="25"/>
  <c r="AL101" i="25"/>
  <c r="V109" i="25"/>
  <c r="O37" i="25"/>
  <c r="O52" i="25"/>
  <c r="T109" i="25"/>
  <c r="Z94" i="25"/>
  <c r="AK100" i="25"/>
  <c r="P29" i="25"/>
  <c r="Z100" i="25"/>
  <c r="AK79" i="25"/>
  <c r="Y100" i="25"/>
  <c r="AL104" i="25"/>
  <c r="AL79" i="25"/>
  <c r="O22" i="25"/>
  <c r="P15" i="25"/>
  <c r="P22" i="25"/>
  <c r="P36" i="25"/>
  <c r="O15" i="25"/>
  <c r="O23" i="25"/>
  <c r="P16" i="25"/>
  <c r="P37" i="25"/>
  <c r="O16" i="25"/>
  <c r="P30" i="25"/>
  <c r="P23" i="25"/>
  <c r="O36" i="25"/>
  <c r="T99" i="25"/>
  <c r="T84" i="25"/>
  <c r="T91" i="25"/>
  <c r="T98" i="25"/>
  <c r="T83" i="25"/>
  <c r="T92" i="25"/>
  <c r="T85" i="25"/>
  <c r="T97" i="25"/>
  <c r="T90" i="25"/>
  <c r="AS100" i="27" l="1"/>
  <c r="AO18" i="25"/>
  <c r="AQ23" i="25"/>
  <c r="AR97" i="29"/>
  <c r="AV97" i="29" s="1"/>
  <c r="N134" i="29" s="1"/>
  <c r="AW132" i="29"/>
  <c r="AR101" i="27"/>
  <c r="AS101" i="27"/>
  <c r="AS92" i="27"/>
  <c r="AR92" i="27"/>
  <c r="AS101" i="29"/>
  <c r="AR101" i="29"/>
  <c r="AS99" i="29"/>
  <c r="AW99" i="29" s="1"/>
  <c r="AX134" i="29" s="1"/>
  <c r="AR99" i="29"/>
  <c r="AV99" i="29" s="1"/>
  <c r="L134" i="29" s="1"/>
  <c r="AR98" i="29"/>
  <c r="AV98" i="29" s="1"/>
  <c r="M134" i="29" s="1"/>
  <c r="AS98" i="29"/>
  <c r="AW98" i="29" s="1"/>
  <c r="AY134" i="29" s="1"/>
  <c r="AS100" i="29"/>
  <c r="AR100" i="29"/>
  <c r="AS97" i="29"/>
  <c r="AW97" i="29" s="1"/>
  <c r="AZ134" i="29" s="1"/>
  <c r="AS91" i="29"/>
  <c r="AW91" i="29" s="1"/>
  <c r="AX133" i="29" s="1"/>
  <c r="AR91" i="29"/>
  <c r="AR94" i="29"/>
  <c r="AS94" i="29"/>
  <c r="AR93" i="29"/>
  <c r="AS93" i="29"/>
  <c r="AS92" i="29"/>
  <c r="AW92" i="29" s="1"/>
  <c r="BA133" i="29" s="1"/>
  <c r="BA130" i="29" s="1"/>
  <c r="AS78" i="29"/>
  <c r="AW78" i="29" s="1"/>
  <c r="AY131" i="29" s="1"/>
  <c r="AR78" i="29"/>
  <c r="AV78" i="29" s="1"/>
  <c r="M131" i="29" s="1"/>
  <c r="AR77" i="29"/>
  <c r="AV77" i="29" s="1"/>
  <c r="N131" i="29" s="1"/>
  <c r="N130" i="29" s="1"/>
  <c r="AS77" i="29"/>
  <c r="AW77" i="29" s="1"/>
  <c r="AZ131" i="29" s="1"/>
  <c r="O130" i="29"/>
  <c r="K132" i="29"/>
  <c r="AV91" i="29"/>
  <c r="L133" i="29" s="1"/>
  <c r="K133" i="29" s="1"/>
  <c r="V98" i="25"/>
  <c r="AE98" i="25" s="1"/>
  <c r="V97" i="25"/>
  <c r="V99" i="25"/>
  <c r="AE99" i="25" s="1"/>
  <c r="V91" i="25"/>
  <c r="AE91" i="25" s="1"/>
  <c r="V92" i="25"/>
  <c r="AE92" i="25" s="1"/>
  <c r="V90" i="25"/>
  <c r="AK90" i="25" s="1"/>
  <c r="V85" i="25"/>
  <c r="AE85" i="25" s="1"/>
  <c r="V83" i="25"/>
  <c r="AE83" i="25" s="1"/>
  <c r="V84" i="25"/>
  <c r="AE84" i="25" s="1"/>
  <c r="V78" i="25"/>
  <c r="AE78" i="25" s="1"/>
  <c r="V77" i="25"/>
  <c r="AE77" i="25" s="1"/>
  <c r="AA115" i="25"/>
  <c r="AG111" i="25"/>
  <c r="AD115" i="25"/>
  <c r="AH115" i="25" s="1"/>
  <c r="AD113" i="25"/>
  <c r="AH113" i="25" s="1"/>
  <c r="AD114" i="25"/>
  <c r="AH114" i="25" s="1"/>
  <c r="AG115" i="25"/>
  <c r="AD111" i="25"/>
  <c r="AH111" i="25" s="1"/>
  <c r="AG113" i="25"/>
  <c r="AG112" i="25"/>
  <c r="AD112" i="25"/>
  <c r="AH112" i="25" s="1"/>
  <c r="AG114" i="25"/>
  <c r="AJ108" i="25"/>
  <c r="AN108" i="25" s="1"/>
  <c r="AG108" i="25"/>
  <c r="AD105" i="25"/>
  <c r="AH105" i="25" s="1"/>
  <c r="AG104" i="25"/>
  <c r="AD108" i="25"/>
  <c r="AH108" i="25" s="1"/>
  <c r="AG107" i="25"/>
  <c r="AD104" i="25"/>
  <c r="AH104" i="25" s="1"/>
  <c r="AG105" i="25"/>
  <c r="AG106" i="25"/>
  <c r="AD107" i="25"/>
  <c r="AH107" i="25" s="1"/>
  <c r="AD106" i="25"/>
  <c r="AH106" i="25" s="1"/>
  <c r="BB144" i="29"/>
  <c r="BC144" i="27"/>
  <c r="AX144" i="27"/>
  <c r="AZ144" i="27"/>
  <c r="P145" i="27"/>
  <c r="AX145" i="27"/>
  <c r="M145" i="27"/>
  <c r="AZ144" i="29"/>
  <c r="AX144" i="29"/>
  <c r="BA144" i="29"/>
  <c r="AY144" i="29"/>
  <c r="BC144" i="29"/>
  <c r="L144" i="29"/>
  <c r="N144" i="29"/>
  <c r="M144" i="29"/>
  <c r="O144" i="29"/>
  <c r="P144" i="29"/>
  <c r="Q145" i="29"/>
  <c r="M145" i="29"/>
  <c r="P145" i="29"/>
  <c r="O145" i="29"/>
  <c r="N145" i="29"/>
  <c r="L145" i="29"/>
  <c r="AX145" i="29"/>
  <c r="AZ145" i="29"/>
  <c r="BA145" i="29"/>
  <c r="BC145" i="29"/>
  <c r="BB145" i="29"/>
  <c r="AY145" i="29"/>
  <c r="P144" i="27"/>
  <c r="L144" i="27"/>
  <c r="M144" i="27"/>
  <c r="O144" i="27"/>
  <c r="N144" i="27"/>
  <c r="Q144" i="27"/>
  <c r="BB144" i="27"/>
  <c r="BA144" i="27"/>
  <c r="AZ145" i="27"/>
  <c r="BA145" i="27"/>
  <c r="BC145" i="27"/>
  <c r="BB145" i="27"/>
  <c r="O145" i="27"/>
  <c r="N145" i="27"/>
  <c r="Q145" i="27"/>
  <c r="AJ113" i="25"/>
  <c r="AN113" i="25" s="1"/>
  <c r="X113" i="25"/>
  <c r="AB113" i="25" s="1"/>
  <c r="AJ111" i="25"/>
  <c r="AN111" i="25" s="1"/>
  <c r="AJ114" i="25"/>
  <c r="AN114" i="25" s="1"/>
  <c r="AA111" i="25"/>
  <c r="AM112" i="25"/>
  <c r="AM115" i="25"/>
  <c r="AM111" i="25"/>
  <c r="AW135" i="25"/>
  <c r="AW136" i="25"/>
  <c r="X115" i="25"/>
  <c r="AB115" i="25" s="1"/>
  <c r="BC130" i="25"/>
  <c r="BB130" i="25"/>
  <c r="K136" i="25"/>
  <c r="L10" i="25"/>
  <c r="Q130" i="25"/>
  <c r="P130" i="25"/>
  <c r="AA112" i="25"/>
  <c r="K135" i="25"/>
  <c r="X111" i="25"/>
  <c r="AB111" i="25" s="1"/>
  <c r="AA113" i="25"/>
  <c r="J10" i="25"/>
  <c r="AJ115" i="25"/>
  <c r="AN115" i="25" s="1"/>
  <c r="X114" i="25"/>
  <c r="AB114" i="25" s="1"/>
  <c r="AM114" i="25"/>
  <c r="AA114" i="25"/>
  <c r="AM113" i="25"/>
  <c r="N10" i="25"/>
  <c r="X112" i="25"/>
  <c r="AB112" i="25" s="1"/>
  <c r="AJ112" i="25"/>
  <c r="AN112" i="25" s="1"/>
  <c r="AM105" i="25"/>
  <c r="AM107" i="25"/>
  <c r="X105" i="25"/>
  <c r="AB105" i="25" s="1"/>
  <c r="N11" i="25"/>
  <c r="O31" i="25"/>
  <c r="AA105" i="25"/>
  <c r="X107" i="25"/>
  <c r="AB107" i="25" s="1"/>
  <c r="AA107" i="25"/>
  <c r="AA108" i="25"/>
  <c r="AJ104" i="25"/>
  <c r="AN104" i="25" s="1"/>
  <c r="AM106" i="25"/>
  <c r="X108" i="25"/>
  <c r="AB108" i="25" s="1"/>
  <c r="X104" i="25"/>
  <c r="AB104" i="25" s="1"/>
  <c r="X106" i="25"/>
  <c r="AB106" i="25" s="1"/>
  <c r="AM108" i="25"/>
  <c r="AJ105" i="25"/>
  <c r="AN105" i="25" s="1"/>
  <c r="AJ107" i="25"/>
  <c r="AN107" i="25" s="1"/>
  <c r="AM104" i="25"/>
  <c r="AA106" i="25"/>
  <c r="AA104" i="25"/>
  <c r="AJ106" i="25"/>
  <c r="AN106" i="25" s="1"/>
  <c r="O17" i="25"/>
  <c r="L11" i="25"/>
  <c r="J11" i="25"/>
  <c r="O38" i="25"/>
  <c r="P17" i="25"/>
  <c r="T95" i="25"/>
  <c r="T88" i="25"/>
  <c r="T81" i="25"/>
  <c r="P38" i="25"/>
  <c r="P31" i="25"/>
  <c r="P24" i="25"/>
  <c r="O24" i="25"/>
  <c r="T102" i="25"/>
  <c r="I8" i="2"/>
  <c r="AS108" i="25" l="1"/>
  <c r="AR108" i="25"/>
  <c r="AR104" i="25"/>
  <c r="AS104" i="25"/>
  <c r="AS111" i="25"/>
  <c r="AR111" i="25"/>
  <c r="AS113" i="25"/>
  <c r="AR113" i="25"/>
  <c r="AS107" i="25"/>
  <c r="AR107" i="25"/>
  <c r="AS115" i="25"/>
  <c r="AR115" i="25"/>
  <c r="AR114" i="25"/>
  <c r="AS114" i="25"/>
  <c r="AS106" i="25"/>
  <c r="AR106" i="25"/>
  <c r="AS105" i="25"/>
  <c r="AR105" i="25"/>
  <c r="AS112" i="25"/>
  <c r="AR112" i="25"/>
  <c r="AZ130" i="29"/>
  <c r="AW133" i="29"/>
  <c r="K134" i="29"/>
  <c r="AX130" i="29"/>
  <c r="AY130" i="29"/>
  <c r="L130" i="29"/>
  <c r="K131" i="29"/>
  <c r="M130" i="29"/>
  <c r="AW131" i="29"/>
  <c r="AW134" i="29"/>
  <c r="AK98" i="25"/>
  <c r="AK99" i="25"/>
  <c r="Y98" i="25"/>
  <c r="AK85" i="25"/>
  <c r="AE90" i="25"/>
  <c r="Y99" i="25"/>
  <c r="AK78" i="25"/>
  <c r="Y78" i="25"/>
  <c r="AE97" i="25"/>
  <c r="AA99" i="25"/>
  <c r="AG97" i="25"/>
  <c r="AD98" i="25"/>
  <c r="AG100" i="25"/>
  <c r="AG101" i="25"/>
  <c r="AG99" i="25"/>
  <c r="AG98" i="25"/>
  <c r="AG94" i="25"/>
  <c r="AD91" i="25"/>
  <c r="AG93" i="25"/>
  <c r="AG92" i="25"/>
  <c r="AG91" i="25"/>
  <c r="AG90" i="25"/>
  <c r="AG83" i="25"/>
  <c r="AD84" i="25"/>
  <c r="AM78" i="25"/>
  <c r="AG77" i="25"/>
  <c r="AG87" i="25"/>
  <c r="AG85" i="25"/>
  <c r="AG80" i="25"/>
  <c r="AG86" i="25"/>
  <c r="AG84" i="25"/>
  <c r="AG79" i="25"/>
  <c r="AG78" i="25"/>
  <c r="AJ84" i="25"/>
  <c r="AM99" i="25"/>
  <c r="AM98" i="25"/>
  <c r="AA98" i="25"/>
  <c r="X98" i="25"/>
  <c r="Z98" i="25" s="1"/>
  <c r="AJ98" i="25"/>
  <c r="AJ91" i="25"/>
  <c r="M144" i="25"/>
  <c r="L144" i="25"/>
  <c r="Q144" i="25"/>
  <c r="N144" i="25"/>
  <c r="AY145" i="25"/>
  <c r="AX145" i="25"/>
  <c r="L145" i="25"/>
  <c r="M145" i="25"/>
  <c r="AZ144" i="25"/>
  <c r="AY144" i="25"/>
  <c r="BC144" i="25"/>
  <c r="AX144" i="25"/>
  <c r="I6" i="25"/>
  <c r="N6" i="25" s="1"/>
  <c r="N6" i="27" s="1"/>
  <c r="I9" i="25"/>
  <c r="N9" i="25" s="1"/>
  <c r="N9" i="27" s="1"/>
  <c r="I7" i="25"/>
  <c r="N7" i="25" s="1"/>
  <c r="N7" i="27" s="1"/>
  <c r="AM92" i="25"/>
  <c r="I8" i="25"/>
  <c r="N8" i="25" s="1"/>
  <c r="N8" i="27" s="1"/>
  <c r="AK92" i="25"/>
  <c r="V95" i="25"/>
  <c r="X93" i="25" s="1"/>
  <c r="AB93" i="25" s="1"/>
  <c r="Y92" i="25"/>
  <c r="AA92" i="25"/>
  <c r="AK91" i="25"/>
  <c r="AA91" i="25"/>
  <c r="X84" i="25"/>
  <c r="AA84" i="25"/>
  <c r="Y91" i="25"/>
  <c r="Y84" i="25"/>
  <c r="Y85" i="25"/>
  <c r="AM91" i="25"/>
  <c r="AM84" i="25"/>
  <c r="AK84" i="25"/>
  <c r="X91" i="25"/>
  <c r="X85" i="25"/>
  <c r="AA85" i="25"/>
  <c r="AM85" i="25"/>
  <c r="AA90" i="25"/>
  <c r="Y90" i="25"/>
  <c r="AM90" i="25"/>
  <c r="V88" i="25"/>
  <c r="X87" i="25" s="1"/>
  <c r="AB87" i="25" s="1"/>
  <c r="AK83" i="25"/>
  <c r="Y83" i="25"/>
  <c r="AM77" i="25"/>
  <c r="AA78" i="25"/>
  <c r="AK77" i="25"/>
  <c r="L8" i="25"/>
  <c r="L6" i="25"/>
  <c r="AM83" i="25"/>
  <c r="J9" i="25"/>
  <c r="J6" i="25"/>
  <c r="Y77" i="25"/>
  <c r="AM79" i="25"/>
  <c r="AA79" i="25"/>
  <c r="AM80" i="25"/>
  <c r="AA80" i="25"/>
  <c r="AM93" i="25"/>
  <c r="AA94" i="25"/>
  <c r="AA93" i="25"/>
  <c r="AM94" i="25"/>
  <c r="AA77" i="25"/>
  <c r="AA83" i="25"/>
  <c r="AM101" i="25"/>
  <c r="AA100" i="25"/>
  <c r="AA101" i="25"/>
  <c r="AM100" i="25"/>
  <c r="AM87" i="25"/>
  <c r="AA87" i="25"/>
  <c r="AM86" i="25"/>
  <c r="AA86" i="25"/>
  <c r="L9" i="25"/>
  <c r="J8" i="25"/>
  <c r="J7" i="25"/>
  <c r="AK97" i="25"/>
  <c r="Y97" i="25"/>
  <c r="V102" i="25"/>
  <c r="AJ100" i="25" s="1"/>
  <c r="AN100" i="25" s="1"/>
  <c r="AM97" i="25"/>
  <c r="AA97" i="25"/>
  <c r="L7" i="25"/>
  <c r="AE8" i="2"/>
  <c r="U8" i="2"/>
  <c r="G8" i="2"/>
  <c r="H14" i="2" l="1"/>
  <c r="H13" i="2"/>
  <c r="H15" i="2"/>
  <c r="H18" i="2"/>
  <c r="H19" i="2"/>
  <c r="H17" i="2"/>
  <c r="H20" i="2"/>
  <c r="H21" i="2"/>
  <c r="H22" i="2"/>
  <c r="AD99" i="25"/>
  <c r="AJ97" i="25"/>
  <c r="X97" i="25"/>
  <c r="X99" i="25"/>
  <c r="AJ99" i="25"/>
  <c r="AL99" i="25" s="1"/>
  <c r="AD97" i="25"/>
  <c r="AF97" i="25" s="1"/>
  <c r="AJ90" i="25"/>
  <c r="AL90" i="25" s="1"/>
  <c r="AN90" i="25" s="1"/>
  <c r="AJ92" i="25"/>
  <c r="AD90" i="25"/>
  <c r="X90" i="25"/>
  <c r="Z90" i="25" s="1"/>
  <c r="X92" i="25"/>
  <c r="AD92" i="25"/>
  <c r="AF92" i="25" s="1"/>
  <c r="AD83" i="25"/>
  <c r="AD85" i="25"/>
  <c r="AJ83" i="25"/>
  <c r="X83" i="25"/>
  <c r="Z83" i="25" s="1"/>
  <c r="AB83" i="25" s="1"/>
  <c r="AJ85" i="25"/>
  <c r="AL85" i="25" s="1"/>
  <c r="AR100" i="25"/>
  <c r="AS100" i="25"/>
  <c r="AL91" i="25"/>
  <c r="AN91" i="25" s="1"/>
  <c r="AL97" i="25"/>
  <c r="AN97" i="25" s="1"/>
  <c r="Z92" i="25"/>
  <c r="AB92" i="25" s="1"/>
  <c r="Z99" i="25"/>
  <c r="AB99" i="25" s="1"/>
  <c r="H10" i="2"/>
  <c r="Y10" i="2" s="1"/>
  <c r="H11" i="2"/>
  <c r="H12" i="2"/>
  <c r="H16" i="2"/>
  <c r="AD93" i="25"/>
  <c r="AH93" i="25" s="1"/>
  <c r="AL84" i="25"/>
  <c r="AN84" i="25" s="1"/>
  <c r="AD100" i="25"/>
  <c r="AH100" i="25" s="1"/>
  <c r="AD101" i="25"/>
  <c r="AH101" i="25" s="1"/>
  <c r="AH98" i="25"/>
  <c r="AF98" i="25"/>
  <c r="AH99" i="25"/>
  <c r="AF99" i="25"/>
  <c r="AL98" i="25"/>
  <c r="AN98" i="25" s="1"/>
  <c r="AF90" i="25"/>
  <c r="AH90" i="25" s="1"/>
  <c r="AD94" i="25"/>
  <c r="AH94" i="25" s="1"/>
  <c r="AF91" i="25"/>
  <c r="AH91" i="25" s="1"/>
  <c r="AH84" i="25"/>
  <c r="AF84" i="25"/>
  <c r="AF85" i="25"/>
  <c r="AF83" i="25"/>
  <c r="AD87" i="25"/>
  <c r="AH87" i="25" s="1"/>
  <c r="AD86" i="25"/>
  <c r="AH86" i="25" s="1"/>
  <c r="AN99" i="25"/>
  <c r="AB98" i="25"/>
  <c r="Z84" i="25"/>
  <c r="AB84" i="25" s="1"/>
  <c r="AL92" i="25"/>
  <c r="Z91" i="25"/>
  <c r="AB91" i="25" s="1"/>
  <c r="AJ93" i="25"/>
  <c r="AN93" i="25" s="1"/>
  <c r="X94" i="25"/>
  <c r="AB94" i="25" s="1"/>
  <c r="Z85" i="25"/>
  <c r="AB85" i="25" s="1"/>
  <c r="AJ94" i="25"/>
  <c r="AN94" i="25" s="1"/>
  <c r="AL83" i="25"/>
  <c r="AJ87" i="25"/>
  <c r="AN87" i="25" s="1"/>
  <c r="X86" i="25"/>
  <c r="AB86" i="25" s="1"/>
  <c r="AJ86" i="25"/>
  <c r="AN86" i="25" s="1"/>
  <c r="X100" i="25"/>
  <c r="AB100" i="25" s="1"/>
  <c r="X101" i="25"/>
  <c r="AB101" i="25" s="1"/>
  <c r="AJ101" i="25"/>
  <c r="AN101" i="25" s="1"/>
  <c r="Z97" i="25"/>
  <c r="AB97" i="25"/>
  <c r="D73" i="21"/>
  <c r="D75" i="21" s="1"/>
  <c r="D72" i="21"/>
  <c r="C73" i="21"/>
  <c r="C75" i="21" s="1"/>
  <c r="C72" i="21"/>
  <c r="E72" i="21" s="1"/>
  <c r="D12" i="21"/>
  <c r="E12" i="21" s="1"/>
  <c r="D53" i="21"/>
  <c r="D55" i="21" s="1"/>
  <c r="D52" i="21"/>
  <c r="E52" i="21" s="1"/>
  <c r="C53" i="21"/>
  <c r="C55" i="21" s="1"/>
  <c r="C52" i="21"/>
  <c r="C33" i="21"/>
  <c r="C35" i="21" s="1"/>
  <c r="C32" i="21"/>
  <c r="D33" i="21"/>
  <c r="D35" i="21" s="1"/>
  <c r="D32" i="21"/>
  <c r="E32" i="21" s="1"/>
  <c r="C12" i="21"/>
  <c r="D13" i="21"/>
  <c r="D15" i="21" s="1"/>
  <c r="C13" i="21"/>
  <c r="C15" i="21" s="1"/>
  <c r="E70" i="21"/>
  <c r="E69" i="21"/>
  <c r="E68" i="21"/>
  <c r="E67" i="21"/>
  <c r="E66" i="21"/>
  <c r="E65" i="21"/>
  <c r="E64" i="21"/>
  <c r="E50" i="21"/>
  <c r="E49" i="21"/>
  <c r="E48" i="21"/>
  <c r="E47" i="21"/>
  <c r="E46" i="21"/>
  <c r="E45" i="21"/>
  <c r="E44" i="21"/>
  <c r="E30" i="21"/>
  <c r="E29" i="21"/>
  <c r="E28" i="21"/>
  <c r="E27" i="21"/>
  <c r="E26" i="21"/>
  <c r="E25" i="21"/>
  <c r="E24" i="21"/>
  <c r="E10" i="21"/>
  <c r="E9" i="21"/>
  <c r="E8" i="21"/>
  <c r="E7" i="21"/>
  <c r="E6" i="21"/>
  <c r="E5" i="21"/>
  <c r="E4" i="21"/>
  <c r="H7" i="2"/>
  <c r="E73" i="21"/>
  <c r="E53" i="21"/>
  <c r="W21" i="2" l="1"/>
  <c r="K21" i="2"/>
  <c r="S21" i="2"/>
  <c r="M21" i="2"/>
  <c r="Y21" i="2"/>
  <c r="W20" i="2"/>
  <c r="K20" i="2"/>
  <c r="Y20" i="2"/>
  <c r="S20" i="2"/>
  <c r="M20" i="2"/>
  <c r="W17" i="2"/>
  <c r="S17" i="2"/>
  <c r="M17" i="2"/>
  <c r="K17" i="2"/>
  <c r="Y17" i="2"/>
  <c r="W19" i="2"/>
  <c r="K19" i="2"/>
  <c r="S19" i="2"/>
  <c r="Y19" i="2"/>
  <c r="M19" i="2"/>
  <c r="W15" i="2"/>
  <c r="Z15" i="2" s="1"/>
  <c r="Y15" i="2"/>
  <c r="K15" i="2"/>
  <c r="N15" i="2" s="1"/>
  <c r="AC15" i="2" s="1"/>
  <c r="V15" i="2"/>
  <c r="J15" i="2"/>
  <c r="S15" i="2"/>
  <c r="M15" i="2"/>
  <c r="W18" i="2"/>
  <c r="K18" i="2"/>
  <c r="M18" i="2"/>
  <c r="Y18" i="2"/>
  <c r="S18" i="2"/>
  <c r="Y13" i="2"/>
  <c r="K13" i="2"/>
  <c r="V13" i="2"/>
  <c r="N13" i="2"/>
  <c r="AC13" i="2" s="1"/>
  <c r="W13" i="2"/>
  <c r="Z13" i="2" s="1"/>
  <c r="M13" i="2"/>
  <c r="S13" i="2"/>
  <c r="J13" i="2"/>
  <c r="W22" i="2"/>
  <c r="K22" i="2"/>
  <c r="S22" i="2"/>
  <c r="M22" i="2"/>
  <c r="Y22" i="2"/>
  <c r="S14" i="2"/>
  <c r="K14" i="2"/>
  <c r="N14" i="2" s="1"/>
  <c r="AC14" i="2" s="1"/>
  <c r="Y14" i="2"/>
  <c r="W14" i="2"/>
  <c r="Z14" i="2" s="1"/>
  <c r="V14" i="2"/>
  <c r="X14" i="2" s="1"/>
  <c r="J14" i="2"/>
  <c r="M14" i="2"/>
  <c r="M10" i="2"/>
  <c r="K10" i="2"/>
  <c r="S10" i="2"/>
  <c r="V10" i="2"/>
  <c r="W10" i="2"/>
  <c r="AS90" i="25"/>
  <c r="AN92" i="25"/>
  <c r="AN83" i="25"/>
  <c r="AH83" i="25"/>
  <c r="AH85" i="25"/>
  <c r="AH97" i="25"/>
  <c r="AH92" i="25"/>
  <c r="AB90" i="25"/>
  <c r="AN85" i="25"/>
  <c r="AR85" i="25" s="1"/>
  <c r="AV85" i="25" s="1"/>
  <c r="N132" i="25" s="1"/>
  <c r="AR87" i="25"/>
  <c r="AS87" i="25"/>
  <c r="AS86" i="25"/>
  <c r="AR86" i="25"/>
  <c r="AS94" i="25"/>
  <c r="AR94" i="25"/>
  <c r="AS93" i="25"/>
  <c r="AR93" i="25"/>
  <c r="AS101" i="25"/>
  <c r="AR101" i="25"/>
  <c r="AS99" i="25"/>
  <c r="AR99" i="25"/>
  <c r="AR98" i="25"/>
  <c r="AV98" i="25" s="1"/>
  <c r="M134" i="25" s="1"/>
  <c r="AS98" i="25"/>
  <c r="AR97" i="25"/>
  <c r="AV97" i="25" s="1"/>
  <c r="N134" i="25" s="1"/>
  <c r="AS97" i="25"/>
  <c r="AW97" i="25" s="1"/>
  <c r="AZ134" i="25" s="1"/>
  <c r="AR91" i="25"/>
  <c r="AV91" i="25" s="1"/>
  <c r="L133" i="25" s="1"/>
  <c r="AS91" i="25"/>
  <c r="AW91" i="25" s="1"/>
  <c r="AX133" i="25" s="1"/>
  <c r="AR92" i="25"/>
  <c r="AV92" i="25" s="1"/>
  <c r="O133" i="25" s="1"/>
  <c r="AS92" i="25"/>
  <c r="AW92" i="25" s="1"/>
  <c r="BA133" i="25" s="1"/>
  <c r="AR90" i="25"/>
  <c r="AV90" i="25" s="1"/>
  <c r="M133" i="25" s="1"/>
  <c r="AS83" i="25"/>
  <c r="AW83" i="25" s="1"/>
  <c r="AX132" i="25" s="1"/>
  <c r="AR83" i="25"/>
  <c r="AV83" i="25" s="1"/>
  <c r="L132" i="25" s="1"/>
  <c r="AS84" i="25"/>
  <c r="AW84" i="25" s="1"/>
  <c r="BA132" i="25" s="1"/>
  <c r="AR84" i="25"/>
  <c r="AV84" i="25" s="1"/>
  <c r="O132" i="25" s="1"/>
  <c r="AW98" i="25"/>
  <c r="AY134" i="25" s="1"/>
  <c r="AW90" i="25"/>
  <c r="AY133" i="25" s="1"/>
  <c r="AV99" i="25"/>
  <c r="L134" i="25" s="1"/>
  <c r="AW99" i="25"/>
  <c r="AX134" i="25" s="1"/>
  <c r="S16" i="2"/>
  <c r="H23" i="2"/>
  <c r="V22" i="2" s="1"/>
  <c r="S11" i="2"/>
  <c r="S12" i="2"/>
  <c r="J12" i="2"/>
  <c r="W12" i="2"/>
  <c r="Y12" i="2"/>
  <c r="K12" i="2"/>
  <c r="M12" i="2"/>
  <c r="W11" i="2"/>
  <c r="Y11" i="2"/>
  <c r="K11" i="2"/>
  <c r="M11" i="2"/>
  <c r="W16" i="2"/>
  <c r="J16" i="2"/>
  <c r="Y16" i="2"/>
  <c r="V16" i="2"/>
  <c r="M16" i="2"/>
  <c r="K16" i="2"/>
  <c r="J10" i="2"/>
  <c r="E33" i="21"/>
  <c r="E13" i="21"/>
  <c r="X10" i="2" l="1"/>
  <c r="Z10" i="2" s="1"/>
  <c r="L14" i="2"/>
  <c r="X13" i="2"/>
  <c r="L15" i="2"/>
  <c r="L13" i="2"/>
  <c r="X15" i="2"/>
  <c r="X22" i="2"/>
  <c r="Z22" i="2" s="1"/>
  <c r="AS85" i="25"/>
  <c r="AW85" i="25" s="1"/>
  <c r="AZ132" i="25" s="1"/>
  <c r="AW132" i="25" s="1"/>
  <c r="AW133" i="25"/>
  <c r="AX130" i="25"/>
  <c r="K134" i="25"/>
  <c r="K132" i="25"/>
  <c r="K133" i="25"/>
  <c r="AW134" i="25"/>
  <c r="J11" i="2"/>
  <c r="L11" i="2" s="1"/>
  <c r="V11" i="2"/>
  <c r="X11" i="2" s="1"/>
  <c r="Z11" i="2" s="1"/>
  <c r="V20" i="2"/>
  <c r="J22" i="2"/>
  <c r="J21" i="2"/>
  <c r="V19" i="2"/>
  <c r="V12" i="2"/>
  <c r="X12" i="2" s="1"/>
  <c r="Z12" i="2" s="1"/>
  <c r="J20" i="2"/>
  <c r="J19" i="2"/>
  <c r="V21" i="2"/>
  <c r="Q145" i="25"/>
  <c r="P145" i="25"/>
  <c r="N145" i="25"/>
  <c r="O145" i="25"/>
  <c r="AZ145" i="25"/>
  <c r="BC145" i="25"/>
  <c r="BB145" i="25"/>
  <c r="BA145" i="25"/>
  <c r="L130" i="25"/>
  <c r="J17" i="2"/>
  <c r="V17" i="2"/>
  <c r="V18" i="2"/>
  <c r="J18" i="2"/>
  <c r="L10" i="2"/>
  <c r="N10" i="2" s="1"/>
  <c r="AC10" i="2" s="1"/>
  <c r="L16" i="2"/>
  <c r="N16" i="2" s="1"/>
  <c r="AC16" i="2" s="1"/>
  <c r="X16" i="2"/>
  <c r="Z16" i="2" s="1"/>
  <c r="L12" i="2"/>
  <c r="N12" i="2" s="1"/>
  <c r="AC12" i="2" s="1"/>
  <c r="X18" i="2" l="1"/>
  <c r="Z18" i="2" s="1"/>
  <c r="L17" i="2"/>
  <c r="N17" i="2" s="1"/>
  <c r="AC17" i="2" s="1"/>
  <c r="L19" i="2"/>
  <c r="N19" i="2" s="1"/>
  <c r="AC19" i="2" s="1"/>
  <c r="X17" i="2"/>
  <c r="Z17" i="2" s="1"/>
  <c r="L21" i="2"/>
  <c r="N21" i="2" s="1"/>
  <c r="AC21" i="2" s="1"/>
  <c r="L22" i="2"/>
  <c r="N22" i="2" s="1"/>
  <c r="AC22" i="2" s="1"/>
  <c r="X21" i="2"/>
  <c r="Z21" i="2" s="1"/>
  <c r="L20" i="2"/>
  <c r="N20" i="2" s="1"/>
  <c r="AC20" i="2" s="1"/>
  <c r="X20" i="2"/>
  <c r="Z20" i="2" s="1"/>
  <c r="X19" i="2"/>
  <c r="Z19" i="2" s="1"/>
  <c r="L18" i="2"/>
  <c r="N18" i="2" s="1"/>
  <c r="AC18" i="2" s="1"/>
  <c r="N11" i="2"/>
  <c r="AC11" i="2" s="1"/>
  <c r="M9" i="27" l="1"/>
  <c r="M6" i="27"/>
  <c r="M10" i="27" l="1"/>
  <c r="M8" i="27"/>
  <c r="M11" i="27" l="1"/>
  <c r="M7" i="27"/>
  <c r="BB144" i="25" l="1"/>
  <c r="BA144" i="25"/>
  <c r="P144" i="25"/>
  <c r="O144" i="25"/>
  <c r="BC142" i="27" l="1"/>
  <c r="BB142" i="27"/>
  <c r="BA142" i="27"/>
  <c r="AX142" i="27"/>
  <c r="AY142" i="27"/>
  <c r="AZ142" i="27"/>
  <c r="M142" i="27"/>
  <c r="O142" i="27"/>
  <c r="Q142" i="27"/>
  <c r="N142" i="27"/>
  <c r="L142" i="27"/>
  <c r="P142" i="27"/>
  <c r="AX142" i="25"/>
  <c r="BB142" i="25"/>
  <c r="BA142" i="25"/>
  <c r="BC142" i="25"/>
  <c r="AZ142" i="25"/>
  <c r="AY142" i="25"/>
  <c r="AX143" i="25"/>
  <c r="BC143" i="25"/>
  <c r="BB143" i="25"/>
  <c r="BA143" i="25"/>
  <c r="AZ143" i="25"/>
  <c r="AY143" i="25"/>
  <c r="M141" i="27" l="1"/>
  <c r="L141" i="27"/>
  <c r="N141" i="27"/>
  <c r="Q141" i="27"/>
  <c r="M143" i="27"/>
  <c r="L143" i="27"/>
  <c r="O143" i="27"/>
  <c r="P143" i="27"/>
  <c r="Q143" i="27"/>
  <c r="N143" i="27"/>
  <c r="BC143" i="27"/>
  <c r="BA143" i="27"/>
  <c r="BB143" i="27"/>
  <c r="AZ143" i="27"/>
  <c r="AX143" i="27"/>
  <c r="AY143" i="27"/>
  <c r="O141" i="27"/>
  <c r="P141" i="27"/>
  <c r="AZ140" i="27"/>
  <c r="BA140" i="27"/>
  <c r="AY140" i="27"/>
  <c r="AX140" i="27"/>
  <c r="BB140" i="27"/>
  <c r="BC140" i="27"/>
  <c r="N140" i="27"/>
  <c r="P140" i="27"/>
  <c r="M140" i="27"/>
  <c r="Q140" i="27"/>
  <c r="L140" i="27"/>
  <c r="O140" i="27"/>
  <c r="M142" i="25"/>
  <c r="O142" i="25"/>
  <c r="P142" i="25"/>
  <c r="L142" i="25"/>
  <c r="Q142" i="25"/>
  <c r="N142" i="25"/>
  <c r="M143" i="25"/>
  <c r="L143" i="25"/>
  <c r="P143" i="25"/>
  <c r="Q143" i="25"/>
  <c r="N143" i="25"/>
  <c r="O143" i="25"/>
  <c r="BA142" i="29"/>
  <c r="AY142" i="29"/>
  <c r="BB142" i="29"/>
  <c r="AX142" i="29"/>
  <c r="BC142" i="29"/>
  <c r="AZ142" i="29"/>
  <c r="N140" i="29"/>
  <c r="M140" i="29"/>
  <c r="AY140" i="29"/>
  <c r="BA140" i="29"/>
  <c r="O140" i="29"/>
  <c r="Q140" i="29"/>
  <c r="P140" i="29"/>
  <c r="L140" i="29"/>
  <c r="AZ140" i="29"/>
  <c r="AX140" i="29"/>
  <c r="BB140" i="29"/>
  <c r="BC140" i="29"/>
  <c r="M141" i="29"/>
  <c r="Q141" i="29"/>
  <c r="N141" i="29"/>
  <c r="P141" i="29"/>
  <c r="O141" i="29"/>
  <c r="L141" i="29"/>
  <c r="N143" i="29"/>
  <c r="P143" i="29"/>
  <c r="L143" i="29"/>
  <c r="O143" i="29"/>
  <c r="M143" i="29"/>
  <c r="Q143" i="29"/>
  <c r="BB141" i="29"/>
  <c r="AZ141" i="29"/>
  <c r="BA141" i="29"/>
  <c r="AY141" i="29"/>
  <c r="BC141" i="29"/>
  <c r="AX141" i="29"/>
  <c r="L142" i="29"/>
  <c r="M142" i="29"/>
  <c r="O142" i="29"/>
  <c r="P142" i="29"/>
  <c r="Q142" i="29"/>
  <c r="N142" i="29"/>
  <c r="BB143" i="29"/>
  <c r="BC143" i="29"/>
  <c r="AX143" i="29"/>
  <c r="BA143" i="29"/>
  <c r="AZ143" i="29"/>
  <c r="AY143" i="29"/>
  <c r="AZ141" i="27"/>
  <c r="BC141" i="27"/>
  <c r="AX141" i="27"/>
  <c r="BB141" i="27"/>
  <c r="AY141" i="27"/>
  <c r="BA141" i="27"/>
  <c r="M141" i="25"/>
  <c r="L141" i="25"/>
  <c r="O141" i="25"/>
  <c r="Q141" i="25"/>
  <c r="P141" i="25"/>
  <c r="N141" i="25"/>
  <c r="L139" i="27" l="1"/>
  <c r="L147" i="27" s="1"/>
  <c r="L158" i="27" s="1"/>
  <c r="M139" i="27"/>
  <c r="L148" i="27" s="1"/>
  <c r="P139" i="27"/>
  <c r="L151" i="27" s="1"/>
  <c r="P157" i="27" s="1"/>
  <c r="AY139" i="27"/>
  <c r="AX148" i="27" s="1"/>
  <c r="AY158" i="27" s="1"/>
  <c r="BC139" i="27"/>
  <c r="AX152" i="27" s="1"/>
  <c r="BC155" i="27" s="1"/>
  <c r="O139" i="27"/>
  <c r="L150" i="27" s="1"/>
  <c r="O156" i="27" s="1"/>
  <c r="Q139" i="27"/>
  <c r="L152" i="27" s="1"/>
  <c r="Q160" i="27" s="1"/>
  <c r="BA139" i="27"/>
  <c r="AX150" i="27" s="1"/>
  <c r="BA159" i="27" s="1"/>
  <c r="BB139" i="27"/>
  <c r="AX151" i="27" s="1"/>
  <c r="BB155" i="27" s="1"/>
  <c r="AX139" i="27"/>
  <c r="AX147" i="27" s="1"/>
  <c r="AX159" i="27" s="1"/>
  <c r="N139" i="27"/>
  <c r="L149" i="27" s="1"/>
  <c r="N155" i="27" s="1"/>
  <c r="AZ139" i="27"/>
  <c r="AX149" i="27" s="1"/>
  <c r="AZ155" i="27" s="1"/>
  <c r="BC141" i="25"/>
  <c r="AZ141" i="25"/>
  <c r="AX141" i="25"/>
  <c r="BB141" i="25"/>
  <c r="AY141" i="25"/>
  <c r="AZ139" i="29"/>
  <c r="AX149" i="29" s="1"/>
  <c r="AZ155" i="29" s="1"/>
  <c r="AY139" i="29"/>
  <c r="AX148" i="29" s="1"/>
  <c r="AY157" i="29" s="1"/>
  <c r="N139" i="29"/>
  <c r="L149" i="29" s="1"/>
  <c r="N156" i="29" s="1"/>
  <c r="M139" i="29"/>
  <c r="L148" i="29" s="1"/>
  <c r="M157" i="29" s="1"/>
  <c r="O139" i="29"/>
  <c r="L150" i="29" s="1"/>
  <c r="O156" i="29" s="1"/>
  <c r="BA139" i="29"/>
  <c r="AX150" i="29" s="1"/>
  <c r="BA160" i="29" s="1"/>
  <c r="L139" i="29"/>
  <c r="L147" i="29" s="1"/>
  <c r="L159" i="29" s="1"/>
  <c r="BB139" i="29"/>
  <c r="AX151" i="29" s="1"/>
  <c r="BB160" i="29" s="1"/>
  <c r="AX139" i="29"/>
  <c r="AX147" i="29" s="1"/>
  <c r="P139" i="29"/>
  <c r="L151" i="29" s="1"/>
  <c r="P160" i="29" s="1"/>
  <c r="BC139" i="29"/>
  <c r="AX152" i="29" s="1"/>
  <c r="BC159" i="29" s="1"/>
  <c r="Q139" i="29"/>
  <c r="L152" i="29" s="1"/>
  <c r="Q160" i="29" s="1"/>
  <c r="P156" i="27"/>
  <c r="P158" i="27"/>
  <c r="P155" i="27"/>
  <c r="P159" i="27"/>
  <c r="L155" i="27"/>
  <c r="L160" i="27"/>
  <c r="M155" i="27"/>
  <c r="L157" i="27"/>
  <c r="N160" i="27"/>
  <c r="L156" i="27"/>
  <c r="L159" i="27"/>
  <c r="M160" i="27"/>
  <c r="M159" i="27"/>
  <c r="M158" i="27"/>
  <c r="M156" i="27"/>
  <c r="M157" i="27"/>
  <c r="AZ159" i="27" l="1"/>
  <c r="AZ157" i="27"/>
  <c r="N156" i="27"/>
  <c r="P160" i="27"/>
  <c r="AY155" i="27"/>
  <c r="AZ160" i="27"/>
  <c r="AY160" i="27"/>
  <c r="AY157" i="27"/>
  <c r="AZ156" i="27"/>
  <c r="AY156" i="27"/>
  <c r="AZ158" i="27"/>
  <c r="AY159" i="27"/>
  <c r="BC157" i="27"/>
  <c r="BC158" i="27"/>
  <c r="BC156" i="27"/>
  <c r="BC160" i="27"/>
  <c r="BC159" i="27"/>
  <c r="O155" i="27"/>
  <c r="BA160" i="27"/>
  <c r="BA157" i="27"/>
  <c r="BA156" i="27"/>
  <c r="BA155" i="27"/>
  <c r="BA158" i="27"/>
  <c r="BB156" i="27"/>
  <c r="BB160" i="27"/>
  <c r="BB157" i="27"/>
  <c r="AX156" i="27"/>
  <c r="AX160" i="27"/>
  <c r="BB158" i="27"/>
  <c r="O157" i="27"/>
  <c r="Q156" i="27"/>
  <c r="K156" i="27" s="1"/>
  <c r="L163" i="27" s="1"/>
  <c r="P171" i="27" s="1"/>
  <c r="Q158" i="27"/>
  <c r="AX153" i="27"/>
  <c r="O158" i="27"/>
  <c r="AX158" i="27"/>
  <c r="Q157" i="27"/>
  <c r="O160" i="27"/>
  <c r="K160" i="27" s="1"/>
  <c r="L167" i="27" s="1"/>
  <c r="N175" i="27" s="1"/>
  <c r="AX155" i="27"/>
  <c r="BB159" i="27"/>
  <c r="AX157" i="27"/>
  <c r="O159" i="27"/>
  <c r="Q159" i="27"/>
  <c r="Q155" i="27"/>
  <c r="L153" i="27"/>
  <c r="N159" i="27"/>
  <c r="N157" i="27"/>
  <c r="N158" i="27"/>
  <c r="AZ156" i="29"/>
  <c r="AZ159" i="29"/>
  <c r="AZ160" i="29"/>
  <c r="AZ157" i="29"/>
  <c r="AZ158" i="29"/>
  <c r="O159" i="29"/>
  <c r="N155" i="29"/>
  <c r="Q159" i="29"/>
  <c r="N158" i="29"/>
  <c r="N160" i="29"/>
  <c r="BB159" i="29"/>
  <c r="N157" i="29"/>
  <c r="N159" i="29"/>
  <c r="AY155" i="29"/>
  <c r="AY156" i="29"/>
  <c r="AY160" i="29"/>
  <c r="BB155" i="29"/>
  <c r="AY159" i="29"/>
  <c r="O157" i="29"/>
  <c r="AY158" i="29"/>
  <c r="O160" i="29"/>
  <c r="M156" i="29"/>
  <c r="M158" i="29"/>
  <c r="AX156" i="29"/>
  <c r="BB158" i="29"/>
  <c r="BA159" i="29"/>
  <c r="AX158" i="29"/>
  <c r="BB156" i="29"/>
  <c r="AX160" i="29"/>
  <c r="BB157" i="29"/>
  <c r="M160" i="29"/>
  <c r="AX155" i="29"/>
  <c r="AX159" i="29"/>
  <c r="O158" i="29"/>
  <c r="M159" i="29"/>
  <c r="AX157" i="29"/>
  <c r="O155" i="29"/>
  <c r="M155" i="29"/>
  <c r="BA156" i="29"/>
  <c r="P155" i="29"/>
  <c r="BA157" i="29"/>
  <c r="BA155" i="29"/>
  <c r="BA158" i="29"/>
  <c r="Q158" i="29"/>
  <c r="Q157" i="29"/>
  <c r="P158" i="29"/>
  <c r="L156" i="29"/>
  <c r="Q156" i="29"/>
  <c r="P157" i="29"/>
  <c r="L157" i="29"/>
  <c r="L158" i="29"/>
  <c r="P156" i="29"/>
  <c r="L160" i="29"/>
  <c r="BC157" i="29"/>
  <c r="BC160" i="29"/>
  <c r="L155" i="29"/>
  <c r="L153" i="29"/>
  <c r="Q155" i="29"/>
  <c r="BC156" i="29"/>
  <c r="BC158" i="29"/>
  <c r="BC155" i="29"/>
  <c r="AX153" i="29"/>
  <c r="P159" i="29"/>
  <c r="AW159" i="27" l="1"/>
  <c r="AX166" i="27" s="1"/>
  <c r="K155" i="27"/>
  <c r="L162" i="27" s="1"/>
  <c r="Q170" i="27" s="1"/>
  <c r="AW155" i="27"/>
  <c r="AX162" i="27" s="1"/>
  <c r="BC170" i="27" s="1"/>
  <c r="AW160" i="27"/>
  <c r="AX167" i="27" s="1"/>
  <c r="AZ175" i="27" s="1"/>
  <c r="AW156" i="27"/>
  <c r="AX163" i="27" s="1"/>
  <c r="BC171" i="27" s="1"/>
  <c r="AW158" i="27"/>
  <c r="AX165" i="27" s="1"/>
  <c r="AZ173" i="27" s="1"/>
  <c r="K158" i="27"/>
  <c r="L165" i="27" s="1"/>
  <c r="O173" i="27" s="1"/>
  <c r="AW157" i="27"/>
  <c r="AX164" i="27" s="1"/>
  <c r="BC172" i="27" s="1"/>
  <c r="K159" i="27"/>
  <c r="L166" i="27" s="1"/>
  <c r="N174" i="27" s="1"/>
  <c r="K157" i="27"/>
  <c r="L164" i="27" s="1"/>
  <c r="P172" i="27" s="1"/>
  <c r="AW159" i="29"/>
  <c r="AX166" i="29" s="1"/>
  <c r="BC174" i="29" s="1"/>
  <c r="K159" i="29"/>
  <c r="L166" i="29" s="1"/>
  <c r="O174" i="29" s="1"/>
  <c r="K155" i="29"/>
  <c r="L162" i="29" s="1"/>
  <c r="Q170" i="29" s="1"/>
  <c r="AW160" i="29"/>
  <c r="AX167" i="29" s="1"/>
  <c r="AY175" i="29" s="1"/>
  <c r="AW155" i="29"/>
  <c r="AX162" i="29" s="1"/>
  <c r="BB170" i="29" s="1"/>
  <c r="K160" i="29"/>
  <c r="L167" i="29" s="1"/>
  <c r="M175" i="29" s="1"/>
  <c r="AW158" i="29"/>
  <c r="AX165" i="29" s="1"/>
  <c r="K156" i="29"/>
  <c r="L163" i="29" s="1"/>
  <c r="O171" i="29" s="1"/>
  <c r="K157" i="29"/>
  <c r="L164" i="29" s="1"/>
  <c r="Q172" i="29" s="1"/>
  <c r="AW156" i="29"/>
  <c r="AX163" i="29" s="1"/>
  <c r="BA171" i="29" s="1"/>
  <c r="AW157" i="29"/>
  <c r="AX164" i="29" s="1"/>
  <c r="AY172" i="29" s="1"/>
  <c r="K158" i="29"/>
  <c r="L165" i="29" s="1"/>
  <c r="M173" i="29" s="1"/>
  <c r="P170" i="27"/>
  <c r="O170" i="27"/>
  <c r="Q175" i="27"/>
  <c r="M175" i="27"/>
  <c r="O175" i="27"/>
  <c r="M171" i="27"/>
  <c r="O171" i="27"/>
  <c r="P175" i="27"/>
  <c r="N171" i="27"/>
  <c r="L175" i="27"/>
  <c r="Q171" i="27"/>
  <c r="L171" i="27"/>
  <c r="AY174" i="27"/>
  <c r="BA174" i="27"/>
  <c r="AX174" i="27"/>
  <c r="BC174" i="27"/>
  <c r="BB174" i="27"/>
  <c r="AZ174" i="27"/>
  <c r="AY170" i="27"/>
  <c r="BB170" i="27"/>
  <c r="BA170" i="27" l="1"/>
  <c r="AZ170" i="27"/>
  <c r="AX170" i="27"/>
  <c r="BC175" i="27"/>
  <c r="AY171" i="27"/>
  <c r="BB175" i="27"/>
  <c r="AY175" i="27"/>
  <c r="L170" i="27"/>
  <c r="M170" i="27"/>
  <c r="N170" i="27"/>
  <c r="AZ171" i="27"/>
  <c r="AX171" i="27"/>
  <c r="BB171" i="27"/>
  <c r="AX175" i="27"/>
  <c r="BA175" i="27"/>
  <c r="BA171" i="27"/>
  <c r="AX172" i="27"/>
  <c r="BC173" i="27"/>
  <c r="P173" i="27"/>
  <c r="AX173" i="27"/>
  <c r="BB173" i="27"/>
  <c r="O172" i="27"/>
  <c r="N173" i="27"/>
  <c r="M173" i="27"/>
  <c r="AY173" i="27"/>
  <c r="BA173" i="27"/>
  <c r="L173" i="27"/>
  <c r="AX168" i="27"/>
  <c r="AY172" i="27"/>
  <c r="BB172" i="27"/>
  <c r="BA172" i="27"/>
  <c r="L168" i="27"/>
  <c r="M172" i="27"/>
  <c r="L172" i="27"/>
  <c r="N172" i="27"/>
  <c r="AZ172" i="27"/>
  <c r="Q173" i="27"/>
  <c r="L174" i="27"/>
  <c r="M174" i="27"/>
  <c r="Q174" i="27"/>
  <c r="P174" i="27"/>
  <c r="Q172" i="27"/>
  <c r="O174" i="27"/>
  <c r="BB175" i="29"/>
  <c r="AY174" i="29"/>
  <c r="AX174" i="29"/>
  <c r="BA174" i="29"/>
  <c r="AZ174" i="29"/>
  <c r="BB174" i="29"/>
  <c r="BA175" i="29"/>
  <c r="L174" i="29"/>
  <c r="L175" i="29"/>
  <c r="P174" i="29"/>
  <c r="M174" i="29"/>
  <c r="Q174" i="29"/>
  <c r="AX175" i="29"/>
  <c r="N174" i="29"/>
  <c r="BC175" i="29"/>
  <c r="Q173" i="29"/>
  <c r="AZ175" i="29"/>
  <c r="AY170" i="29"/>
  <c r="AX173" i="29"/>
  <c r="BA173" i="29"/>
  <c r="L170" i="29"/>
  <c r="M170" i="29"/>
  <c r="AY173" i="29"/>
  <c r="P170" i="29"/>
  <c r="N170" i="29"/>
  <c r="BC170" i="29"/>
  <c r="O170" i="29"/>
  <c r="AX170" i="29"/>
  <c r="P172" i="29"/>
  <c r="BA170" i="29"/>
  <c r="AZ170" i="29"/>
  <c r="L171" i="29"/>
  <c r="P171" i="29"/>
  <c r="Q171" i="29"/>
  <c r="P175" i="29"/>
  <c r="N175" i="29"/>
  <c r="Q175" i="29"/>
  <c r="AX171" i="29"/>
  <c r="AY171" i="29"/>
  <c r="N172" i="29"/>
  <c r="O175" i="29"/>
  <c r="BB171" i="29"/>
  <c r="M172" i="29"/>
  <c r="BC173" i="29"/>
  <c r="O172" i="29"/>
  <c r="BA172" i="29"/>
  <c r="BB172" i="29"/>
  <c r="P173" i="29"/>
  <c r="M171" i="29"/>
  <c r="L173" i="29"/>
  <c r="BC171" i="29"/>
  <c r="O173" i="29"/>
  <c r="AX172" i="29"/>
  <c r="N171" i="29"/>
  <c r="N173" i="29"/>
  <c r="AZ171" i="29"/>
  <c r="L168" i="29"/>
  <c r="L172" i="29"/>
  <c r="BB173" i="29"/>
  <c r="AZ173" i="29"/>
  <c r="AX168" i="29"/>
  <c r="BC172" i="29"/>
  <c r="AZ172" i="29"/>
  <c r="BC169" i="27" l="1"/>
  <c r="AX182" i="27" s="1"/>
  <c r="BC188" i="27" s="1"/>
  <c r="P169" i="27"/>
  <c r="L181" i="27" s="1"/>
  <c r="P190" i="27" s="1"/>
  <c r="AZ169" i="27"/>
  <c r="AX179" i="27" s="1"/>
  <c r="AX169" i="27"/>
  <c r="AX177" i="27" s="1"/>
  <c r="AX188" i="27" s="1"/>
  <c r="O169" i="27"/>
  <c r="L180" i="27" s="1"/>
  <c r="O190" i="27" s="1"/>
  <c r="BB169" i="27"/>
  <c r="AX181" i="27" s="1"/>
  <c r="BB187" i="27" s="1"/>
  <c r="BA169" i="27"/>
  <c r="AX180" i="27" s="1"/>
  <c r="N169" i="27"/>
  <c r="L179" i="27" s="1"/>
  <c r="L169" i="27"/>
  <c r="L177" i="27" s="1"/>
  <c r="L189" i="27" s="1"/>
  <c r="Q169" i="27"/>
  <c r="L182" i="27" s="1"/>
  <c r="Q189" i="27" s="1"/>
  <c r="AY169" i="27"/>
  <c r="AX178" i="27" s="1"/>
  <c r="AY185" i="27" s="1"/>
  <c r="M169" i="27"/>
  <c r="L178" i="27" s="1"/>
  <c r="M185" i="27" s="1"/>
  <c r="L169" i="29"/>
  <c r="L177" i="29" s="1"/>
  <c r="L187" i="29" s="1"/>
  <c r="AY169" i="29"/>
  <c r="AX178" i="29" s="1"/>
  <c r="AY187" i="29" s="1"/>
  <c r="M169" i="29"/>
  <c r="L178" i="29" s="1"/>
  <c r="M186" i="29" s="1"/>
  <c r="AX169" i="29"/>
  <c r="AX177" i="29" s="1"/>
  <c r="AX188" i="29" s="1"/>
  <c r="BA169" i="29"/>
  <c r="AX180" i="29" s="1"/>
  <c r="BA186" i="29" s="1"/>
  <c r="Q169" i="29"/>
  <c r="L182" i="29" s="1"/>
  <c r="Q187" i="29" s="1"/>
  <c r="BB169" i="29"/>
  <c r="AX181" i="29" s="1"/>
  <c r="BB190" i="29" s="1"/>
  <c r="BC169" i="29"/>
  <c r="AX182" i="29" s="1"/>
  <c r="BC189" i="29" s="1"/>
  <c r="P169" i="29"/>
  <c r="L181" i="29" s="1"/>
  <c r="P189" i="29" s="1"/>
  <c r="N169" i="29"/>
  <c r="L179" i="29" s="1"/>
  <c r="O169" i="29"/>
  <c r="L180" i="29" s="1"/>
  <c r="O185" i="29" s="1"/>
  <c r="AZ169" i="29"/>
  <c r="AX179" i="29" s="1"/>
  <c r="P188" i="27"/>
  <c r="P189" i="27"/>
  <c r="P187" i="27"/>
  <c r="P185" i="27"/>
  <c r="P186" i="27"/>
  <c r="BC190" i="27"/>
  <c r="BC186" i="27"/>
  <c r="BC185" i="27"/>
  <c r="BC187" i="27"/>
  <c r="BC189" i="27"/>
  <c r="AX187" i="27" l="1"/>
  <c r="O186" i="27"/>
  <c r="AX189" i="27"/>
  <c r="AX190" i="27"/>
  <c r="O187" i="27"/>
  <c r="AX186" i="27"/>
  <c r="AX185" i="27"/>
  <c r="O185" i="27"/>
  <c r="O189" i="27"/>
  <c r="O188" i="27"/>
  <c r="BB185" i="27"/>
  <c r="BB190" i="27"/>
  <c r="BB188" i="27"/>
  <c r="BB186" i="27"/>
  <c r="BA188" i="27"/>
  <c r="BA189" i="27"/>
  <c r="BA190" i="27"/>
  <c r="BA185" i="27"/>
  <c r="BB189" i="27"/>
  <c r="BA187" i="27"/>
  <c r="BA186" i="27"/>
  <c r="Q187" i="27"/>
  <c r="L187" i="27"/>
  <c r="Q190" i="27"/>
  <c r="AY186" i="27"/>
  <c r="Q186" i="27"/>
  <c r="L185" i="27"/>
  <c r="Q188" i="27"/>
  <c r="L190" i="27"/>
  <c r="L183" i="27"/>
  <c r="L188" i="27"/>
  <c r="M187" i="27"/>
  <c r="M190" i="27"/>
  <c r="M189" i="27"/>
  <c r="AX183" i="27"/>
  <c r="L186" i="27"/>
  <c r="M188" i="27"/>
  <c r="AY187" i="27"/>
  <c r="AY189" i="27"/>
  <c r="AY188" i="27"/>
  <c r="AY190" i="27"/>
  <c r="M186" i="27"/>
  <c r="Q185" i="27"/>
  <c r="BA189" i="29"/>
  <c r="M189" i="29"/>
  <c r="M187" i="29"/>
  <c r="L185" i="29"/>
  <c r="L190" i="29"/>
  <c r="L188" i="29"/>
  <c r="L186" i="29"/>
  <c r="L189" i="29"/>
  <c r="M190" i="29"/>
  <c r="AX185" i="29"/>
  <c r="M185" i="29"/>
  <c r="M188" i="29"/>
  <c r="Q189" i="29"/>
  <c r="Q186" i="29"/>
  <c r="Q190" i="29"/>
  <c r="BB189" i="29"/>
  <c r="BC188" i="29"/>
  <c r="AX189" i="29"/>
  <c r="Q185" i="29"/>
  <c r="BB188" i="29"/>
  <c r="BC187" i="29"/>
  <c r="AX187" i="29"/>
  <c r="AX186" i="29"/>
  <c r="AX190" i="29"/>
  <c r="BB187" i="29"/>
  <c r="BA190" i="29"/>
  <c r="BB185" i="29"/>
  <c r="BA187" i="29"/>
  <c r="Q188" i="29"/>
  <c r="BC185" i="29"/>
  <c r="AY186" i="29"/>
  <c r="AY185" i="29"/>
  <c r="BA188" i="29"/>
  <c r="AY190" i="29"/>
  <c r="P185" i="29"/>
  <c r="BC186" i="29"/>
  <c r="BB186" i="29"/>
  <c r="AY188" i="29"/>
  <c r="AY189" i="29"/>
  <c r="P186" i="29"/>
  <c r="BA185" i="29"/>
  <c r="BC190" i="29"/>
  <c r="L183" i="29"/>
  <c r="O188" i="29"/>
  <c r="P190" i="29"/>
  <c r="P188" i="29"/>
  <c r="O190" i="29"/>
  <c r="P187" i="29"/>
  <c r="O189" i="29"/>
  <c r="O187" i="29"/>
  <c r="O186" i="29"/>
  <c r="AX183" i="29"/>
  <c r="AI76" i="25" l="1"/>
  <c r="V76" i="25" s="1"/>
  <c r="AA76" i="25" s="1"/>
  <c r="V81" i="25"/>
  <c r="AD78" i="25" l="1"/>
  <c r="AD77" i="25"/>
  <c r="AJ77" i="25"/>
  <c r="AL77" i="25" s="1"/>
  <c r="AN77" i="25" s="1"/>
  <c r="X77" i="25"/>
  <c r="Z77" i="25" s="1"/>
  <c r="AB77" i="25" s="1"/>
  <c r="AE76" i="25"/>
  <c r="AD76" i="25"/>
  <c r="AG76" i="25"/>
  <c r="AD80" i="25"/>
  <c r="AH80" i="25" s="1"/>
  <c r="AD79" i="25"/>
  <c r="AH79" i="25" s="1"/>
  <c r="X79" i="25"/>
  <c r="AB79" i="25" s="1"/>
  <c r="X78" i="25"/>
  <c r="AJ78" i="25"/>
  <c r="AM76" i="25"/>
  <c r="X80" i="25"/>
  <c r="AB80" i="25" s="1"/>
  <c r="AK76" i="25"/>
  <c r="AJ76" i="25"/>
  <c r="Y76" i="25"/>
  <c r="X76" i="25"/>
  <c r="AJ79" i="25"/>
  <c r="AN79" i="25" s="1"/>
  <c r="AJ80" i="25"/>
  <c r="AN80" i="25" s="1"/>
  <c r="AF76" i="25" l="1"/>
  <c r="AH78" i="25"/>
  <c r="AF78" i="25"/>
  <c r="AH77" i="25"/>
  <c r="AF77" i="25"/>
  <c r="AR77" i="25"/>
  <c r="AV77" i="25" s="1"/>
  <c r="AS77" i="25"/>
  <c r="AW77" i="25" s="1"/>
  <c r="AH76" i="25"/>
  <c r="AS80" i="25"/>
  <c r="AR80" i="25"/>
  <c r="AR79" i="25"/>
  <c r="AS79" i="25"/>
  <c r="AL76" i="25"/>
  <c r="AN76" i="25" s="1"/>
  <c r="Z76" i="25"/>
  <c r="AB76" i="25" s="1"/>
  <c r="Z78" i="25"/>
  <c r="AB78" i="25" s="1"/>
  <c r="AL78" i="25"/>
  <c r="AN78" i="25"/>
  <c r="AZ131" i="25" l="1"/>
  <c r="AZ130" i="25" s="1"/>
  <c r="N131" i="25"/>
  <c r="N130" i="25" s="1"/>
  <c r="AS76" i="25"/>
  <c r="AW76" i="25" s="1"/>
  <c r="BA131" i="25" s="1"/>
  <c r="BA130" i="25" s="1"/>
  <c r="AR76" i="25"/>
  <c r="AV76" i="25" s="1"/>
  <c r="AR78" i="25"/>
  <c r="AV78" i="25" s="1"/>
  <c r="AS78" i="25"/>
  <c r="AW78" i="25"/>
  <c r="AY131" i="25" s="1"/>
  <c r="O131" i="25" l="1"/>
  <c r="O130" i="25" s="1"/>
  <c r="AW131" i="25"/>
  <c r="AY130" i="25"/>
  <c r="M131" i="25"/>
  <c r="K131" i="25" l="1"/>
  <c r="M130" i="25"/>
  <c r="AX140" i="25" l="1"/>
  <c r="AX139" i="25" s="1"/>
  <c r="AX147" i="25" s="1"/>
  <c r="AX157" i="25" s="1"/>
  <c r="AZ140" i="25"/>
  <c r="AZ139" i="25" s="1"/>
  <c r="AX149" i="25" s="1"/>
  <c r="BA140" i="25"/>
  <c r="BB140" i="25"/>
  <c r="BB139" i="25" s="1"/>
  <c r="AX151" i="25" s="1"/>
  <c r="BB159" i="25" s="1"/>
  <c r="AY140" i="25"/>
  <c r="AY139" i="25" s="1"/>
  <c r="AX148" i="25" s="1"/>
  <c r="AY159" i="25" s="1"/>
  <c r="BC140" i="25"/>
  <c r="BC139" i="25" s="1"/>
  <c r="AX152" i="25" s="1"/>
  <c r="BC157" i="25" s="1"/>
  <c r="L140" i="25"/>
  <c r="L139" i="25" s="1"/>
  <c r="L147" i="25" s="1"/>
  <c r="P140" i="25"/>
  <c r="P139" i="25" s="1"/>
  <c r="L151" i="25" s="1"/>
  <c r="N140" i="25"/>
  <c r="N139" i="25" s="1"/>
  <c r="L149" i="25" s="1"/>
  <c r="Q140" i="25"/>
  <c r="Q139" i="25" s="1"/>
  <c r="L152" i="25" s="1"/>
  <c r="O140" i="25"/>
  <c r="O139" i="25" s="1"/>
  <c r="L150" i="25" s="1"/>
  <c r="M140" i="25"/>
  <c r="M139" i="25" s="1"/>
  <c r="L148" i="25" s="1"/>
  <c r="AZ159" i="25" l="1"/>
  <c r="AZ160" i="25"/>
  <c r="AZ155" i="25"/>
  <c r="AX160" i="25"/>
  <c r="AX158" i="25"/>
  <c r="AX155" i="25"/>
  <c r="AZ158" i="25"/>
  <c r="AX156" i="25"/>
  <c r="AZ157" i="25"/>
  <c r="AX159" i="25"/>
  <c r="AZ156" i="25"/>
  <c r="BC156" i="25"/>
  <c r="BC160" i="25"/>
  <c r="BC155" i="25"/>
  <c r="BC159" i="25"/>
  <c r="BC158" i="25"/>
  <c r="BB157" i="25"/>
  <c r="BB156" i="25"/>
  <c r="BB155" i="25"/>
  <c r="BB160" i="25"/>
  <c r="BB158" i="25"/>
  <c r="AY158" i="25"/>
  <c r="AY156" i="25"/>
  <c r="AY157" i="25"/>
  <c r="AY160" i="25"/>
  <c r="AY155" i="25"/>
  <c r="Q156" i="25"/>
  <c r="Q157" i="25"/>
  <c r="Q155" i="25"/>
  <c r="Q158" i="25"/>
  <c r="Q159" i="25"/>
  <c r="Q160" i="25"/>
  <c r="O155" i="25"/>
  <c r="O158" i="25"/>
  <c r="O156" i="25"/>
  <c r="O160" i="25"/>
  <c r="O157" i="25"/>
  <c r="O159" i="25"/>
  <c r="P157" i="25"/>
  <c r="P159" i="25"/>
  <c r="P160" i="25"/>
  <c r="P158" i="25"/>
  <c r="P155" i="25"/>
  <c r="P156" i="25"/>
  <c r="N157" i="25"/>
  <c r="N160" i="25"/>
  <c r="N156" i="25"/>
  <c r="N158" i="25"/>
  <c r="N159" i="25"/>
  <c r="N155" i="25"/>
  <c r="L156" i="25"/>
  <c r="L159" i="25"/>
  <c r="L155" i="25"/>
  <c r="L153" i="25"/>
  <c r="L158" i="25"/>
  <c r="L160" i="25"/>
  <c r="L157" i="25"/>
  <c r="M158" i="25"/>
  <c r="M155" i="25"/>
  <c r="M156" i="25"/>
  <c r="M159" i="25"/>
  <c r="M157" i="25"/>
  <c r="M160" i="25"/>
  <c r="K159" i="25" l="1"/>
  <c r="L166" i="25" s="1"/>
  <c r="O174" i="25" s="1"/>
  <c r="K158" i="25"/>
  <c r="L165" i="25" s="1"/>
  <c r="P173" i="25" s="1"/>
  <c r="K155" i="25"/>
  <c r="L162" i="25" s="1"/>
  <c r="N170" i="25" s="1"/>
  <c r="K156" i="25"/>
  <c r="L163" i="25" s="1"/>
  <c r="K160" i="25"/>
  <c r="L167" i="25" s="1"/>
  <c r="K157" i="25"/>
  <c r="L164" i="25" s="1"/>
  <c r="M170" i="25" l="1"/>
  <c r="M173" i="25"/>
  <c r="N173" i="25"/>
  <c r="P174" i="25"/>
  <c r="Q173" i="25"/>
  <c r="L174" i="25"/>
  <c r="L168" i="25"/>
  <c r="N174" i="25"/>
  <c r="M174" i="25"/>
  <c r="L170" i="25"/>
  <c r="Q174" i="25"/>
  <c r="O173" i="25"/>
  <c r="O170" i="25"/>
  <c r="L173" i="25"/>
  <c r="P170" i="25"/>
  <c r="Q170" i="25"/>
  <c r="O175" i="25"/>
  <c r="L175" i="25"/>
  <c r="M175" i="25"/>
  <c r="P175" i="25"/>
  <c r="N175" i="25"/>
  <c r="Q175" i="25"/>
  <c r="N172" i="25"/>
  <c r="Q172" i="25"/>
  <c r="M172" i="25"/>
  <c r="L172" i="25"/>
  <c r="P172" i="25"/>
  <c r="O172" i="25"/>
  <c r="P171" i="25"/>
  <c r="N171" i="25"/>
  <c r="M171" i="25"/>
  <c r="L171" i="25"/>
  <c r="O171" i="25"/>
  <c r="Q171" i="25"/>
  <c r="N169" i="25" l="1"/>
  <c r="L179" i="25" s="1"/>
  <c r="P169" i="25"/>
  <c r="L181" i="25" s="1"/>
  <c r="P188" i="25" s="1"/>
  <c r="M169" i="25"/>
  <c r="L178" i="25" s="1"/>
  <c r="M187" i="25" s="1"/>
  <c r="Q169" i="25"/>
  <c r="L182" i="25" s="1"/>
  <c r="Q188" i="25" s="1"/>
  <c r="L169" i="25"/>
  <c r="L177" i="25" s="1"/>
  <c r="L188" i="25" s="1"/>
  <c r="O169" i="25"/>
  <c r="L180" i="25" s="1"/>
  <c r="P186" i="25" l="1"/>
  <c r="Q189" i="25"/>
  <c r="P190" i="25"/>
  <c r="P189" i="25"/>
  <c r="P185" i="25"/>
  <c r="P187" i="25"/>
  <c r="M186" i="25"/>
  <c r="Q187" i="25"/>
  <c r="M190" i="25"/>
  <c r="Q190" i="25"/>
  <c r="Q186" i="25"/>
  <c r="O189" i="25"/>
  <c r="Q185" i="25"/>
  <c r="M185" i="25"/>
  <c r="M189" i="25"/>
  <c r="L190" i="25"/>
  <c r="L186" i="25"/>
  <c r="O185" i="25"/>
  <c r="M188" i="25"/>
  <c r="L187" i="25"/>
  <c r="O188" i="25"/>
  <c r="L185" i="25"/>
  <c r="O186" i="25"/>
  <c r="L183" i="25"/>
  <c r="L189" i="25"/>
  <c r="O190" i="25"/>
  <c r="O187" i="25"/>
  <c r="BA141" i="25" l="1"/>
  <c r="BA139" i="25"/>
  <c r="AX150" i="25"/>
  <c r="BA156" i="25" s="1"/>
  <c r="AW156" i="25" s="1"/>
  <c r="AX163" i="25" s="1"/>
  <c r="Q22" i="2"/>
  <c r="Q10" i="2"/>
  <c r="Q20" i="2"/>
  <c r="Q12" i="2"/>
  <c r="Q13" i="2"/>
  <c r="T13" i="2" s="1"/>
  <c r="AD13" i="2" s="1"/>
  <c r="AF13" i="2" s="1"/>
  <c r="Q11" i="2"/>
  <c r="Q18" i="2"/>
  <c r="Q19" i="2"/>
  <c r="Q14" i="2"/>
  <c r="T14" i="2"/>
  <c r="AE14" i="2" s="1"/>
  <c r="AG14" i="2" s="1"/>
  <c r="P22" i="2"/>
  <c r="Q21" i="2"/>
  <c r="Q16" i="2"/>
  <c r="Q17" i="2"/>
  <c r="Q15" i="2"/>
  <c r="T15" i="2"/>
  <c r="AE15" i="2" s="1"/>
  <c r="AG15" i="2" s="1"/>
  <c r="P19" i="2"/>
  <c r="P13" i="2"/>
  <c r="R13" i="2" s="1"/>
  <c r="P15" i="2"/>
  <c r="P20" i="2"/>
  <c r="P21" i="2"/>
  <c r="R21" i="2" s="1"/>
  <c r="T21" i="2" s="1"/>
  <c r="AE21" i="2" s="1"/>
  <c r="AG21" i="2" s="1"/>
  <c r="P17" i="2"/>
  <c r="P11" i="2"/>
  <c r="P16" i="2"/>
  <c r="R16" i="2" s="1"/>
  <c r="T16" i="2" s="1"/>
  <c r="AE16" i="2" s="1"/>
  <c r="P12" i="2"/>
  <c r="P18" i="2"/>
  <c r="P10" i="2"/>
  <c r="P14" i="2"/>
  <c r="R10" i="2" l="1"/>
  <c r="T10" i="2" s="1"/>
  <c r="AE10" i="2" s="1"/>
  <c r="R18" i="2"/>
  <c r="T18" i="2" s="1"/>
  <c r="AD16" i="2"/>
  <c r="AK16" i="2" s="1"/>
  <c r="AX153" i="25"/>
  <c r="R11" i="2"/>
  <c r="T11" i="2" s="1"/>
  <c r="AE11" i="2" s="1"/>
  <c r="R19" i="2"/>
  <c r="T19" i="2" s="1"/>
  <c r="AD19" i="2" s="1"/>
  <c r="AF19" i="2" s="1"/>
  <c r="AG16" i="2"/>
  <c r="P9" i="27" s="1"/>
  <c r="AL16" i="2"/>
  <c r="BA171" i="25"/>
  <c r="AY171" i="25"/>
  <c r="BC171" i="25"/>
  <c r="BB171" i="25"/>
  <c r="AX171" i="25"/>
  <c r="AZ171" i="25"/>
  <c r="R22" i="2"/>
  <c r="T22" i="2" s="1"/>
  <c r="AE13" i="2"/>
  <c r="AG13" i="2" s="1"/>
  <c r="AD14" i="2"/>
  <c r="AF14" i="2" s="1"/>
  <c r="R14" i="2"/>
  <c r="BA159" i="25"/>
  <c r="AW159" i="25" s="1"/>
  <c r="AX166" i="25" s="1"/>
  <c r="BA157" i="25"/>
  <c r="AW157" i="25" s="1"/>
  <c r="AX164" i="25" s="1"/>
  <c r="BA155" i="25"/>
  <c r="AW155" i="25" s="1"/>
  <c r="AX162" i="25" s="1"/>
  <c r="AD15" i="2"/>
  <c r="AF15" i="2" s="1"/>
  <c r="AD21" i="2"/>
  <c r="AF21" i="2" s="1"/>
  <c r="R17" i="2"/>
  <c r="T17" i="2" s="1"/>
  <c r="R15" i="2"/>
  <c r="R20" i="2"/>
  <c r="T20" i="2" s="1"/>
  <c r="BA160" i="25"/>
  <c r="AW160" i="25" s="1"/>
  <c r="AX167" i="25" s="1"/>
  <c r="BA158" i="25"/>
  <c r="AW158" i="25" s="1"/>
  <c r="AX165" i="25" s="1"/>
  <c r="R12" i="2"/>
  <c r="T12" i="2" s="1"/>
  <c r="AL21" i="2"/>
  <c r="AE18" i="2" l="1"/>
  <c r="AD18" i="2"/>
  <c r="AD10" i="2"/>
  <c r="AF10" i="2" s="1"/>
  <c r="AK21" i="2"/>
  <c r="AE19" i="2"/>
  <c r="AL19" i="2" s="1"/>
  <c r="O6" i="27"/>
  <c r="AX76" i="27" s="1"/>
  <c r="AG10" i="2"/>
  <c r="P6" i="27" s="1"/>
  <c r="AY78" i="27" s="1"/>
  <c r="AL10" i="2"/>
  <c r="AF16" i="2"/>
  <c r="AD11" i="2"/>
  <c r="AF11" i="2" s="1"/>
  <c r="P9" i="25"/>
  <c r="AY97" i="25" s="1"/>
  <c r="P9" i="29"/>
  <c r="AY100" i="29" s="1"/>
  <c r="AX174" i="25"/>
  <c r="BA174" i="25"/>
  <c r="AZ174" i="25"/>
  <c r="AY174" i="25"/>
  <c r="BC174" i="25"/>
  <c r="BB174" i="25"/>
  <c r="AE20" i="2"/>
  <c r="AD20" i="2"/>
  <c r="AK19" i="2"/>
  <c r="AL11" i="2"/>
  <c r="AG11" i="2"/>
  <c r="BC175" i="25"/>
  <c r="AX175" i="25"/>
  <c r="AZ175" i="25"/>
  <c r="BA175" i="25"/>
  <c r="AY175" i="25"/>
  <c r="BB175" i="25"/>
  <c r="AE22" i="2"/>
  <c r="AD22" i="2"/>
  <c r="AE12" i="2"/>
  <c r="AD12" i="2"/>
  <c r="AX170" i="25"/>
  <c r="AY170" i="25"/>
  <c r="BB170" i="25"/>
  <c r="BC170" i="25"/>
  <c r="BA170" i="25"/>
  <c r="AZ170" i="25"/>
  <c r="AX168" i="25"/>
  <c r="AE17" i="2"/>
  <c r="AD17" i="2"/>
  <c r="AZ173" i="25"/>
  <c r="AX173" i="25"/>
  <c r="BA173" i="25"/>
  <c r="AY173" i="25"/>
  <c r="BB173" i="25"/>
  <c r="BC173" i="25"/>
  <c r="AX172" i="25"/>
  <c r="BA172" i="25"/>
  <c r="AY172" i="25"/>
  <c r="BB172" i="25"/>
  <c r="BC172" i="25"/>
  <c r="AZ172" i="25"/>
  <c r="AY97" i="27"/>
  <c r="AY101" i="27"/>
  <c r="AY99" i="27"/>
  <c r="AY100" i="27"/>
  <c r="AY98" i="27"/>
  <c r="AY76" i="27"/>
  <c r="AG19" i="2" l="1"/>
  <c r="AK10" i="2"/>
  <c r="AY80" i="27"/>
  <c r="AX78" i="27"/>
  <c r="BJ83" i="27" s="1"/>
  <c r="AK18" i="2"/>
  <c r="AF18" i="2"/>
  <c r="AL18" i="2"/>
  <c r="AG18" i="2"/>
  <c r="P6" i="25"/>
  <c r="BJ99" i="27"/>
  <c r="BH76" i="27"/>
  <c r="AK11" i="2"/>
  <c r="P6" i="29"/>
  <c r="AY80" i="29" s="1"/>
  <c r="AY79" i="27"/>
  <c r="AY77" i="27"/>
  <c r="BI77" i="27" s="1"/>
  <c r="O6" i="29"/>
  <c r="O6" i="25"/>
  <c r="AX79" i="27"/>
  <c r="AX77" i="27"/>
  <c r="AX80" i="27"/>
  <c r="O9" i="29"/>
  <c r="O9" i="25"/>
  <c r="O9" i="27"/>
  <c r="BH78" i="27"/>
  <c r="AY101" i="25"/>
  <c r="BK114" i="25" s="1"/>
  <c r="AY98" i="25"/>
  <c r="BK84" i="25" s="1"/>
  <c r="AY99" i="25"/>
  <c r="BK76" i="25" s="1"/>
  <c r="AY99" i="29"/>
  <c r="BK76" i="29" s="1"/>
  <c r="AY100" i="25"/>
  <c r="BK107" i="25" s="1"/>
  <c r="AY101" i="29"/>
  <c r="BK114" i="29" s="1"/>
  <c r="AZ169" i="25"/>
  <c r="AX179" i="25" s="1"/>
  <c r="AY98" i="29"/>
  <c r="BK84" i="29" s="1"/>
  <c r="BB169" i="25"/>
  <c r="AX181" i="25" s="1"/>
  <c r="BB186" i="25" s="1"/>
  <c r="AY97" i="29"/>
  <c r="BI97" i="29" s="1"/>
  <c r="BA169" i="25"/>
  <c r="AX180" i="25" s="1"/>
  <c r="P7" i="25"/>
  <c r="P7" i="29"/>
  <c r="P7" i="27"/>
  <c r="BC169" i="25"/>
  <c r="AX182" i="25" s="1"/>
  <c r="AY79" i="29"/>
  <c r="BB188" i="25"/>
  <c r="AG22" i="2"/>
  <c r="AL22" i="2"/>
  <c r="AF17" i="2"/>
  <c r="AK17" i="2"/>
  <c r="AX169" i="25"/>
  <c r="AX177" i="25" s="1"/>
  <c r="O7" i="27"/>
  <c r="O7" i="29"/>
  <c r="O7" i="25"/>
  <c r="AL20" i="2"/>
  <c r="AG20" i="2"/>
  <c r="AK22" i="2"/>
  <c r="AF22" i="2"/>
  <c r="AG17" i="2"/>
  <c r="AL17" i="2"/>
  <c r="AK12" i="2"/>
  <c r="AF12" i="2"/>
  <c r="AY169" i="25"/>
  <c r="AX178" i="25" s="1"/>
  <c r="AL12" i="2"/>
  <c r="AG12" i="2"/>
  <c r="AY80" i="25"/>
  <c r="AY79" i="25"/>
  <c r="AY78" i="25"/>
  <c r="AY77" i="25"/>
  <c r="AY76" i="25"/>
  <c r="AF20" i="2"/>
  <c r="AK20" i="2"/>
  <c r="BI98" i="25"/>
  <c r="BI100" i="29"/>
  <c r="BK107" i="29"/>
  <c r="BI99" i="27"/>
  <c r="BK76" i="27"/>
  <c r="BK114" i="27"/>
  <c r="BI101" i="27"/>
  <c r="BK99" i="27"/>
  <c r="BI76" i="27"/>
  <c r="BK83" i="27"/>
  <c r="BI78" i="27"/>
  <c r="BK107" i="27"/>
  <c r="BI100" i="27"/>
  <c r="BI97" i="27"/>
  <c r="BK92" i="27"/>
  <c r="BI80" i="27"/>
  <c r="BK113" i="27"/>
  <c r="BI79" i="27"/>
  <c r="BK106" i="27"/>
  <c r="BK92" i="25"/>
  <c r="BI97" i="25"/>
  <c r="BK84" i="27"/>
  <c r="BI98" i="27"/>
  <c r="BK91" i="27" l="1"/>
  <c r="BI100" i="25"/>
  <c r="BI99" i="29"/>
  <c r="AY78" i="29"/>
  <c r="O11" i="25"/>
  <c r="O11" i="29"/>
  <c r="O11" i="27"/>
  <c r="P11" i="27"/>
  <c r="P11" i="25"/>
  <c r="P11" i="29"/>
  <c r="AY77" i="29"/>
  <c r="AY76" i="29"/>
  <c r="BI76" i="29" s="1"/>
  <c r="AX77" i="29"/>
  <c r="AX79" i="29"/>
  <c r="AX80" i="29"/>
  <c r="AX78" i="29"/>
  <c r="AX76" i="29"/>
  <c r="AX78" i="25"/>
  <c r="AX77" i="25"/>
  <c r="AX79" i="25"/>
  <c r="AX80" i="25"/>
  <c r="AX76" i="25"/>
  <c r="BJ106" i="27"/>
  <c r="BH79" i="27"/>
  <c r="BI101" i="29"/>
  <c r="BH80" i="27"/>
  <c r="BJ113" i="27"/>
  <c r="AV134" i="27"/>
  <c r="BK92" i="29"/>
  <c r="BA129" i="29" s="1"/>
  <c r="AV131" i="27"/>
  <c r="AW170" i="27" s="1"/>
  <c r="BJ91" i="27"/>
  <c r="BH77" i="27"/>
  <c r="BI101" i="25"/>
  <c r="AX99" i="25"/>
  <c r="AX98" i="25"/>
  <c r="AX97" i="25"/>
  <c r="AX100" i="25"/>
  <c r="AX101" i="25"/>
  <c r="AX99" i="27"/>
  <c r="AX97" i="27"/>
  <c r="AX100" i="27"/>
  <c r="AX101" i="27"/>
  <c r="AX98" i="27"/>
  <c r="BI98" i="29"/>
  <c r="AX98" i="29"/>
  <c r="AX100" i="29"/>
  <c r="AX97" i="29"/>
  <c r="AX99" i="29"/>
  <c r="AX101" i="29"/>
  <c r="BB187" i="25"/>
  <c r="BB190" i="25"/>
  <c r="AL23" i="2"/>
  <c r="AN16" i="2" s="1"/>
  <c r="AP16" i="2" s="1"/>
  <c r="BI99" i="25"/>
  <c r="BB185" i="25"/>
  <c r="BB189" i="25"/>
  <c r="AK24" i="2"/>
  <c r="AL24" i="2"/>
  <c r="BK106" i="25"/>
  <c r="BI79" i="25"/>
  <c r="AX85" i="29"/>
  <c r="AX83" i="29"/>
  <c r="AX87" i="29"/>
  <c r="AX84" i="29"/>
  <c r="AX86" i="29"/>
  <c r="BI80" i="25"/>
  <c r="BK113" i="25"/>
  <c r="AX83" i="27"/>
  <c r="AX87" i="27"/>
  <c r="AX86" i="27"/>
  <c r="AX85" i="27"/>
  <c r="AX84" i="27"/>
  <c r="BI78" i="29"/>
  <c r="BK83" i="29"/>
  <c r="AX187" i="25"/>
  <c r="AX188" i="25"/>
  <c r="AX186" i="25"/>
  <c r="AX185" i="25"/>
  <c r="AX190" i="25"/>
  <c r="AX183" i="25"/>
  <c r="AX189" i="25"/>
  <c r="BK106" i="29"/>
  <c r="BI79" i="29"/>
  <c r="AY83" i="27"/>
  <c r="AY87" i="27"/>
  <c r="AY86" i="27"/>
  <c r="AY85" i="27"/>
  <c r="AY84" i="27"/>
  <c r="AY83" i="29"/>
  <c r="AY84" i="29"/>
  <c r="AY87" i="29"/>
  <c r="AY85" i="29"/>
  <c r="AY86" i="29"/>
  <c r="O10" i="29"/>
  <c r="O10" i="27"/>
  <c r="O10" i="25"/>
  <c r="BI76" i="25"/>
  <c r="BK99" i="25"/>
  <c r="O8" i="27"/>
  <c r="O8" i="25"/>
  <c r="O8" i="29"/>
  <c r="BK113" i="29"/>
  <c r="BI80" i="29"/>
  <c r="P8" i="29"/>
  <c r="P8" i="25"/>
  <c r="P8" i="27"/>
  <c r="BI77" i="25"/>
  <c r="BK91" i="25"/>
  <c r="AK23" i="2"/>
  <c r="BI77" i="29"/>
  <c r="BK91" i="29"/>
  <c r="BC186" i="25"/>
  <c r="BC187" i="25"/>
  <c r="BC190" i="25"/>
  <c r="BC189" i="25"/>
  <c r="BC188" i="25"/>
  <c r="BC185" i="25"/>
  <c r="P10" i="27"/>
  <c r="P10" i="29"/>
  <c r="P10" i="25"/>
  <c r="AY84" i="25"/>
  <c r="AY85" i="25"/>
  <c r="AY83" i="25"/>
  <c r="AY86" i="25"/>
  <c r="AY87" i="25"/>
  <c r="BI78" i="25"/>
  <c r="BK83" i="25"/>
  <c r="AY185" i="25"/>
  <c r="AY189" i="25"/>
  <c r="AY187" i="25"/>
  <c r="AY188" i="25"/>
  <c r="AY186" i="25"/>
  <c r="AY190" i="25"/>
  <c r="AX86" i="25"/>
  <c r="AX84" i="25"/>
  <c r="AX87" i="25"/>
  <c r="AX85" i="25"/>
  <c r="AX83" i="25"/>
  <c r="BK99" i="29"/>
  <c r="BA188" i="25"/>
  <c r="BA186" i="25"/>
  <c r="BA190" i="25"/>
  <c r="BA187" i="25"/>
  <c r="BA185" i="25"/>
  <c r="BA189" i="25"/>
  <c r="BA129" i="25"/>
  <c r="AX129" i="27"/>
  <c r="BA129" i="27"/>
  <c r="AW143" i="27"/>
  <c r="AW233" i="27"/>
  <c r="AW173" i="27"/>
  <c r="AY285" i="27"/>
  <c r="AZ285" i="27" s="1"/>
  <c r="BA319" i="27" s="1"/>
  <c r="AY255" i="27"/>
  <c r="AZ255" i="27" s="1"/>
  <c r="AY165" i="27"/>
  <c r="AZ165" i="27" s="1"/>
  <c r="AY195" i="27"/>
  <c r="AZ195" i="27" s="1"/>
  <c r="AY225" i="27"/>
  <c r="AZ225" i="27" s="1"/>
  <c r="AW263" i="27"/>
  <c r="AW203" i="27"/>
  <c r="AY115" i="29" l="1"/>
  <c r="AY113" i="29"/>
  <c r="AY111" i="29"/>
  <c r="AY114" i="29"/>
  <c r="AY112" i="29"/>
  <c r="AY111" i="25"/>
  <c r="AY112" i="25"/>
  <c r="AY113" i="25"/>
  <c r="AY114" i="25"/>
  <c r="AY115" i="25"/>
  <c r="AY112" i="27"/>
  <c r="AY111" i="27"/>
  <c r="AY114" i="27"/>
  <c r="AY115" i="27"/>
  <c r="AY113" i="27"/>
  <c r="AX111" i="27"/>
  <c r="AX113" i="27"/>
  <c r="AX112" i="27"/>
  <c r="AX114" i="27"/>
  <c r="AX115" i="27"/>
  <c r="AX115" i="29"/>
  <c r="AX113" i="29"/>
  <c r="AX114" i="29"/>
  <c r="AX111" i="29"/>
  <c r="AX112" i="29"/>
  <c r="AX115" i="25"/>
  <c r="AX113" i="25"/>
  <c r="AX112" i="25"/>
  <c r="AX114" i="25"/>
  <c r="AX111" i="25"/>
  <c r="AV134" i="29"/>
  <c r="AY255" i="29" s="1"/>
  <c r="AZ255" i="29" s="1"/>
  <c r="AW260" i="27"/>
  <c r="AY282" i="27"/>
  <c r="L129" i="27"/>
  <c r="AW203" i="29"/>
  <c r="AW263" i="29"/>
  <c r="AW143" i="29"/>
  <c r="BH77" i="25"/>
  <c r="BJ91" i="25"/>
  <c r="AW230" i="27"/>
  <c r="AV131" i="29"/>
  <c r="AW200" i="29" s="1"/>
  <c r="BJ83" i="25"/>
  <c r="BH78" i="25"/>
  <c r="BH78" i="29"/>
  <c r="BJ83" i="29"/>
  <c r="AY192" i="27"/>
  <c r="AZ192" i="27" s="1"/>
  <c r="BJ113" i="29"/>
  <c r="BH80" i="29"/>
  <c r="AY162" i="27"/>
  <c r="AZ162" i="27" s="1"/>
  <c r="BJ99" i="25"/>
  <c r="BH76" i="25"/>
  <c r="BH79" i="29"/>
  <c r="BJ106" i="29"/>
  <c r="BH79" i="25"/>
  <c r="BJ106" i="25"/>
  <c r="BH76" i="29"/>
  <c r="BJ99" i="29"/>
  <c r="AY222" i="27"/>
  <c r="AN20" i="2"/>
  <c r="AP20" i="2" s="1"/>
  <c r="AV134" i="25"/>
  <c r="AY225" i="25" s="1"/>
  <c r="AZ225" i="25" s="1"/>
  <c r="BH80" i="25"/>
  <c r="BJ113" i="25"/>
  <c r="BJ91" i="29"/>
  <c r="BH77" i="29"/>
  <c r="AV131" i="25"/>
  <c r="AY192" i="25" s="1"/>
  <c r="L184" i="27"/>
  <c r="AY252" i="27"/>
  <c r="J131" i="27"/>
  <c r="M267" i="27"/>
  <c r="N267" i="27" s="1"/>
  <c r="AW140" i="27"/>
  <c r="L274" i="27"/>
  <c r="P305" i="27" s="1"/>
  <c r="L214" i="27"/>
  <c r="AW200" i="27"/>
  <c r="L244" i="27"/>
  <c r="BJ76" i="27"/>
  <c r="BH99" i="27"/>
  <c r="BJ92" i="25"/>
  <c r="BH97" i="25"/>
  <c r="AN11" i="2"/>
  <c r="AP11" i="2" s="1"/>
  <c r="BJ84" i="27"/>
  <c r="BH98" i="27"/>
  <c r="BH98" i="25"/>
  <c r="BJ84" i="25"/>
  <c r="BJ107" i="29"/>
  <c r="BH100" i="29"/>
  <c r="AN10" i="2"/>
  <c r="AP10" i="2" s="1"/>
  <c r="BJ107" i="25"/>
  <c r="BH100" i="25"/>
  <c r="AN17" i="2"/>
  <c r="AP17" i="2" s="1"/>
  <c r="AN19" i="2"/>
  <c r="AP19" i="2" s="1"/>
  <c r="BH101" i="27"/>
  <c r="BJ114" i="27"/>
  <c r="BH99" i="25"/>
  <c r="BJ76" i="25"/>
  <c r="BJ114" i="25"/>
  <c r="BH101" i="25"/>
  <c r="AN22" i="2"/>
  <c r="AP22" i="2" s="1"/>
  <c r="BH101" i="29"/>
  <c r="BJ114" i="29"/>
  <c r="BJ107" i="27"/>
  <c r="BH100" i="27"/>
  <c r="BJ92" i="29"/>
  <c r="BH97" i="29"/>
  <c r="BJ84" i="29"/>
  <c r="BH98" i="29"/>
  <c r="BJ76" i="29"/>
  <c r="BH99" i="29"/>
  <c r="BH97" i="27"/>
  <c r="BJ92" i="27"/>
  <c r="AN12" i="2"/>
  <c r="AP12" i="2" s="1"/>
  <c r="AN18" i="2"/>
  <c r="AP18" i="2" s="1"/>
  <c r="AN21" i="2"/>
  <c r="AP21" i="2" s="1"/>
  <c r="AY222" i="29"/>
  <c r="BI87" i="29"/>
  <c r="BK112" i="29"/>
  <c r="BI83" i="27"/>
  <c r="BK78" i="27"/>
  <c r="AX129" i="29"/>
  <c r="BK78" i="25"/>
  <c r="BI83" i="25"/>
  <c r="BI84" i="29"/>
  <c r="BK98" i="29"/>
  <c r="BH87" i="27"/>
  <c r="BJ112" i="27"/>
  <c r="BJ78" i="29"/>
  <c r="BH83" i="29"/>
  <c r="BH83" i="25"/>
  <c r="BJ78" i="25"/>
  <c r="BI85" i="25"/>
  <c r="BK90" i="25"/>
  <c r="BI83" i="29"/>
  <c r="BK78" i="29"/>
  <c r="BJ78" i="27"/>
  <c r="BH83" i="27"/>
  <c r="BH85" i="29"/>
  <c r="BJ90" i="29"/>
  <c r="BH85" i="25"/>
  <c r="BJ90" i="25"/>
  <c r="AY107" i="25"/>
  <c r="AY104" i="25"/>
  <c r="AY108" i="25"/>
  <c r="AY105" i="25"/>
  <c r="AY106" i="25"/>
  <c r="BJ98" i="25"/>
  <c r="BH84" i="25"/>
  <c r="AX129" i="25"/>
  <c r="AY107" i="29"/>
  <c r="AY104" i="29"/>
  <c r="AY106" i="29"/>
  <c r="AY108" i="29"/>
  <c r="AY105" i="29"/>
  <c r="AY93" i="25"/>
  <c r="AY94" i="25"/>
  <c r="AY90" i="25"/>
  <c r="AY92" i="25"/>
  <c r="AY91" i="25"/>
  <c r="AX94" i="29"/>
  <c r="AX92" i="29"/>
  <c r="AX90" i="29"/>
  <c r="AX91" i="29"/>
  <c r="AX93" i="29"/>
  <c r="AX104" i="29"/>
  <c r="AX105" i="29"/>
  <c r="AX106" i="29"/>
  <c r="AX107" i="29"/>
  <c r="AX108" i="29"/>
  <c r="BK90" i="27"/>
  <c r="BI85" i="27"/>
  <c r="BK105" i="25"/>
  <c r="BI86" i="25"/>
  <c r="BJ105" i="27"/>
  <c r="BH86" i="27"/>
  <c r="BJ112" i="25"/>
  <c r="BH87" i="25"/>
  <c r="AY92" i="27"/>
  <c r="AY91" i="27"/>
  <c r="AY93" i="27"/>
  <c r="AY94" i="27"/>
  <c r="AY90" i="27"/>
  <c r="BJ105" i="25"/>
  <c r="BH86" i="25"/>
  <c r="AY106" i="27"/>
  <c r="AY107" i="27"/>
  <c r="AY104" i="27"/>
  <c r="AY108" i="27"/>
  <c r="AY105" i="27"/>
  <c r="AY92" i="29"/>
  <c r="AY93" i="29"/>
  <c r="AY94" i="29"/>
  <c r="AY90" i="29"/>
  <c r="AY91" i="29"/>
  <c r="AX94" i="25"/>
  <c r="AX91" i="25"/>
  <c r="AX93" i="25"/>
  <c r="AX92" i="25"/>
  <c r="AX90" i="25"/>
  <c r="BI86" i="29"/>
  <c r="BK105" i="29"/>
  <c r="BI86" i="27"/>
  <c r="BK105" i="27"/>
  <c r="BH84" i="27"/>
  <c r="BJ98" i="27"/>
  <c r="BH86" i="29"/>
  <c r="BJ105" i="29"/>
  <c r="BH87" i="29"/>
  <c r="BJ112" i="29"/>
  <c r="BI84" i="25"/>
  <c r="BK98" i="25"/>
  <c r="AX106" i="25"/>
  <c r="AX104" i="25"/>
  <c r="AX108" i="25"/>
  <c r="AX107" i="25"/>
  <c r="AX105" i="25"/>
  <c r="AX104" i="27"/>
  <c r="AX108" i="27"/>
  <c r="AX106" i="27"/>
  <c r="AX105" i="27"/>
  <c r="AX107" i="27"/>
  <c r="BI84" i="27"/>
  <c r="BK98" i="27"/>
  <c r="BK112" i="25"/>
  <c r="BI87" i="25"/>
  <c r="AM16" i="2"/>
  <c r="AO16" i="2" s="1"/>
  <c r="AM10" i="2"/>
  <c r="AO10" i="2" s="1"/>
  <c r="AM18" i="2"/>
  <c r="AO18" i="2" s="1"/>
  <c r="AM11" i="2"/>
  <c r="AO11" i="2" s="1"/>
  <c r="AM12" i="2"/>
  <c r="AO12" i="2" s="1"/>
  <c r="AM19" i="2"/>
  <c r="AO19" i="2" s="1"/>
  <c r="AM22" i="2"/>
  <c r="AO22" i="2" s="1"/>
  <c r="AM17" i="2"/>
  <c r="AO17" i="2" s="1"/>
  <c r="AM21" i="2"/>
  <c r="AO21" i="2" s="1"/>
  <c r="AM20" i="2"/>
  <c r="AO20" i="2" s="1"/>
  <c r="AX92" i="27"/>
  <c r="AX90" i="27"/>
  <c r="AX93" i="27"/>
  <c r="AX94" i="27"/>
  <c r="AX91" i="27"/>
  <c r="BI85" i="29"/>
  <c r="BK90" i="29"/>
  <c r="BI87" i="27"/>
  <c r="BK112" i="27"/>
  <c r="BH85" i="27"/>
  <c r="BJ90" i="27"/>
  <c r="BH84" i="29"/>
  <c r="BJ98" i="29"/>
  <c r="AZ282" i="27"/>
  <c r="BA316" i="27" s="1"/>
  <c r="AZ252" i="27"/>
  <c r="AZ222" i="27"/>
  <c r="AY270" i="27"/>
  <c r="AZ270" i="27" s="1"/>
  <c r="BA244" i="27"/>
  <c r="BA184" i="27"/>
  <c r="AY180" i="27"/>
  <c r="AZ180" i="27" s="1"/>
  <c r="BA214" i="27"/>
  <c r="BA154" i="27"/>
  <c r="AY210" i="27"/>
  <c r="AZ210" i="27" s="1"/>
  <c r="BA274" i="27"/>
  <c r="AY308" i="27" s="1"/>
  <c r="AY240" i="27"/>
  <c r="AZ240" i="27" s="1"/>
  <c r="AY150" i="27"/>
  <c r="AZ150" i="27" s="1"/>
  <c r="AY270" i="25"/>
  <c r="AZ270" i="25" s="1"/>
  <c r="BA214" i="25"/>
  <c r="BA244" i="25"/>
  <c r="AY240" i="25"/>
  <c r="AZ240" i="25" s="1"/>
  <c r="AY180" i="25"/>
  <c r="AZ180" i="25" s="1"/>
  <c r="BA154" i="25"/>
  <c r="AY210" i="25"/>
  <c r="AZ210" i="25" s="1"/>
  <c r="BA184" i="25"/>
  <c r="AY150" i="25"/>
  <c r="AZ150" i="25" s="1"/>
  <c r="BA274" i="25"/>
  <c r="AY308" i="25" s="1"/>
  <c r="AX184" i="27"/>
  <c r="AX154" i="27"/>
  <c r="AX214" i="27"/>
  <c r="AY237" i="27"/>
  <c r="AY177" i="27"/>
  <c r="AX274" i="27"/>
  <c r="BB305" i="27" s="1"/>
  <c r="AX244" i="27"/>
  <c r="AY147" i="27"/>
  <c r="AY207" i="27"/>
  <c r="AY267" i="27"/>
  <c r="BA214" i="29"/>
  <c r="BA244" i="29"/>
  <c r="BA154" i="29"/>
  <c r="AY270" i="29"/>
  <c r="AZ270" i="29" s="1"/>
  <c r="AY210" i="29"/>
  <c r="AZ210" i="29" s="1"/>
  <c r="BA184" i="29"/>
  <c r="AY180" i="29"/>
  <c r="AZ180" i="29" s="1"/>
  <c r="AY150" i="29"/>
  <c r="AZ150" i="29" s="1"/>
  <c r="AY240" i="29"/>
  <c r="AZ240" i="29" s="1"/>
  <c r="BA274" i="29"/>
  <c r="AY308" i="29" s="1"/>
  <c r="AY195" i="29" l="1"/>
  <c r="AZ195" i="29" s="1"/>
  <c r="AW140" i="25"/>
  <c r="AY225" i="29"/>
  <c r="AZ225" i="29" s="1"/>
  <c r="AY165" i="29"/>
  <c r="AZ165" i="29" s="1"/>
  <c r="AW173" i="29"/>
  <c r="AW230" i="25"/>
  <c r="AW170" i="29"/>
  <c r="AY285" i="29"/>
  <c r="AZ285" i="29" s="1"/>
  <c r="BA319" i="29" s="1"/>
  <c r="AW233" i="29"/>
  <c r="AW260" i="29"/>
  <c r="BJ94" i="29"/>
  <c r="BH111" i="29"/>
  <c r="BH114" i="29"/>
  <c r="BJ101" i="29"/>
  <c r="BI113" i="27"/>
  <c r="BK80" i="27"/>
  <c r="BI112" i="25"/>
  <c r="BK87" i="25"/>
  <c r="BH111" i="25"/>
  <c r="BJ94" i="25"/>
  <c r="BH113" i="29"/>
  <c r="BJ80" i="29"/>
  <c r="BI115" i="27"/>
  <c r="BK108" i="27"/>
  <c r="BK94" i="25"/>
  <c r="BI111" i="25"/>
  <c r="BH111" i="27"/>
  <c r="BJ94" i="27"/>
  <c r="BH114" i="25"/>
  <c r="BJ101" i="25"/>
  <c r="BI112" i="29"/>
  <c r="BK87" i="29"/>
  <c r="BH112" i="25"/>
  <c r="BJ87" i="25"/>
  <c r="BK101" i="29"/>
  <c r="BI114" i="29"/>
  <c r="BH113" i="25"/>
  <c r="BJ80" i="25"/>
  <c r="BH114" i="27"/>
  <c r="BJ101" i="27"/>
  <c r="BK87" i="27"/>
  <c r="BI112" i="27"/>
  <c r="BI111" i="29"/>
  <c r="BK94" i="29"/>
  <c r="BH115" i="29"/>
  <c r="BJ108" i="29"/>
  <c r="BJ108" i="27"/>
  <c r="BH115" i="27"/>
  <c r="BJ108" i="25"/>
  <c r="BH115" i="25"/>
  <c r="BJ87" i="27"/>
  <c r="BH112" i="27"/>
  <c r="BK108" i="25"/>
  <c r="BI115" i="25"/>
  <c r="BK80" i="29"/>
  <c r="BI113" i="29"/>
  <c r="BK80" i="25"/>
  <c r="BI113" i="25"/>
  <c r="BI114" i="27"/>
  <c r="BK101" i="27"/>
  <c r="BI111" i="27"/>
  <c r="BK94" i="27"/>
  <c r="BJ87" i="29"/>
  <c r="BH112" i="29"/>
  <c r="BH113" i="27"/>
  <c r="BJ80" i="27"/>
  <c r="BK101" i="25"/>
  <c r="BI114" i="25"/>
  <c r="BK108" i="29"/>
  <c r="BI115" i="29"/>
  <c r="AY252" i="29"/>
  <c r="AY162" i="29"/>
  <c r="AZ162" i="29" s="1"/>
  <c r="AW230" i="29"/>
  <c r="AW263" i="25"/>
  <c r="L129" i="25"/>
  <c r="M177" i="25" s="1"/>
  <c r="N177" i="25" s="1"/>
  <c r="M207" i="27"/>
  <c r="N207" i="27" s="1"/>
  <c r="M147" i="27"/>
  <c r="N147" i="27" s="1"/>
  <c r="L154" i="27"/>
  <c r="M237" i="27"/>
  <c r="N237" i="27" s="1"/>
  <c r="M177" i="27"/>
  <c r="N177" i="27" s="1"/>
  <c r="AW173" i="25"/>
  <c r="AY192" i="29"/>
  <c r="AY255" i="25"/>
  <c r="AZ255" i="25" s="1"/>
  <c r="AY285" i="25"/>
  <c r="AZ285" i="25" s="1"/>
  <c r="BA319" i="25" s="1"/>
  <c r="AW143" i="25"/>
  <c r="AY195" i="25"/>
  <c r="AZ195" i="25" s="1"/>
  <c r="AY282" i="29"/>
  <c r="AZ282" i="29" s="1"/>
  <c r="BA316" i="29" s="1"/>
  <c r="AW233" i="25"/>
  <c r="J131" i="25"/>
  <c r="AV132" i="29"/>
  <c r="AW261" i="29" s="1"/>
  <c r="AW140" i="29"/>
  <c r="AY165" i="25"/>
  <c r="AZ165" i="25" s="1"/>
  <c r="J131" i="29"/>
  <c r="M267" i="25"/>
  <c r="N267" i="25" s="1"/>
  <c r="M147" i="25"/>
  <c r="N147" i="25" s="1"/>
  <c r="M237" i="25"/>
  <c r="N237" i="25" s="1"/>
  <c r="M207" i="25"/>
  <c r="N207" i="25" s="1"/>
  <c r="L154" i="25"/>
  <c r="L274" i="25"/>
  <c r="P305" i="25" s="1"/>
  <c r="L214" i="25"/>
  <c r="L244" i="25"/>
  <c r="AW203" i="25"/>
  <c r="L129" i="29"/>
  <c r="J134" i="25"/>
  <c r="M285" i="25" s="1"/>
  <c r="N285" i="25" s="1"/>
  <c r="O319" i="25" s="1"/>
  <c r="AY162" i="25"/>
  <c r="AZ162" i="25" s="1"/>
  <c r="AW200" i="25"/>
  <c r="J134" i="29"/>
  <c r="M255" i="29" s="1"/>
  <c r="N255" i="29" s="1"/>
  <c r="K230" i="27"/>
  <c r="M222" i="27"/>
  <c r="M162" i="27"/>
  <c r="K170" i="27"/>
  <c r="K200" i="27"/>
  <c r="M192" i="27"/>
  <c r="K140" i="27"/>
  <c r="M282" i="27"/>
  <c r="K260" i="27"/>
  <c r="M252" i="27"/>
  <c r="AV132" i="27"/>
  <c r="AY223" i="27" s="1"/>
  <c r="J132" i="27"/>
  <c r="M163" i="27" s="1"/>
  <c r="N163" i="27" s="1"/>
  <c r="AY222" i="25"/>
  <c r="AZ222" i="25" s="1"/>
  <c r="AY252" i="25"/>
  <c r="J134" i="27"/>
  <c r="K263" i="27" s="1"/>
  <c r="AY282" i="25"/>
  <c r="AZ282" i="25" s="1"/>
  <c r="BA316" i="25" s="1"/>
  <c r="J132" i="25"/>
  <c r="K141" i="25" s="1"/>
  <c r="AW170" i="25"/>
  <c r="AW260" i="25"/>
  <c r="J132" i="29"/>
  <c r="K141" i="29" s="1"/>
  <c r="AV132" i="25"/>
  <c r="AY163" i="25" s="1"/>
  <c r="AZ163" i="25" s="1"/>
  <c r="O129" i="29"/>
  <c r="O244" i="29" s="1"/>
  <c r="O154" i="29"/>
  <c r="O184" i="29"/>
  <c r="M270" i="29"/>
  <c r="N270" i="29" s="1"/>
  <c r="M210" i="29"/>
  <c r="N210" i="29" s="1"/>
  <c r="M195" i="25"/>
  <c r="N195" i="25" s="1"/>
  <c r="K203" i="29"/>
  <c r="M129" i="29"/>
  <c r="M184" i="29" s="1"/>
  <c r="M255" i="27"/>
  <c r="N255" i="27" s="1"/>
  <c r="O129" i="25"/>
  <c r="O129" i="27"/>
  <c r="BJ85" i="27"/>
  <c r="BH90" i="27"/>
  <c r="BK93" i="27"/>
  <c r="BI104" i="27"/>
  <c r="BK85" i="25"/>
  <c r="BI90" i="25"/>
  <c r="AX244" i="25"/>
  <c r="AY177" i="25"/>
  <c r="AX214" i="25"/>
  <c r="AY207" i="25"/>
  <c r="AY237" i="25"/>
  <c r="AY147" i="25"/>
  <c r="AX274" i="25"/>
  <c r="BB305" i="25" s="1"/>
  <c r="AY267" i="25"/>
  <c r="AX184" i="25"/>
  <c r="AX154" i="25"/>
  <c r="AX274" i="29"/>
  <c r="BB305" i="29" s="1"/>
  <c r="AY147" i="29"/>
  <c r="AY207" i="29"/>
  <c r="AX154" i="29"/>
  <c r="AY237" i="29"/>
  <c r="AY267" i="29"/>
  <c r="AY177" i="29"/>
  <c r="AX184" i="29"/>
  <c r="AX244" i="29"/>
  <c r="AX214" i="29"/>
  <c r="BH92" i="27"/>
  <c r="BJ97" i="27"/>
  <c r="BH105" i="27"/>
  <c r="BJ86" i="27"/>
  <c r="BH108" i="25"/>
  <c r="BJ115" i="25"/>
  <c r="BK77" i="29"/>
  <c r="BI91" i="29"/>
  <c r="BK100" i="27"/>
  <c r="BI107" i="27"/>
  <c r="BI92" i="27"/>
  <c r="BK97" i="27"/>
  <c r="BJ104" i="29"/>
  <c r="BH93" i="29"/>
  <c r="BI94" i="25"/>
  <c r="BK111" i="25"/>
  <c r="BJ79" i="27"/>
  <c r="BH106" i="27"/>
  <c r="BH104" i="25"/>
  <c r="BJ93" i="25"/>
  <c r="BJ85" i="25"/>
  <c r="BH90" i="25"/>
  <c r="BI90" i="29"/>
  <c r="BK85" i="29"/>
  <c r="BK79" i="27"/>
  <c r="BI106" i="27"/>
  <c r="BJ77" i="29"/>
  <c r="BH91" i="29"/>
  <c r="BI93" i="25"/>
  <c r="BK104" i="25"/>
  <c r="AY129" i="27"/>
  <c r="BJ79" i="25"/>
  <c r="BH106" i="25"/>
  <c r="BI94" i="29"/>
  <c r="BK111" i="29"/>
  <c r="BI106" i="25"/>
  <c r="BK79" i="25"/>
  <c r="BK104" i="29"/>
  <c r="BI93" i="29"/>
  <c r="BH108" i="29"/>
  <c r="BJ115" i="29"/>
  <c r="M129" i="25"/>
  <c r="AZ222" i="29"/>
  <c r="M214" i="29"/>
  <c r="M148" i="29"/>
  <c r="N148" i="29" s="1"/>
  <c r="M154" i="29"/>
  <c r="BH91" i="27"/>
  <c r="BJ77" i="27"/>
  <c r="BJ77" i="25"/>
  <c r="BH91" i="25"/>
  <c r="BK97" i="29"/>
  <c r="BI92" i="29"/>
  <c r="BI90" i="27"/>
  <c r="BK85" i="27"/>
  <c r="BH107" i="29"/>
  <c r="BJ100" i="29"/>
  <c r="BJ111" i="29"/>
  <c r="BH94" i="29"/>
  <c r="BK79" i="29"/>
  <c r="BI106" i="29"/>
  <c r="BI108" i="25"/>
  <c r="BK115" i="25"/>
  <c r="M223" i="25"/>
  <c r="N223" i="25" s="1"/>
  <c r="M193" i="25"/>
  <c r="N193" i="25" s="1"/>
  <c r="M253" i="25"/>
  <c r="N253" i="25" s="1"/>
  <c r="M163" i="25"/>
  <c r="N163" i="25" s="1"/>
  <c r="AZ192" i="29"/>
  <c r="BJ100" i="25"/>
  <c r="BH107" i="25"/>
  <c r="BI91" i="27"/>
  <c r="BK77" i="27"/>
  <c r="AY129" i="29"/>
  <c r="BH108" i="27"/>
  <c r="BJ115" i="27"/>
  <c r="BJ85" i="29"/>
  <c r="BH90" i="29"/>
  <c r="BH104" i="27"/>
  <c r="BJ93" i="27"/>
  <c r="BJ104" i="25"/>
  <c r="BH93" i="25"/>
  <c r="BI108" i="29"/>
  <c r="BK115" i="29"/>
  <c r="BI105" i="25"/>
  <c r="BK86" i="25"/>
  <c r="AZ252" i="25"/>
  <c r="BJ111" i="27"/>
  <c r="BH94" i="27"/>
  <c r="BJ111" i="25"/>
  <c r="BH94" i="25"/>
  <c r="BK86" i="27"/>
  <c r="BI105" i="27"/>
  <c r="BI94" i="27"/>
  <c r="BK111" i="27"/>
  <c r="BH106" i="29"/>
  <c r="BJ79" i="29"/>
  <c r="BI91" i="25"/>
  <c r="BK77" i="25"/>
  <c r="BK93" i="29"/>
  <c r="BI104" i="29"/>
  <c r="BK93" i="25"/>
  <c r="BI104" i="25"/>
  <c r="AZ192" i="25"/>
  <c r="AY253" i="25"/>
  <c r="AZ253" i="25" s="1"/>
  <c r="BJ100" i="27"/>
  <c r="BH107" i="27"/>
  <c r="BJ93" i="29"/>
  <c r="BH104" i="29"/>
  <c r="BJ97" i="25"/>
  <c r="BH92" i="25"/>
  <c r="BI105" i="29"/>
  <c r="BK86" i="29"/>
  <c r="M129" i="27"/>
  <c r="BJ97" i="29"/>
  <c r="BH92" i="29"/>
  <c r="M253" i="27"/>
  <c r="N253" i="27" s="1"/>
  <c r="K141" i="27"/>
  <c r="M283" i="27"/>
  <c r="N283" i="27" s="1"/>
  <c r="O317" i="27" s="1"/>
  <c r="K201" i="27"/>
  <c r="M223" i="27"/>
  <c r="N223" i="27" s="1"/>
  <c r="BH93" i="27"/>
  <c r="BJ104" i="27"/>
  <c r="BH105" i="25"/>
  <c r="BJ86" i="25"/>
  <c r="BK115" i="27"/>
  <c r="BI108" i="27"/>
  <c r="BK104" i="27"/>
  <c r="BI93" i="27"/>
  <c r="BH105" i="29"/>
  <c r="BJ86" i="29"/>
  <c r="BI92" i="25"/>
  <c r="BK97" i="25"/>
  <c r="BI107" i="29"/>
  <c r="BK100" i="29"/>
  <c r="BK100" i="25"/>
  <c r="BI107" i="25"/>
  <c r="AY283" i="29"/>
  <c r="AZ283" i="29" s="1"/>
  <c r="BA317" i="29" s="1"/>
  <c r="AY193" i="29"/>
  <c r="AZ193" i="29" s="1"/>
  <c r="AY253" i="29"/>
  <c r="AZ253" i="29" s="1"/>
  <c r="AW231" i="29"/>
  <c r="AW201" i="29"/>
  <c r="AY163" i="29"/>
  <c r="AZ163" i="29" s="1"/>
  <c r="AY129" i="25"/>
  <c r="AZ252" i="29"/>
  <c r="AZ147" i="27"/>
  <c r="AZ177" i="27"/>
  <c r="AZ267" i="27"/>
  <c r="AZ237" i="27"/>
  <c r="AZ207" i="27"/>
  <c r="AV135" i="25" l="1"/>
  <c r="BC129" i="25"/>
  <c r="M274" i="29"/>
  <c r="N292" i="29" s="1"/>
  <c r="K233" i="29"/>
  <c r="AY193" i="27"/>
  <c r="AZ193" i="27" s="1"/>
  <c r="M165" i="29"/>
  <c r="N165" i="29" s="1"/>
  <c r="AY193" i="25"/>
  <c r="AZ193" i="25" s="1"/>
  <c r="M244" i="29"/>
  <c r="K173" i="29"/>
  <c r="BC129" i="29"/>
  <c r="M285" i="29"/>
  <c r="N285" i="29" s="1"/>
  <c r="O319" i="29" s="1"/>
  <c r="AY283" i="25"/>
  <c r="AZ283" i="25" s="1"/>
  <c r="BA317" i="25" s="1"/>
  <c r="K203" i="27"/>
  <c r="M255" i="25"/>
  <c r="N255" i="25" s="1"/>
  <c r="L184" i="25"/>
  <c r="AV136" i="25"/>
  <c r="Q129" i="25"/>
  <c r="AV136" i="27"/>
  <c r="BC129" i="27"/>
  <c r="BC274" i="27" s="1"/>
  <c r="BC299" i="27" s="1"/>
  <c r="J136" i="29"/>
  <c r="Q129" i="27"/>
  <c r="Q184" i="27" s="1"/>
  <c r="Q129" i="29"/>
  <c r="M182" i="29" s="1"/>
  <c r="N182" i="29" s="1"/>
  <c r="AV136" i="29"/>
  <c r="J136" i="27"/>
  <c r="J136" i="25"/>
  <c r="AW231" i="25"/>
  <c r="AW261" i="25"/>
  <c r="AW201" i="25"/>
  <c r="AW171" i="25"/>
  <c r="AY253" i="27"/>
  <c r="AZ253" i="27" s="1"/>
  <c r="AW261" i="27"/>
  <c r="AW141" i="25"/>
  <c r="AY223" i="25"/>
  <c r="AZ223" i="25" s="1"/>
  <c r="AW201" i="27"/>
  <c r="AW141" i="27"/>
  <c r="K233" i="27"/>
  <c r="M283" i="25"/>
  <c r="N283" i="25" s="1"/>
  <c r="O317" i="25" s="1"/>
  <c r="K143" i="27"/>
  <c r="O214" i="29"/>
  <c r="M240" i="29"/>
  <c r="N240" i="29" s="1"/>
  <c r="M225" i="27"/>
  <c r="N225" i="27" s="1"/>
  <c r="O274" i="29"/>
  <c r="M308" i="29" s="1"/>
  <c r="K143" i="29"/>
  <c r="M150" i="29"/>
  <c r="N150" i="29" s="1"/>
  <c r="M195" i="29"/>
  <c r="N195" i="29" s="1"/>
  <c r="K263" i="29"/>
  <c r="M180" i="29"/>
  <c r="N180" i="29" s="1"/>
  <c r="J135" i="27"/>
  <c r="K264" i="27" s="1"/>
  <c r="M165" i="27"/>
  <c r="N165" i="27" s="1"/>
  <c r="M225" i="29"/>
  <c r="N225" i="29" s="1"/>
  <c r="K200" i="29"/>
  <c r="M162" i="29"/>
  <c r="N162" i="29" s="1"/>
  <c r="M222" i="29"/>
  <c r="N222" i="29" s="1"/>
  <c r="K140" i="29"/>
  <c r="M192" i="29"/>
  <c r="N192" i="29" s="1"/>
  <c r="K170" i="29"/>
  <c r="M282" i="29"/>
  <c r="N282" i="29" s="1"/>
  <c r="O316" i="29" s="1"/>
  <c r="K260" i="29"/>
  <c r="K230" i="29"/>
  <c r="M252" i="29"/>
  <c r="N252" i="29" s="1"/>
  <c r="M225" i="25"/>
  <c r="N225" i="25" s="1"/>
  <c r="K143" i="25"/>
  <c r="AY223" i="29"/>
  <c r="AZ223" i="29" s="1"/>
  <c r="K231" i="25"/>
  <c r="AY283" i="27"/>
  <c r="AZ283" i="27" s="1"/>
  <c r="BA317" i="27" s="1"/>
  <c r="AW171" i="27"/>
  <c r="M165" i="25"/>
  <c r="N165" i="25" s="1"/>
  <c r="K173" i="25"/>
  <c r="AW171" i="29"/>
  <c r="K201" i="25"/>
  <c r="K171" i="25"/>
  <c r="AY163" i="27"/>
  <c r="AZ163" i="27" s="1"/>
  <c r="J135" i="25"/>
  <c r="M196" i="25" s="1"/>
  <c r="N196" i="25" s="1"/>
  <c r="K263" i="25"/>
  <c r="M237" i="29"/>
  <c r="N237" i="29" s="1"/>
  <c r="L184" i="29"/>
  <c r="L154" i="29"/>
  <c r="L244" i="29"/>
  <c r="M147" i="29"/>
  <c r="N147" i="29" s="1"/>
  <c r="M207" i="29"/>
  <c r="N207" i="29" s="1"/>
  <c r="M177" i="29"/>
  <c r="N177" i="29" s="1"/>
  <c r="L274" i="29"/>
  <c r="P305" i="29" s="1"/>
  <c r="L214" i="29"/>
  <c r="M267" i="29"/>
  <c r="N267" i="29" s="1"/>
  <c r="K230" i="25"/>
  <c r="K200" i="25"/>
  <c r="K170" i="25"/>
  <c r="M192" i="25"/>
  <c r="N192" i="25" s="1"/>
  <c r="M252" i="25"/>
  <c r="N252" i="25" s="1"/>
  <c r="K140" i="25"/>
  <c r="M162" i="25"/>
  <c r="N162" i="25" s="1"/>
  <c r="M222" i="25"/>
  <c r="N222" i="25" s="1"/>
  <c r="K260" i="25"/>
  <c r="M282" i="25"/>
  <c r="N282" i="25" s="1"/>
  <c r="O316" i="25" s="1"/>
  <c r="K233" i="25"/>
  <c r="K261" i="25"/>
  <c r="AW231" i="27"/>
  <c r="K203" i="25"/>
  <c r="AW141" i="29"/>
  <c r="M283" i="29"/>
  <c r="N283" i="29" s="1"/>
  <c r="O317" i="29" s="1"/>
  <c r="N252" i="27"/>
  <c r="N222" i="27"/>
  <c r="K201" i="29"/>
  <c r="K171" i="27"/>
  <c r="K231" i="27"/>
  <c r="M163" i="29"/>
  <c r="AV135" i="29"/>
  <c r="AW234" i="29" s="1"/>
  <c r="M195" i="27"/>
  <c r="N195" i="27" s="1"/>
  <c r="N282" i="27"/>
  <c r="O316" i="27" s="1"/>
  <c r="M223" i="29"/>
  <c r="AV133" i="27"/>
  <c r="AW232" i="27" s="1"/>
  <c r="AV133" i="25"/>
  <c r="AW142" i="25" s="1"/>
  <c r="M193" i="27"/>
  <c r="N193" i="27" s="1"/>
  <c r="K231" i="29"/>
  <c r="AZ223" i="27"/>
  <c r="M285" i="27"/>
  <c r="N285" i="27" s="1"/>
  <c r="O319" i="27" s="1"/>
  <c r="J133" i="25"/>
  <c r="K232" i="25" s="1"/>
  <c r="K261" i="27"/>
  <c r="M193" i="29"/>
  <c r="K261" i="29"/>
  <c r="J133" i="29"/>
  <c r="K232" i="29" s="1"/>
  <c r="AV135" i="27"/>
  <c r="K173" i="27"/>
  <c r="J133" i="27"/>
  <c r="M254" i="27" s="1"/>
  <c r="N254" i="27" s="1"/>
  <c r="M253" i="29"/>
  <c r="J135" i="29"/>
  <c r="K264" i="29" s="1"/>
  <c r="N192" i="27"/>
  <c r="K171" i="29"/>
  <c r="AV133" i="29"/>
  <c r="AY194" i="29" s="1"/>
  <c r="AZ194" i="29" s="1"/>
  <c r="N162" i="27"/>
  <c r="M208" i="29"/>
  <c r="M238" i="29"/>
  <c r="M178" i="29"/>
  <c r="O154" i="27"/>
  <c r="M180" i="27"/>
  <c r="N180" i="27" s="1"/>
  <c r="O184" i="27"/>
  <c r="M210" i="27"/>
  <c r="N210" i="27" s="1"/>
  <c r="M270" i="27"/>
  <c r="N270" i="27" s="1"/>
  <c r="M150" i="27"/>
  <c r="N150" i="27" s="1"/>
  <c r="M240" i="27"/>
  <c r="N240" i="27" s="1"/>
  <c r="O274" i="27"/>
  <c r="M308" i="27" s="1"/>
  <c r="O244" i="27"/>
  <c r="O214" i="27"/>
  <c r="M268" i="29"/>
  <c r="M150" i="25"/>
  <c r="N150" i="25" s="1"/>
  <c r="O154" i="25"/>
  <c r="M270" i="25"/>
  <c r="N270" i="25" s="1"/>
  <c r="O184" i="25"/>
  <c r="M210" i="25"/>
  <c r="N210" i="25" s="1"/>
  <c r="M180" i="25"/>
  <c r="N180" i="25" s="1"/>
  <c r="O214" i="25"/>
  <c r="O274" i="25"/>
  <c r="M308" i="25" s="1"/>
  <c r="M240" i="25"/>
  <c r="N240" i="25" s="1"/>
  <c r="O244" i="25"/>
  <c r="BB129" i="27"/>
  <c r="BB274" i="27" s="1"/>
  <c r="AV303" i="27" s="1"/>
  <c r="N129" i="25"/>
  <c r="N244" i="25" s="1"/>
  <c r="M268" i="25"/>
  <c r="M274" i="25"/>
  <c r="N292" i="25" s="1"/>
  <c r="M178" i="25"/>
  <c r="M238" i="25"/>
  <c r="M244" i="25"/>
  <c r="M208" i="25"/>
  <c r="M214" i="25"/>
  <c r="M148" i="25"/>
  <c r="M154" i="25"/>
  <c r="M184" i="25"/>
  <c r="AZ177" i="25"/>
  <c r="AW264" i="25"/>
  <c r="AY196" i="25"/>
  <c r="AZ196" i="25" s="1"/>
  <c r="AY256" i="25"/>
  <c r="AZ256" i="25" s="1"/>
  <c r="AW204" i="25"/>
  <c r="AW144" i="25"/>
  <c r="AW234" i="25"/>
  <c r="AY286" i="25"/>
  <c r="AZ286" i="25" s="1"/>
  <c r="BA320" i="25" s="1"/>
  <c r="AW174" i="25"/>
  <c r="AY226" i="25"/>
  <c r="AZ226" i="25" s="1"/>
  <c r="AY166" i="25"/>
  <c r="AZ166" i="25" s="1"/>
  <c r="Q214" i="27"/>
  <c r="M182" i="27"/>
  <c r="N182" i="27" s="1"/>
  <c r="Q274" i="27"/>
  <c r="Q299" i="27" s="1"/>
  <c r="M212" i="27"/>
  <c r="N212" i="27" s="1"/>
  <c r="M209" i="25"/>
  <c r="M149" i="25"/>
  <c r="N149" i="25" s="1"/>
  <c r="N274" i="25"/>
  <c r="I295" i="25" s="1"/>
  <c r="M179" i="25"/>
  <c r="N129" i="29"/>
  <c r="M256" i="25"/>
  <c r="N256" i="25" s="1"/>
  <c r="M166" i="25"/>
  <c r="N166" i="25" s="1"/>
  <c r="K264" i="25"/>
  <c r="K174" i="25"/>
  <c r="K204" i="25"/>
  <c r="M286" i="25"/>
  <c r="N286" i="25" s="1"/>
  <c r="O320" i="25" s="1"/>
  <c r="AZ177" i="29"/>
  <c r="N129" i="27"/>
  <c r="AZ267" i="29"/>
  <c r="AZ267" i="25"/>
  <c r="AY254" i="25"/>
  <c r="AY256" i="29"/>
  <c r="AZ256" i="29" s="1"/>
  <c r="AW174" i="29"/>
  <c r="AY196" i="29"/>
  <c r="AZ196" i="29" s="1"/>
  <c r="AW204" i="29"/>
  <c r="AY154" i="29"/>
  <c r="AY244" i="29"/>
  <c r="AY148" i="29"/>
  <c r="AZ148" i="29" s="1"/>
  <c r="AY214" i="29"/>
  <c r="AY208" i="29"/>
  <c r="AZ208" i="29" s="1"/>
  <c r="AY184" i="29"/>
  <c r="AY268" i="29"/>
  <c r="AZ268" i="29" s="1"/>
  <c r="AY238" i="29"/>
  <c r="AZ238" i="29" s="1"/>
  <c r="AY274" i="29"/>
  <c r="AZ292" i="29" s="1"/>
  <c r="AY178" i="29"/>
  <c r="AZ178" i="29" s="1"/>
  <c r="P129" i="27"/>
  <c r="M256" i="27"/>
  <c r="N256" i="27" s="1"/>
  <c r="AW144" i="27"/>
  <c r="AY166" i="27"/>
  <c r="AZ166" i="27" s="1"/>
  <c r="AW204" i="27"/>
  <c r="AY226" i="27"/>
  <c r="AZ226" i="27" s="1"/>
  <c r="AW234" i="27"/>
  <c r="AW174" i="27"/>
  <c r="AW264" i="27"/>
  <c r="AY196" i="27"/>
  <c r="AZ196" i="27" s="1"/>
  <c r="AY256" i="27"/>
  <c r="AZ256" i="27" s="1"/>
  <c r="AY286" i="27"/>
  <c r="AZ286" i="27" s="1"/>
  <c r="BA320" i="27" s="1"/>
  <c r="AY212" i="27"/>
  <c r="AZ212" i="27" s="1"/>
  <c r="AY182" i="27"/>
  <c r="AZ182" i="27" s="1"/>
  <c r="AY242" i="27"/>
  <c r="AZ242" i="27" s="1"/>
  <c r="AY272" i="27"/>
  <c r="AZ272" i="27" s="1"/>
  <c r="BC184" i="27"/>
  <c r="AZ129" i="25"/>
  <c r="AY154" i="27"/>
  <c r="AY268" i="27"/>
  <c r="AY238" i="27"/>
  <c r="AY208" i="27"/>
  <c r="AY178" i="27"/>
  <c r="AY274" i="27"/>
  <c r="AZ292" i="27" s="1"/>
  <c r="AY244" i="27"/>
  <c r="AY214" i="27"/>
  <c r="AY184" i="27"/>
  <c r="AY148" i="27"/>
  <c r="AY164" i="29"/>
  <c r="AW262" i="29"/>
  <c r="AW202" i="29"/>
  <c r="AY284" i="29"/>
  <c r="AZ284" i="29" s="1"/>
  <c r="BA318" i="29" s="1"/>
  <c r="AY224" i="29"/>
  <c r="AZ224" i="29" s="1"/>
  <c r="AZ129" i="29"/>
  <c r="AZ207" i="29"/>
  <c r="AZ237" i="25"/>
  <c r="AZ237" i="29"/>
  <c r="AZ129" i="27"/>
  <c r="P129" i="25"/>
  <c r="AZ147" i="25"/>
  <c r="M184" i="27"/>
  <c r="M148" i="27"/>
  <c r="M214" i="27"/>
  <c r="M154" i="27"/>
  <c r="M244" i="27"/>
  <c r="M238" i="27"/>
  <c r="M178" i="27"/>
  <c r="M274" i="27"/>
  <c r="N292" i="27" s="1"/>
  <c r="M268" i="27"/>
  <c r="M208" i="27"/>
  <c r="M284" i="25"/>
  <c r="N284" i="25" s="1"/>
  <c r="O318" i="25" s="1"/>
  <c r="K142" i="25"/>
  <c r="K202" i="25"/>
  <c r="M224" i="25"/>
  <c r="N224" i="25" s="1"/>
  <c r="M212" i="25"/>
  <c r="N212" i="25" s="1"/>
  <c r="M152" i="25"/>
  <c r="N152" i="25" s="1"/>
  <c r="Q184" i="25"/>
  <c r="M182" i="25"/>
  <c r="N182" i="25" s="1"/>
  <c r="Q274" i="25"/>
  <c r="Q299" i="25" s="1"/>
  <c r="Q154" i="25"/>
  <c r="Q244" i="25"/>
  <c r="M272" i="25"/>
  <c r="N272" i="25" s="1"/>
  <c r="M242" i="25"/>
  <c r="N242" i="25" s="1"/>
  <c r="Q214" i="25"/>
  <c r="AZ147" i="29"/>
  <c r="AZ207" i="25"/>
  <c r="K232" i="27"/>
  <c r="K262" i="27"/>
  <c r="K172" i="27"/>
  <c r="M284" i="27"/>
  <c r="N284" i="27" s="1"/>
  <c r="O318" i="27" s="1"/>
  <c r="M194" i="27"/>
  <c r="N194" i="27" s="1"/>
  <c r="K202" i="27"/>
  <c r="M164" i="27"/>
  <c r="N164" i="27" s="1"/>
  <c r="AY211" i="27"/>
  <c r="AZ211" i="27" s="1"/>
  <c r="AY212" i="25"/>
  <c r="AZ212" i="25" s="1"/>
  <c r="AY242" i="25"/>
  <c r="AZ242" i="25" s="1"/>
  <c r="BC274" i="25"/>
  <c r="BC299" i="25" s="1"/>
  <c r="AY152" i="25"/>
  <c r="AZ152" i="25" s="1"/>
  <c r="AY182" i="25"/>
  <c r="AZ182" i="25" s="1"/>
  <c r="BC214" i="25"/>
  <c r="BC154" i="25"/>
  <c r="AY272" i="25"/>
  <c r="AZ272" i="25" s="1"/>
  <c r="BC184" i="25"/>
  <c r="BC244" i="25"/>
  <c r="AY238" i="25"/>
  <c r="AZ238" i="25" s="1"/>
  <c r="AY214" i="25"/>
  <c r="AY178" i="25"/>
  <c r="AZ178" i="25" s="1"/>
  <c r="AY148" i="25"/>
  <c r="AZ148" i="25" s="1"/>
  <c r="AY274" i="25"/>
  <c r="AZ292" i="25" s="1"/>
  <c r="AY268" i="25"/>
  <c r="AZ268" i="25" s="1"/>
  <c r="AY244" i="25"/>
  <c r="AY154" i="25"/>
  <c r="AY208" i="25"/>
  <c r="AZ208" i="25" s="1"/>
  <c r="AY184" i="25"/>
  <c r="P129" i="29"/>
  <c r="BC244" i="29"/>
  <c r="BC274" i="29"/>
  <c r="BC299" i="29" s="1"/>
  <c r="AY272" i="29"/>
  <c r="AZ272" i="29" s="1"/>
  <c r="AY182" i="29"/>
  <c r="AZ182" i="29" s="1"/>
  <c r="AY212" i="29"/>
  <c r="AZ212" i="29" s="1"/>
  <c r="BC214" i="29"/>
  <c r="AY152" i="29"/>
  <c r="AZ152" i="29" s="1"/>
  <c r="BC154" i="29"/>
  <c r="BC184" i="29"/>
  <c r="AY242" i="29"/>
  <c r="AZ242" i="29" s="1"/>
  <c r="M194" i="29"/>
  <c r="N194" i="29" s="1"/>
  <c r="BB129" i="29"/>
  <c r="BB129" i="25"/>
  <c r="K142" i="27" l="1"/>
  <c r="Q214" i="29"/>
  <c r="Q154" i="27"/>
  <c r="M152" i="27"/>
  <c r="N152" i="27" s="1"/>
  <c r="AW232" i="25"/>
  <c r="M242" i="27"/>
  <c r="N242" i="27" s="1"/>
  <c r="M224" i="27"/>
  <c r="N224" i="27" s="1"/>
  <c r="M286" i="29"/>
  <c r="N286" i="29" s="1"/>
  <c r="O320" i="29" s="1"/>
  <c r="M196" i="27"/>
  <c r="N196" i="27" s="1"/>
  <c r="Q274" i="29"/>
  <c r="Q299" i="29" s="1"/>
  <c r="M272" i="27"/>
  <c r="N272" i="27" s="1"/>
  <c r="K172" i="25"/>
  <c r="Q244" i="27"/>
  <c r="M166" i="27"/>
  <c r="N166" i="27" s="1"/>
  <c r="M242" i="29"/>
  <c r="N242" i="29" s="1"/>
  <c r="AW265" i="29"/>
  <c r="AW175" i="29"/>
  <c r="AW205" i="29"/>
  <c r="AY287" i="29"/>
  <c r="AZ287" i="29" s="1"/>
  <c r="BA321" i="29" s="1"/>
  <c r="AY167" i="29"/>
  <c r="AZ167" i="29" s="1"/>
  <c r="AW235" i="29"/>
  <c r="AW145" i="29"/>
  <c r="AY227" i="29"/>
  <c r="AZ227" i="29" s="1"/>
  <c r="AY257" i="29"/>
  <c r="AZ257" i="29" s="1"/>
  <c r="AY197" i="29"/>
  <c r="AZ197" i="29" s="1"/>
  <c r="BC214" i="27"/>
  <c r="BC154" i="27"/>
  <c r="M272" i="29"/>
  <c r="N272" i="29" s="1"/>
  <c r="M227" i="29"/>
  <c r="N227" i="29" s="1"/>
  <c r="K235" i="29"/>
  <c r="M167" i="29"/>
  <c r="N167" i="29" s="1"/>
  <c r="M197" i="29"/>
  <c r="N197" i="29" s="1"/>
  <c r="K175" i="29"/>
  <c r="K145" i="29"/>
  <c r="K205" i="29"/>
  <c r="M257" i="29"/>
  <c r="N257" i="29" s="1"/>
  <c r="K265" i="29"/>
  <c r="M287" i="29"/>
  <c r="N287" i="29" s="1"/>
  <c r="O321" i="29" s="1"/>
  <c r="BC244" i="27"/>
  <c r="Q154" i="29"/>
  <c r="M152" i="29"/>
  <c r="N152" i="29" s="1"/>
  <c r="AW175" i="27"/>
  <c r="AW205" i="27"/>
  <c r="AY227" i="27"/>
  <c r="AZ227" i="27" s="1"/>
  <c r="AW265" i="27"/>
  <c r="AY287" i="27"/>
  <c r="AZ287" i="27" s="1"/>
  <c r="BA321" i="27" s="1"/>
  <c r="AY167" i="27"/>
  <c r="AZ167" i="27" s="1"/>
  <c r="AY197" i="27"/>
  <c r="AZ197" i="27" s="1"/>
  <c r="AW145" i="27"/>
  <c r="AW235" i="27"/>
  <c r="AY257" i="27"/>
  <c r="AZ257" i="27" s="1"/>
  <c r="Q184" i="29"/>
  <c r="AY152" i="27"/>
  <c r="AZ152" i="27" s="1"/>
  <c r="M212" i="29"/>
  <c r="N212" i="29" s="1"/>
  <c r="Q244" i="29"/>
  <c r="M227" i="25"/>
  <c r="N227" i="25" s="1"/>
  <c r="M167" i="25"/>
  <c r="N167" i="25" s="1"/>
  <c r="K175" i="25"/>
  <c r="K265" i="25"/>
  <c r="K235" i="25"/>
  <c r="K145" i="25"/>
  <c r="M287" i="25"/>
  <c r="N287" i="25" s="1"/>
  <c r="O321" i="25" s="1"/>
  <c r="K205" i="25"/>
  <c r="M257" i="25"/>
  <c r="N257" i="25" s="1"/>
  <c r="M197" i="25"/>
  <c r="N197" i="25" s="1"/>
  <c r="K235" i="27"/>
  <c r="M287" i="27"/>
  <c r="N287" i="27" s="1"/>
  <c r="O321" i="27" s="1"/>
  <c r="K265" i="27"/>
  <c r="K145" i="27"/>
  <c r="K175" i="27"/>
  <c r="K205" i="27"/>
  <c r="M167" i="27"/>
  <c r="N167" i="27" s="1"/>
  <c r="M197" i="27"/>
  <c r="N197" i="27" s="1"/>
  <c r="M257" i="27"/>
  <c r="N257" i="27" s="1"/>
  <c r="M227" i="27"/>
  <c r="N227" i="27" s="1"/>
  <c r="AY227" i="25"/>
  <c r="AZ227" i="25" s="1"/>
  <c r="AY287" i="25"/>
  <c r="AZ287" i="25" s="1"/>
  <c r="BA321" i="25" s="1"/>
  <c r="AW175" i="25"/>
  <c r="AY257" i="25"/>
  <c r="AZ257" i="25" s="1"/>
  <c r="AY197" i="25"/>
  <c r="AZ197" i="25" s="1"/>
  <c r="AW235" i="25"/>
  <c r="AW265" i="25"/>
  <c r="AW205" i="25"/>
  <c r="AW145" i="25"/>
  <c r="AY167" i="25"/>
  <c r="AZ167" i="25" s="1"/>
  <c r="AW172" i="27"/>
  <c r="M226" i="27"/>
  <c r="N226" i="27" s="1"/>
  <c r="K204" i="27"/>
  <c r="M164" i="25"/>
  <c r="N164" i="25" s="1"/>
  <c r="K234" i="27"/>
  <c r="M269" i="25"/>
  <c r="N269" i="25" s="1"/>
  <c r="K144" i="27"/>
  <c r="M164" i="29"/>
  <c r="N164" i="29" s="1"/>
  <c r="M194" i="25"/>
  <c r="N194" i="25" s="1"/>
  <c r="K174" i="27"/>
  <c r="K262" i="29"/>
  <c r="K262" i="25"/>
  <c r="M286" i="27"/>
  <c r="N286" i="27" s="1"/>
  <c r="O320" i="27" s="1"/>
  <c r="M254" i="29"/>
  <c r="N254" i="29" s="1"/>
  <c r="M254" i="25"/>
  <c r="AY224" i="27"/>
  <c r="AZ224" i="27" s="1"/>
  <c r="M256" i="29"/>
  <c r="N256" i="29" s="1"/>
  <c r="AW172" i="29"/>
  <c r="AW262" i="27"/>
  <c r="K144" i="29"/>
  <c r="M226" i="25"/>
  <c r="N154" i="25"/>
  <c r="AW202" i="27"/>
  <c r="M166" i="29"/>
  <c r="N166" i="29" s="1"/>
  <c r="AY254" i="27"/>
  <c r="AZ254" i="27" s="1"/>
  <c r="AW232" i="29"/>
  <c r="AW142" i="29"/>
  <c r="K174" i="29"/>
  <c r="K144" i="25"/>
  <c r="N214" i="25"/>
  <c r="M239" i="25"/>
  <c r="N239" i="25" s="1"/>
  <c r="AY254" i="29"/>
  <c r="AZ254" i="29" s="1"/>
  <c r="K234" i="29"/>
  <c r="M196" i="29"/>
  <c r="N196" i="29" s="1"/>
  <c r="K234" i="25"/>
  <c r="N184" i="25"/>
  <c r="M226" i="29"/>
  <c r="N226" i="29" s="1"/>
  <c r="K204" i="29"/>
  <c r="AZ254" i="25"/>
  <c r="M288" i="27"/>
  <c r="BB214" i="27"/>
  <c r="N178" i="27"/>
  <c r="AW262" i="25"/>
  <c r="N208" i="25"/>
  <c r="AY198" i="29"/>
  <c r="K202" i="29"/>
  <c r="M224" i="29"/>
  <c r="N224" i="29" s="1"/>
  <c r="AY151" i="27"/>
  <c r="AZ151" i="27" s="1"/>
  <c r="BB154" i="27"/>
  <c r="N238" i="27"/>
  <c r="AZ178" i="27"/>
  <c r="AW142" i="27"/>
  <c r="AY226" i="29"/>
  <c r="AY194" i="25"/>
  <c r="N223" i="29"/>
  <c r="AY241" i="27"/>
  <c r="AZ241" i="27" s="1"/>
  <c r="AZ164" i="29"/>
  <c r="N268" i="29"/>
  <c r="M198" i="27"/>
  <c r="AY271" i="27"/>
  <c r="AZ271" i="27" s="1"/>
  <c r="AW202" i="25"/>
  <c r="K172" i="29"/>
  <c r="BB184" i="27"/>
  <c r="AZ148" i="27"/>
  <c r="AZ268" i="27"/>
  <c r="AY164" i="27"/>
  <c r="AY166" i="29"/>
  <c r="AZ166" i="29" s="1"/>
  <c r="AW144" i="29"/>
  <c r="AY284" i="25"/>
  <c r="N193" i="29"/>
  <c r="N163" i="29"/>
  <c r="M258" i="27"/>
  <c r="N208" i="29"/>
  <c r="AY181" i="27"/>
  <c r="AZ181" i="27" s="1"/>
  <c r="AZ208" i="27"/>
  <c r="K142" i="29"/>
  <c r="BB244" i="27"/>
  <c r="N208" i="27"/>
  <c r="N148" i="27"/>
  <c r="AY284" i="27"/>
  <c r="AW264" i="29"/>
  <c r="AY286" i="29"/>
  <c r="AZ286" i="29" s="1"/>
  <c r="BA320" i="29" s="1"/>
  <c r="AY224" i="25"/>
  <c r="N268" i="25"/>
  <c r="M273" i="25"/>
  <c r="N178" i="29"/>
  <c r="N253" i="29"/>
  <c r="AY258" i="29"/>
  <c r="AW172" i="25"/>
  <c r="N238" i="25"/>
  <c r="M284" i="29"/>
  <c r="N254" i="25"/>
  <c r="AZ238" i="27"/>
  <c r="N178" i="25"/>
  <c r="M288" i="25"/>
  <c r="N268" i="27"/>
  <c r="AY194" i="27"/>
  <c r="AY164" i="25"/>
  <c r="N148" i="25"/>
  <c r="N238" i="29"/>
  <c r="M168" i="25"/>
  <c r="BB244" i="29"/>
  <c r="AY271" i="29"/>
  <c r="AZ271" i="29" s="1"/>
  <c r="BB274" i="29"/>
  <c r="AV303" i="29" s="1"/>
  <c r="AY211" i="29"/>
  <c r="AZ211" i="29" s="1"/>
  <c r="AY181" i="29"/>
  <c r="AZ181" i="29" s="1"/>
  <c r="BB184" i="29"/>
  <c r="AY241" i="29"/>
  <c r="AZ241" i="29" s="1"/>
  <c r="BB214" i="29"/>
  <c r="BB154" i="29"/>
  <c r="AY151" i="29"/>
  <c r="AZ151" i="29" s="1"/>
  <c r="AY209" i="25"/>
  <c r="AZ274" i="25"/>
  <c r="AU295" i="25" s="1"/>
  <c r="AY239" i="25"/>
  <c r="AZ239" i="25" s="1"/>
  <c r="AY269" i="25"/>
  <c r="AZ269" i="25" s="1"/>
  <c r="AY179" i="25"/>
  <c r="AY149" i="25"/>
  <c r="AZ244" i="25"/>
  <c r="AZ154" i="25"/>
  <c r="AZ214" i="25"/>
  <c r="AZ184" i="25"/>
  <c r="BB214" i="25"/>
  <c r="AY151" i="25"/>
  <c r="AZ151" i="25" s="1"/>
  <c r="AY241" i="25"/>
  <c r="AZ241" i="25" s="1"/>
  <c r="AY211" i="25"/>
  <c r="AZ211" i="25" s="1"/>
  <c r="BB244" i="25"/>
  <c r="AY181" i="25"/>
  <c r="AZ181" i="25" s="1"/>
  <c r="BB184" i="25"/>
  <c r="BB154" i="25"/>
  <c r="BB274" i="25"/>
  <c r="AV303" i="25" s="1"/>
  <c r="AY271" i="25"/>
  <c r="AZ271" i="25" s="1"/>
  <c r="AY269" i="29"/>
  <c r="AZ244" i="29"/>
  <c r="AZ184" i="29"/>
  <c r="AZ214" i="29"/>
  <c r="AZ274" i="29"/>
  <c r="AU295" i="29" s="1"/>
  <c r="AZ154" i="29"/>
  <c r="AY239" i="29"/>
  <c r="AY149" i="29"/>
  <c r="AY209" i="29"/>
  <c r="AY179" i="29"/>
  <c r="N274" i="29"/>
  <c r="I295" i="29" s="1"/>
  <c r="N154" i="29"/>
  <c r="N244" i="29"/>
  <c r="N184" i="29"/>
  <c r="N214" i="29"/>
  <c r="M179" i="29"/>
  <c r="M239" i="29"/>
  <c r="N239" i="29" s="1"/>
  <c r="M269" i="29"/>
  <c r="N269" i="29" s="1"/>
  <c r="M209" i="29"/>
  <c r="M213" i="29" s="1"/>
  <c r="M149" i="29"/>
  <c r="AY149" i="27"/>
  <c r="AZ149" i="27" s="1"/>
  <c r="AY179" i="27"/>
  <c r="AY269" i="27"/>
  <c r="AZ269" i="27" s="1"/>
  <c r="AZ244" i="27"/>
  <c r="AZ274" i="27"/>
  <c r="AU295" i="27" s="1"/>
  <c r="AZ214" i="27"/>
  <c r="AY209" i="27"/>
  <c r="AY213" i="27" s="1"/>
  <c r="AY239" i="27"/>
  <c r="AZ239" i="27" s="1"/>
  <c r="AZ184" i="27"/>
  <c r="AZ154" i="27"/>
  <c r="P154" i="29"/>
  <c r="M211" i="29"/>
  <c r="N211" i="29" s="1"/>
  <c r="P214" i="29"/>
  <c r="P184" i="29"/>
  <c r="M181" i="29"/>
  <c r="N181" i="29" s="1"/>
  <c r="P244" i="29"/>
  <c r="P274" i="29"/>
  <c r="J303" i="29" s="1"/>
  <c r="M241" i="29"/>
  <c r="N241" i="29" s="1"/>
  <c r="M151" i="29"/>
  <c r="N151" i="29" s="1"/>
  <c r="M271" i="29"/>
  <c r="N271" i="29" s="1"/>
  <c r="N184" i="27"/>
  <c r="M179" i="27"/>
  <c r="M209" i="27"/>
  <c r="M149" i="27"/>
  <c r="N149" i="27" s="1"/>
  <c r="N244" i="27"/>
  <c r="M239" i="27"/>
  <c r="N239" i="27" s="1"/>
  <c r="N154" i="27"/>
  <c r="N214" i="27"/>
  <c r="M269" i="27"/>
  <c r="N269" i="27" s="1"/>
  <c r="N274" i="27"/>
  <c r="I295" i="27" s="1"/>
  <c r="N179" i="25"/>
  <c r="N186" i="25"/>
  <c r="K186" i="25" s="1"/>
  <c r="L193" i="25" s="1"/>
  <c r="N185" i="25"/>
  <c r="K185" i="25" s="1"/>
  <c r="L192" i="25" s="1"/>
  <c r="N187" i="25"/>
  <c r="K187" i="25" s="1"/>
  <c r="L194" i="25" s="1"/>
  <c r="N188" i="25"/>
  <c r="K188" i="25" s="1"/>
  <c r="L195" i="25" s="1"/>
  <c r="N190" i="25"/>
  <c r="K190" i="25" s="1"/>
  <c r="L197" i="25" s="1"/>
  <c r="N189" i="25"/>
  <c r="K189" i="25" s="1"/>
  <c r="L196" i="25" s="1"/>
  <c r="M241" i="25"/>
  <c r="N241" i="25" s="1"/>
  <c r="M181" i="25"/>
  <c r="N181" i="25" s="1"/>
  <c r="P274" i="25"/>
  <c r="J303" i="25" s="1"/>
  <c r="P214" i="25"/>
  <c r="M271" i="25"/>
  <c r="N271" i="25" s="1"/>
  <c r="M151" i="25"/>
  <c r="N151" i="25" s="1"/>
  <c r="P244" i="25"/>
  <c r="M211" i="25"/>
  <c r="N211" i="25" s="1"/>
  <c r="P184" i="25"/>
  <c r="P154" i="25"/>
  <c r="M241" i="27"/>
  <c r="N241" i="27" s="1"/>
  <c r="M181" i="27"/>
  <c r="N181" i="27" s="1"/>
  <c r="P214" i="27"/>
  <c r="P274" i="27"/>
  <c r="J303" i="27" s="1"/>
  <c r="P244" i="27"/>
  <c r="P154" i="27"/>
  <c r="P184" i="27"/>
  <c r="M211" i="27"/>
  <c r="N211" i="27" s="1"/>
  <c r="M271" i="27"/>
  <c r="N271" i="27" s="1"/>
  <c r="M151" i="27"/>
  <c r="N151" i="27" s="1"/>
  <c r="N218" i="25"/>
  <c r="N219" i="25"/>
  <c r="N220" i="25"/>
  <c r="N216" i="25"/>
  <c r="N215" i="25"/>
  <c r="N209" i="25"/>
  <c r="N217" i="25"/>
  <c r="M168" i="27" l="1"/>
  <c r="M198" i="29"/>
  <c r="AY258" i="27"/>
  <c r="M258" i="25"/>
  <c r="AY228" i="27"/>
  <c r="AY258" i="25"/>
  <c r="M258" i="29"/>
  <c r="M228" i="27"/>
  <c r="AY168" i="29"/>
  <c r="AY213" i="25"/>
  <c r="M168" i="29"/>
  <c r="M198" i="25"/>
  <c r="M243" i="25"/>
  <c r="N226" i="25"/>
  <c r="M228" i="25"/>
  <c r="M213" i="27"/>
  <c r="M183" i="27"/>
  <c r="AY183" i="29"/>
  <c r="AY288" i="29"/>
  <c r="M183" i="29"/>
  <c r="M153" i="25"/>
  <c r="M183" i="25"/>
  <c r="AZ284" i="25"/>
  <c r="BA318" i="25" s="1"/>
  <c r="AY288" i="25"/>
  <c r="AZ226" i="29"/>
  <c r="AY228" i="29"/>
  <c r="AY213" i="29"/>
  <c r="AZ224" i="25"/>
  <c r="AY228" i="25"/>
  <c r="AZ194" i="25"/>
  <c r="AY198" i="25"/>
  <c r="N149" i="29"/>
  <c r="M153" i="29"/>
  <c r="AZ164" i="27"/>
  <c r="AY168" i="27"/>
  <c r="AZ149" i="25"/>
  <c r="AY153" i="25"/>
  <c r="M273" i="27"/>
  <c r="AZ284" i="27"/>
  <c r="BA318" i="27" s="1"/>
  <c r="AY288" i="27"/>
  <c r="AY273" i="27"/>
  <c r="M228" i="29"/>
  <c r="M243" i="27"/>
  <c r="AZ239" i="29"/>
  <c r="AY243" i="29"/>
  <c r="AZ164" i="25"/>
  <c r="AY168" i="25"/>
  <c r="AY243" i="27"/>
  <c r="AY183" i="27"/>
  <c r="AZ269" i="29"/>
  <c r="AY273" i="29"/>
  <c r="AY183" i="25"/>
  <c r="M243" i="29"/>
  <c r="AY243" i="25"/>
  <c r="M273" i="29"/>
  <c r="M213" i="25"/>
  <c r="AZ194" i="27"/>
  <c r="AY198" i="27"/>
  <c r="AZ149" i="29"/>
  <c r="AY153" i="29"/>
  <c r="N284" i="29"/>
  <c r="O318" i="29" s="1"/>
  <c r="M288" i="29"/>
  <c r="M153" i="27"/>
  <c r="AY153" i="27"/>
  <c r="AY273" i="25"/>
  <c r="AZ188" i="29"/>
  <c r="AW188" i="29" s="1"/>
  <c r="AX195" i="29" s="1"/>
  <c r="AZ186" i="29"/>
  <c r="AW186" i="29" s="1"/>
  <c r="AX193" i="29" s="1"/>
  <c r="AZ187" i="29"/>
  <c r="AW187" i="29" s="1"/>
  <c r="AX194" i="29" s="1"/>
  <c r="AZ179" i="29"/>
  <c r="AZ190" i="29"/>
  <c r="AW190" i="29" s="1"/>
  <c r="AX197" i="29" s="1"/>
  <c r="AZ189" i="29"/>
  <c r="AW189" i="29" s="1"/>
  <c r="AX196" i="29" s="1"/>
  <c r="AZ185" i="29"/>
  <c r="AW185" i="29" s="1"/>
  <c r="AX192" i="29" s="1"/>
  <c r="N204" i="25"/>
  <c r="M204" i="25"/>
  <c r="O204" i="25"/>
  <c r="P204" i="25"/>
  <c r="Q204" i="25"/>
  <c r="L204" i="25"/>
  <c r="AZ218" i="29"/>
  <c r="AZ215" i="29"/>
  <c r="AZ216" i="29"/>
  <c r="AZ217" i="29"/>
  <c r="AZ220" i="29"/>
  <c r="AZ209" i="29"/>
  <c r="AZ219" i="29"/>
  <c r="AZ190" i="25"/>
  <c r="AW190" i="25" s="1"/>
  <c r="AX197" i="25" s="1"/>
  <c r="AZ189" i="25"/>
  <c r="AW189" i="25" s="1"/>
  <c r="AX196" i="25" s="1"/>
  <c r="AZ188" i="25"/>
  <c r="AW188" i="25" s="1"/>
  <c r="AX195" i="25" s="1"/>
  <c r="AZ187" i="25"/>
  <c r="AW187" i="25" s="1"/>
  <c r="AX194" i="25" s="1"/>
  <c r="AZ185" i="25"/>
  <c r="AW185" i="25" s="1"/>
  <c r="AX192" i="25" s="1"/>
  <c r="AZ186" i="25"/>
  <c r="AW186" i="25" s="1"/>
  <c r="AX193" i="25" s="1"/>
  <c r="AZ179" i="25"/>
  <c r="L205" i="25"/>
  <c r="N205" i="25"/>
  <c r="M205" i="25"/>
  <c r="O205" i="25"/>
  <c r="P205" i="25"/>
  <c r="Q205" i="25"/>
  <c r="N188" i="29"/>
  <c r="K188" i="29" s="1"/>
  <c r="L195" i="29" s="1"/>
  <c r="N186" i="29"/>
  <c r="K186" i="29" s="1"/>
  <c r="L193" i="29" s="1"/>
  <c r="N187" i="29"/>
  <c r="K187" i="29" s="1"/>
  <c r="L194" i="29" s="1"/>
  <c r="N185" i="29"/>
  <c r="K185" i="29" s="1"/>
  <c r="L192" i="29" s="1"/>
  <c r="N179" i="29"/>
  <c r="N189" i="29"/>
  <c r="K189" i="29" s="1"/>
  <c r="L196" i="29" s="1"/>
  <c r="N190" i="29"/>
  <c r="K190" i="29" s="1"/>
  <c r="L197" i="29" s="1"/>
  <c r="P202" i="25"/>
  <c r="L202" i="25"/>
  <c r="M202" i="25"/>
  <c r="N202" i="25"/>
  <c r="Q202" i="25"/>
  <c r="O202" i="25"/>
  <c r="AZ189" i="27"/>
  <c r="AW189" i="27" s="1"/>
  <c r="AX196" i="27" s="1"/>
  <c r="AZ190" i="27"/>
  <c r="AW190" i="27" s="1"/>
  <c r="AX197" i="27" s="1"/>
  <c r="AZ185" i="27"/>
  <c r="AW185" i="27" s="1"/>
  <c r="AX192" i="27" s="1"/>
  <c r="AZ188" i="27"/>
  <c r="AW188" i="27" s="1"/>
  <c r="AX195" i="27" s="1"/>
  <c r="AZ186" i="27"/>
  <c r="AW186" i="27" s="1"/>
  <c r="AX193" i="27" s="1"/>
  <c r="AZ187" i="27"/>
  <c r="AW187" i="27" s="1"/>
  <c r="AX194" i="27" s="1"/>
  <c r="AZ179" i="27"/>
  <c r="M200" i="25"/>
  <c r="O200" i="25"/>
  <c r="Q200" i="25"/>
  <c r="L198" i="25"/>
  <c r="L200" i="25"/>
  <c r="P200" i="25"/>
  <c r="N200" i="25"/>
  <c r="AZ209" i="25"/>
  <c r="AZ215" i="25"/>
  <c r="AZ216" i="25"/>
  <c r="AZ219" i="25"/>
  <c r="AZ218" i="25"/>
  <c r="AZ220" i="25"/>
  <c r="AZ217" i="25"/>
  <c r="N179" i="27"/>
  <c r="N188" i="27"/>
  <c r="K188" i="27" s="1"/>
  <c r="L195" i="27" s="1"/>
  <c r="N187" i="27"/>
  <c r="K187" i="27" s="1"/>
  <c r="L194" i="27" s="1"/>
  <c r="N186" i="27"/>
  <c r="K186" i="27" s="1"/>
  <c r="L193" i="27" s="1"/>
  <c r="N190" i="27"/>
  <c r="K190" i="27" s="1"/>
  <c r="L197" i="27" s="1"/>
  <c r="N189" i="27"/>
  <c r="K189" i="27" s="1"/>
  <c r="L196" i="27" s="1"/>
  <c r="N185" i="27"/>
  <c r="K185" i="27" s="1"/>
  <c r="L192" i="27" s="1"/>
  <c r="Q201" i="25"/>
  <c r="L201" i="25"/>
  <c r="N201" i="25"/>
  <c r="P201" i="25"/>
  <c r="M201" i="25"/>
  <c r="O201" i="25"/>
  <c r="Q203" i="25"/>
  <c r="L203" i="25"/>
  <c r="O203" i="25"/>
  <c r="N203" i="25"/>
  <c r="M203" i="25"/>
  <c r="P203" i="25"/>
  <c r="N209" i="27"/>
  <c r="N219" i="27"/>
  <c r="N220" i="27"/>
  <c r="N215" i="27"/>
  <c r="N216" i="27"/>
  <c r="N217" i="27"/>
  <c r="N218" i="27"/>
  <c r="AZ219" i="27"/>
  <c r="AZ215" i="27"/>
  <c r="AZ209" i="27"/>
  <c r="AZ220" i="27"/>
  <c r="AZ218" i="27"/>
  <c r="AZ217" i="27"/>
  <c r="AZ216" i="27"/>
  <c r="N220" i="29"/>
  <c r="N218" i="29"/>
  <c r="N217" i="29"/>
  <c r="N209" i="29"/>
  <c r="N215" i="29"/>
  <c r="N219" i="29"/>
  <c r="N216" i="29"/>
  <c r="P199" i="25" l="1"/>
  <c r="L211" i="25" s="1"/>
  <c r="L199" i="25"/>
  <c r="L207" i="25" s="1"/>
  <c r="Q199" i="25"/>
  <c r="L212" i="25" s="1"/>
  <c r="M199" i="25"/>
  <c r="L208" i="25" s="1"/>
  <c r="M217" i="25" s="1"/>
  <c r="O199" i="25"/>
  <c r="L210" i="25" s="1"/>
  <c r="O215" i="25" s="1"/>
  <c r="N199" i="25"/>
  <c r="L209" i="25" s="1"/>
  <c r="M205" i="27"/>
  <c r="Q205" i="27"/>
  <c r="P205" i="27"/>
  <c r="N205" i="27"/>
  <c r="O205" i="27"/>
  <c r="L205" i="27"/>
  <c r="Q205" i="29"/>
  <c r="O205" i="29"/>
  <c r="M205" i="29"/>
  <c r="L205" i="29"/>
  <c r="N205" i="29"/>
  <c r="P205" i="29"/>
  <c r="AX202" i="25"/>
  <c r="BA202" i="25"/>
  <c r="AY202" i="25"/>
  <c r="BB202" i="25"/>
  <c r="BC202" i="25"/>
  <c r="AZ202" i="25"/>
  <c r="M201" i="27"/>
  <c r="P201" i="27"/>
  <c r="N201" i="27"/>
  <c r="L201" i="27"/>
  <c r="Q201" i="27"/>
  <c r="O201" i="27"/>
  <c r="BA204" i="27"/>
  <c r="AY204" i="27"/>
  <c r="AX204" i="27"/>
  <c r="BC204" i="27"/>
  <c r="BB204" i="27"/>
  <c r="AZ204" i="27"/>
  <c r="M204" i="29"/>
  <c r="L204" i="29"/>
  <c r="Q204" i="29"/>
  <c r="N204" i="29"/>
  <c r="P204" i="29"/>
  <c r="O204" i="29"/>
  <c r="AZ203" i="25"/>
  <c r="AX203" i="25"/>
  <c r="BC203" i="25"/>
  <c r="AY203" i="25"/>
  <c r="BA203" i="25"/>
  <c r="BB203" i="25"/>
  <c r="BC200" i="29"/>
  <c r="AX200" i="29"/>
  <c r="AZ200" i="29"/>
  <c r="BB200" i="29"/>
  <c r="BA200" i="29"/>
  <c r="AY200" i="29"/>
  <c r="AX198" i="29"/>
  <c r="Q202" i="27"/>
  <c r="O202" i="27"/>
  <c r="M202" i="27"/>
  <c r="P202" i="27"/>
  <c r="N202" i="27"/>
  <c r="L202" i="27"/>
  <c r="M215" i="25"/>
  <c r="BA204" i="25"/>
  <c r="BB204" i="25"/>
  <c r="AZ204" i="25"/>
  <c r="AY204" i="25"/>
  <c r="BC204" i="25"/>
  <c r="AX204" i="25"/>
  <c r="AX204" i="29"/>
  <c r="AY204" i="29"/>
  <c r="BB204" i="29"/>
  <c r="BC204" i="29"/>
  <c r="BA204" i="29"/>
  <c r="AZ204" i="29"/>
  <c r="Q218" i="25"/>
  <c r="Q215" i="25"/>
  <c r="Q220" i="25"/>
  <c r="Q219" i="25"/>
  <c r="Q217" i="25"/>
  <c r="Q216" i="25"/>
  <c r="P200" i="29"/>
  <c r="L200" i="29"/>
  <c r="O200" i="29"/>
  <c r="M200" i="29"/>
  <c r="L198" i="29"/>
  <c r="Q200" i="29"/>
  <c r="N200" i="29"/>
  <c r="P220" i="25"/>
  <c r="P219" i="25"/>
  <c r="P215" i="25"/>
  <c r="P217" i="25"/>
  <c r="P216" i="25"/>
  <c r="P218" i="25"/>
  <c r="BC201" i="27"/>
  <c r="AY201" i="27"/>
  <c r="AX201" i="27"/>
  <c r="AZ201" i="27"/>
  <c r="BA201" i="27"/>
  <c r="BB201" i="27"/>
  <c r="Q201" i="29"/>
  <c r="L201" i="29"/>
  <c r="M201" i="29"/>
  <c r="N201" i="29"/>
  <c r="P201" i="29"/>
  <c r="O201" i="29"/>
  <c r="AX202" i="29"/>
  <c r="BB202" i="29"/>
  <c r="BC202" i="29"/>
  <c r="AY202" i="29"/>
  <c r="BA202" i="29"/>
  <c r="AZ202" i="29"/>
  <c r="AX205" i="29"/>
  <c r="BA205" i="29"/>
  <c r="BB205" i="29"/>
  <c r="AZ205" i="29"/>
  <c r="BC205" i="29"/>
  <c r="AY205" i="29"/>
  <c r="Q202" i="29"/>
  <c r="O202" i="29"/>
  <c r="N202" i="29"/>
  <c r="P202" i="29"/>
  <c r="M202" i="29"/>
  <c r="L202" i="29"/>
  <c r="L198" i="27"/>
  <c r="P200" i="27"/>
  <c r="Q200" i="27"/>
  <c r="L200" i="27"/>
  <c r="N200" i="27"/>
  <c r="M200" i="27"/>
  <c r="O200" i="27"/>
  <c r="L216" i="25"/>
  <c r="L218" i="25"/>
  <c r="L217" i="25"/>
  <c r="L215" i="25"/>
  <c r="L219" i="25"/>
  <c r="L220" i="25"/>
  <c r="BC203" i="27"/>
  <c r="BB203" i="27"/>
  <c r="AX203" i="27"/>
  <c r="AZ203" i="27"/>
  <c r="AY203" i="27"/>
  <c r="BA203" i="27"/>
  <c r="M203" i="29"/>
  <c r="Q203" i="29"/>
  <c r="P203" i="29"/>
  <c r="N203" i="29"/>
  <c r="L203" i="29"/>
  <c r="O203" i="29"/>
  <c r="AY201" i="25"/>
  <c r="BA201" i="25"/>
  <c r="AZ201" i="25"/>
  <c r="BB201" i="25"/>
  <c r="AX201" i="25"/>
  <c r="BC201" i="25"/>
  <c r="BA201" i="29"/>
  <c r="AY201" i="29"/>
  <c r="AX201" i="29"/>
  <c r="BB201" i="29"/>
  <c r="AZ201" i="29"/>
  <c r="BC201" i="29"/>
  <c r="AY205" i="27"/>
  <c r="BB205" i="27"/>
  <c r="AZ205" i="27"/>
  <c r="BA205" i="27"/>
  <c r="BC205" i="27"/>
  <c r="AX205" i="27"/>
  <c r="O203" i="27"/>
  <c r="L203" i="27"/>
  <c r="N203" i="27"/>
  <c r="Q203" i="27"/>
  <c r="P203" i="27"/>
  <c r="M203" i="27"/>
  <c r="AY205" i="25"/>
  <c r="AX205" i="25"/>
  <c r="AZ205" i="25"/>
  <c r="BC205" i="25"/>
  <c r="BB205" i="25"/>
  <c r="BA205" i="25"/>
  <c r="AY202" i="27"/>
  <c r="BB202" i="27"/>
  <c r="BA202" i="27"/>
  <c r="AZ202" i="27"/>
  <c r="BC202" i="27"/>
  <c r="AX202" i="27"/>
  <c r="N204" i="27"/>
  <c r="Q204" i="27"/>
  <c r="P204" i="27"/>
  <c r="L204" i="27"/>
  <c r="M204" i="27"/>
  <c r="O204" i="27"/>
  <c r="AX198" i="27"/>
  <c r="AX200" i="27"/>
  <c r="AY200" i="27"/>
  <c r="BB200" i="27"/>
  <c r="BC200" i="27"/>
  <c r="AZ200" i="27"/>
  <c r="BA200" i="27"/>
  <c r="BC200" i="25"/>
  <c r="AX200" i="25"/>
  <c r="AY200" i="25"/>
  <c r="BA200" i="25"/>
  <c r="AX198" i="25"/>
  <c r="BB200" i="25"/>
  <c r="AZ200" i="25"/>
  <c r="AX203" i="29"/>
  <c r="AZ203" i="29"/>
  <c r="BA203" i="29"/>
  <c r="AY203" i="29"/>
  <c r="BC203" i="29"/>
  <c r="BB203" i="29"/>
  <c r="M216" i="25" l="1"/>
  <c r="O199" i="29"/>
  <c r="L210" i="29" s="1"/>
  <c r="M220" i="25"/>
  <c r="L213" i="25"/>
  <c r="M219" i="25"/>
  <c r="M218" i="25"/>
  <c r="BB199" i="27"/>
  <c r="AX211" i="27" s="1"/>
  <c r="BB218" i="27" s="1"/>
  <c r="O216" i="25"/>
  <c r="Q199" i="27"/>
  <c r="L212" i="27" s="1"/>
  <c r="Q215" i="27" s="1"/>
  <c r="AZ199" i="29"/>
  <c r="AX209" i="29" s="1"/>
  <c r="BA199" i="27"/>
  <c r="AX210" i="27" s="1"/>
  <c r="BA215" i="27" s="1"/>
  <c r="AX199" i="27"/>
  <c r="AX207" i="27" s="1"/>
  <c r="AX216" i="27" s="1"/>
  <c r="AZ199" i="27"/>
  <c r="AX209" i="27" s="1"/>
  <c r="Q199" i="29"/>
  <c r="L212" i="29" s="1"/>
  <c r="Q218" i="29" s="1"/>
  <c r="AZ199" i="25"/>
  <c r="AX209" i="25" s="1"/>
  <c r="P199" i="27"/>
  <c r="L211" i="27" s="1"/>
  <c r="P215" i="27" s="1"/>
  <c r="AX199" i="29"/>
  <c r="AX207" i="29" s="1"/>
  <c r="AX217" i="29" s="1"/>
  <c r="O220" i="25"/>
  <c r="BB199" i="25"/>
  <c r="AX211" i="25" s="1"/>
  <c r="BB218" i="25" s="1"/>
  <c r="BC199" i="27"/>
  <c r="AX212" i="27" s="1"/>
  <c r="BC215" i="27" s="1"/>
  <c r="M199" i="29"/>
  <c r="L208" i="29" s="1"/>
  <c r="M217" i="29" s="1"/>
  <c r="BC199" i="29"/>
  <c r="AX212" i="29" s="1"/>
  <c r="BC216" i="29" s="1"/>
  <c r="O219" i="25"/>
  <c r="K219" i="25" s="1"/>
  <c r="L226" i="25" s="1"/>
  <c r="BA199" i="25"/>
  <c r="AX210" i="25" s="1"/>
  <c r="BA216" i="25" s="1"/>
  <c r="O199" i="27"/>
  <c r="L210" i="27" s="1"/>
  <c r="O219" i="27" s="1"/>
  <c r="L199" i="29"/>
  <c r="L207" i="29" s="1"/>
  <c r="L219" i="29" s="1"/>
  <c r="AY199" i="25"/>
  <c r="AX208" i="25" s="1"/>
  <c r="AY215" i="25" s="1"/>
  <c r="M199" i="27"/>
  <c r="L208" i="27" s="1"/>
  <c r="M220" i="27" s="1"/>
  <c r="P199" i="29"/>
  <c r="L211" i="29" s="1"/>
  <c r="P220" i="29" s="1"/>
  <c r="AY199" i="29"/>
  <c r="AX208" i="29" s="1"/>
  <c r="AY220" i="29" s="1"/>
  <c r="O218" i="25"/>
  <c r="K218" i="25" s="1"/>
  <c r="L225" i="25" s="1"/>
  <c r="K216" i="25"/>
  <c r="L223" i="25" s="1"/>
  <c r="Q231" i="25" s="1"/>
  <c r="AY199" i="27"/>
  <c r="AX208" i="27" s="1"/>
  <c r="AY216" i="27" s="1"/>
  <c r="AX199" i="25"/>
  <c r="AX207" i="25" s="1"/>
  <c r="AX217" i="25" s="1"/>
  <c r="N199" i="27"/>
  <c r="L209" i="27" s="1"/>
  <c r="BA199" i="29"/>
  <c r="AX210" i="29" s="1"/>
  <c r="BA217" i="29" s="1"/>
  <c r="O217" i="25"/>
  <c r="K217" i="25" s="1"/>
  <c r="L224" i="25" s="1"/>
  <c r="BC199" i="25"/>
  <c r="AX212" i="25" s="1"/>
  <c r="BC215" i="25" s="1"/>
  <c r="K215" i="25"/>
  <c r="L222" i="25" s="1"/>
  <c r="P230" i="25" s="1"/>
  <c r="L199" i="27"/>
  <c r="L207" i="27" s="1"/>
  <c r="L219" i="27" s="1"/>
  <c r="N199" i="29"/>
  <c r="L209" i="29" s="1"/>
  <c r="BB199" i="29"/>
  <c r="AX211" i="29" s="1"/>
  <c r="BB219" i="29" s="1"/>
  <c r="O215" i="29"/>
  <c r="O217" i="29"/>
  <c r="O218" i="29"/>
  <c r="O220" i="29"/>
  <c r="O216" i="29"/>
  <c r="O219" i="29"/>
  <c r="O215" i="27"/>
  <c r="O220" i="27"/>
  <c r="AX220" i="27"/>
  <c r="AX218" i="27"/>
  <c r="M219" i="27"/>
  <c r="M216" i="27"/>
  <c r="M215" i="27"/>
  <c r="BA217" i="27"/>
  <c r="Q216" i="27"/>
  <c r="Q218" i="27"/>
  <c r="AX219" i="29"/>
  <c r="AX218" i="29"/>
  <c r="BB217" i="27"/>
  <c r="BC220" i="27"/>
  <c r="BC217" i="27"/>
  <c r="BC218" i="27"/>
  <c r="N230" i="25" l="1"/>
  <c r="BC217" i="25"/>
  <c r="BA219" i="29"/>
  <c r="AX215" i="27"/>
  <c r="AW215" i="27" s="1"/>
  <c r="AX222" i="27" s="1"/>
  <c r="AY230" i="27" s="1"/>
  <c r="BA220" i="29"/>
  <c r="K220" i="25"/>
  <c r="L227" i="25" s="1"/>
  <c r="M235" i="25" s="1"/>
  <c r="Q216" i="29"/>
  <c r="BC215" i="29"/>
  <c r="M219" i="29"/>
  <c r="BA216" i="29"/>
  <c r="M217" i="27"/>
  <c r="M216" i="29"/>
  <c r="BB216" i="27"/>
  <c r="L218" i="27"/>
  <c r="M218" i="27"/>
  <c r="AX217" i="27"/>
  <c r="BA218" i="29"/>
  <c r="P219" i="27"/>
  <c r="L216" i="27"/>
  <c r="P231" i="25"/>
  <c r="L215" i="27"/>
  <c r="K215" i="27" s="1"/>
  <c r="L222" i="27" s="1"/>
  <c r="BA215" i="29"/>
  <c r="P216" i="29"/>
  <c r="AX219" i="27"/>
  <c r="BA220" i="25"/>
  <c r="BC219" i="27"/>
  <c r="BC216" i="27"/>
  <c r="P218" i="29"/>
  <c r="AX216" i="29"/>
  <c r="BB217" i="29"/>
  <c r="BB220" i="27"/>
  <c r="AX220" i="29"/>
  <c r="AW220" i="29" s="1"/>
  <c r="AX227" i="29" s="1"/>
  <c r="BB215" i="29"/>
  <c r="AY220" i="27"/>
  <c r="AX215" i="29"/>
  <c r="BB215" i="27"/>
  <c r="BB218" i="29"/>
  <c r="AY215" i="27"/>
  <c r="BB219" i="27"/>
  <c r="BB220" i="29"/>
  <c r="AY219" i="27"/>
  <c r="O230" i="25"/>
  <c r="Q219" i="27"/>
  <c r="K219" i="27" s="1"/>
  <c r="L226" i="27" s="1"/>
  <c r="M234" i="27" s="1"/>
  <c r="L215" i="29"/>
  <c r="L230" i="25"/>
  <c r="O217" i="27"/>
  <c r="M231" i="25"/>
  <c r="M230" i="25"/>
  <c r="Q217" i="27"/>
  <c r="O216" i="27"/>
  <c r="L231" i="25"/>
  <c r="Q230" i="25"/>
  <c r="Q220" i="27"/>
  <c r="P217" i="29"/>
  <c r="O218" i="27"/>
  <c r="O231" i="25"/>
  <c r="BC218" i="29"/>
  <c r="BC218" i="25"/>
  <c r="Q215" i="29"/>
  <c r="BA219" i="27"/>
  <c r="BC217" i="29"/>
  <c r="M218" i="29"/>
  <c r="Q219" i="29"/>
  <c r="BA218" i="27"/>
  <c r="BB216" i="29"/>
  <c r="AY218" i="29"/>
  <c r="AY219" i="29"/>
  <c r="BC220" i="29"/>
  <c r="AX213" i="25"/>
  <c r="M215" i="29"/>
  <c r="Q217" i="29"/>
  <c r="BA220" i="27"/>
  <c r="P215" i="29"/>
  <c r="L213" i="29"/>
  <c r="BC219" i="29"/>
  <c r="M220" i="29"/>
  <c r="Q220" i="29"/>
  <c r="BA216" i="27"/>
  <c r="P219" i="29"/>
  <c r="AY216" i="25"/>
  <c r="L213" i="27"/>
  <c r="BC216" i="25"/>
  <c r="L218" i="29"/>
  <c r="L232" i="25"/>
  <c r="Q232" i="25"/>
  <c r="N232" i="25"/>
  <c r="O232" i="25"/>
  <c r="M232" i="25"/>
  <c r="P232" i="25"/>
  <c r="L235" i="25"/>
  <c r="N235" i="25"/>
  <c r="P235" i="25"/>
  <c r="O233" i="25"/>
  <c r="N233" i="25"/>
  <c r="Q233" i="25"/>
  <c r="L233" i="25"/>
  <c r="P233" i="25"/>
  <c r="M233" i="25"/>
  <c r="Q234" i="25"/>
  <c r="N234" i="25"/>
  <c r="M234" i="25"/>
  <c r="P234" i="25"/>
  <c r="O234" i="25"/>
  <c r="L234" i="25"/>
  <c r="BB217" i="25"/>
  <c r="P220" i="27"/>
  <c r="AX216" i="25"/>
  <c r="AY217" i="25"/>
  <c r="BA215" i="25"/>
  <c r="BB220" i="25"/>
  <c r="BC220" i="25"/>
  <c r="P216" i="27"/>
  <c r="L217" i="27"/>
  <c r="AX219" i="25"/>
  <c r="AY216" i="29"/>
  <c r="AW216" i="29" s="1"/>
  <c r="AX223" i="29" s="1"/>
  <c r="AX213" i="27"/>
  <c r="L217" i="29"/>
  <c r="AY218" i="27"/>
  <c r="BA219" i="25"/>
  <c r="BB215" i="25"/>
  <c r="AX215" i="25"/>
  <c r="BB216" i="25"/>
  <c r="AY218" i="25"/>
  <c r="AY217" i="27"/>
  <c r="BB219" i="25"/>
  <c r="P218" i="27"/>
  <c r="L220" i="27"/>
  <c r="AY215" i="29"/>
  <c r="AY220" i="25"/>
  <c r="L216" i="29"/>
  <c r="BA218" i="25"/>
  <c r="N231" i="25"/>
  <c r="AX218" i="25"/>
  <c r="BC219" i="25"/>
  <c r="AX213" i="29"/>
  <c r="P217" i="27"/>
  <c r="AX220" i="25"/>
  <c r="AY217" i="29"/>
  <c r="AW217" i="29" s="1"/>
  <c r="AX224" i="29" s="1"/>
  <c r="AY219" i="25"/>
  <c r="L220" i="29"/>
  <c r="BA217" i="25"/>
  <c r="O230" i="27" l="1"/>
  <c r="Q230" i="27"/>
  <c r="P230" i="27"/>
  <c r="O235" i="25"/>
  <c r="O229" i="25" s="1"/>
  <c r="L240" i="25" s="1"/>
  <c r="K218" i="29"/>
  <c r="L225" i="29" s="1"/>
  <c r="P233" i="29" s="1"/>
  <c r="K216" i="27"/>
  <c r="L223" i="27" s="1"/>
  <c r="N231" i="27" s="1"/>
  <c r="Q235" i="25"/>
  <c r="Q229" i="25" s="1"/>
  <c r="L242" i="25" s="1"/>
  <c r="K218" i="27"/>
  <c r="L225" i="27" s="1"/>
  <c r="Q233" i="27" s="1"/>
  <c r="AW218" i="27"/>
  <c r="AX225" i="27" s="1"/>
  <c r="L228" i="25"/>
  <c r="AW218" i="29"/>
  <c r="AX225" i="29" s="1"/>
  <c r="BA233" i="29" s="1"/>
  <c r="K216" i="29"/>
  <c r="L223" i="29" s="1"/>
  <c r="K220" i="27"/>
  <c r="L227" i="27" s="1"/>
  <c r="N235" i="27" s="1"/>
  <c r="K220" i="29"/>
  <c r="L227" i="29" s="1"/>
  <c r="N235" i="29" s="1"/>
  <c r="P231" i="27"/>
  <c r="O231" i="27"/>
  <c r="AW220" i="27"/>
  <c r="AX227" i="27" s="1"/>
  <c r="N230" i="27"/>
  <c r="AW217" i="27"/>
  <c r="AX224" i="27" s="1"/>
  <c r="BB232" i="27" s="1"/>
  <c r="L229" i="25"/>
  <c r="L237" i="25" s="1"/>
  <c r="L250" i="25" s="1"/>
  <c r="AW216" i="27"/>
  <c r="AX223" i="27" s="1"/>
  <c r="BB231" i="27" s="1"/>
  <c r="L230" i="27"/>
  <c r="M230" i="27"/>
  <c r="AX230" i="27"/>
  <c r="AW219" i="27"/>
  <c r="AX226" i="27" s="1"/>
  <c r="BC235" i="27"/>
  <c r="BA235" i="27"/>
  <c r="AZ235" i="27"/>
  <c r="BA235" i="29"/>
  <c r="AZ235" i="29"/>
  <c r="AW219" i="29"/>
  <c r="AX226" i="29" s="1"/>
  <c r="BC234" i="29" s="1"/>
  <c r="BB230" i="27"/>
  <c r="AW215" i="29"/>
  <c r="AX222" i="29" s="1"/>
  <c r="BA230" i="29" s="1"/>
  <c r="BC230" i="27"/>
  <c r="K219" i="29"/>
  <c r="L226" i="29" s="1"/>
  <c r="N234" i="29" s="1"/>
  <c r="K215" i="29"/>
  <c r="L222" i="29" s="1"/>
  <c r="L230" i="29" s="1"/>
  <c r="L235" i="27"/>
  <c r="K217" i="29"/>
  <c r="L224" i="29" s="1"/>
  <c r="O232" i="29" s="1"/>
  <c r="M229" i="25"/>
  <c r="L238" i="25" s="1"/>
  <c r="M250" i="25" s="1"/>
  <c r="L233" i="29"/>
  <c r="N229" i="25"/>
  <c r="L239" i="25" s="1"/>
  <c r="N246" i="25" s="1"/>
  <c r="L246" i="25"/>
  <c r="L247" i="25"/>
  <c r="L249" i="25"/>
  <c r="N230" i="29"/>
  <c r="BA234" i="29"/>
  <c r="AY234" i="27"/>
  <c r="AZ234" i="27"/>
  <c r="AX234" i="27"/>
  <c r="BA234" i="27"/>
  <c r="BC234" i="27"/>
  <c r="BB234" i="27"/>
  <c r="BC235" i="29"/>
  <c r="AX235" i="27"/>
  <c r="AW217" i="25"/>
  <c r="AX224" i="25" s="1"/>
  <c r="BA232" i="25" s="1"/>
  <c r="Q235" i="29"/>
  <c r="BB235" i="29"/>
  <c r="BB235" i="27"/>
  <c r="AZ233" i="29"/>
  <c r="AW215" i="25"/>
  <c r="AX222" i="25" s="1"/>
  <c r="BC230" i="25" s="1"/>
  <c r="AX235" i="29"/>
  <c r="AY235" i="27"/>
  <c r="M235" i="29"/>
  <c r="AY235" i="29"/>
  <c r="P229" i="25"/>
  <c r="L241" i="25" s="1"/>
  <c r="P245" i="25" s="1"/>
  <c r="P233" i="27"/>
  <c r="BA232" i="27"/>
  <c r="AY232" i="27"/>
  <c r="BB232" i="29"/>
  <c r="BA232" i="29"/>
  <c r="AZ232" i="29"/>
  <c r="AY232" i="29"/>
  <c r="AX232" i="29"/>
  <c r="BC232" i="29"/>
  <c r="AZ233" i="27"/>
  <c r="BC233" i="27"/>
  <c r="BB233" i="27"/>
  <c r="AY233" i="27"/>
  <c r="AX233" i="27"/>
  <c r="BA233" i="27"/>
  <c r="BC231" i="29"/>
  <c r="AY231" i="29"/>
  <c r="BA231" i="29"/>
  <c r="AZ231" i="29"/>
  <c r="AX231" i="29"/>
  <c r="BB231" i="29"/>
  <c r="AY230" i="29"/>
  <c r="O234" i="27"/>
  <c r="AY233" i="29"/>
  <c r="AX231" i="27"/>
  <c r="O235" i="27"/>
  <c r="BA230" i="27"/>
  <c r="BC230" i="29"/>
  <c r="L234" i="27"/>
  <c r="BC233" i="29"/>
  <c r="AW218" i="25"/>
  <c r="AX225" i="25" s="1"/>
  <c r="BB233" i="29"/>
  <c r="Q234" i="27"/>
  <c r="AZ230" i="27"/>
  <c r="Q233" i="29"/>
  <c r="N234" i="27"/>
  <c r="AW220" i="25"/>
  <c r="AX227" i="25" s="1"/>
  <c r="AW219" i="25"/>
  <c r="AX226" i="25" s="1"/>
  <c r="L231" i="29"/>
  <c r="O233" i="29"/>
  <c r="AZ230" i="25"/>
  <c r="AX230" i="29"/>
  <c r="P234" i="27"/>
  <c r="AX233" i="29"/>
  <c r="K217" i="27"/>
  <c r="L224" i="27" s="1"/>
  <c r="AW216" i="25"/>
  <c r="AX223" i="25" s="1"/>
  <c r="Q247" i="25" l="1"/>
  <c r="Q248" i="25"/>
  <c r="Q249" i="25"/>
  <c r="Q246" i="25"/>
  <c r="Q250" i="25"/>
  <c r="O250" i="25"/>
  <c r="O249" i="25"/>
  <c r="N249" i="25"/>
  <c r="N248" i="25"/>
  <c r="M231" i="27"/>
  <c r="N233" i="27"/>
  <c r="N233" i="29"/>
  <c r="L233" i="27"/>
  <c r="M233" i="29"/>
  <c r="P234" i="29"/>
  <c r="L245" i="25"/>
  <c r="L231" i="27"/>
  <c r="Q231" i="27"/>
  <c r="P231" i="29"/>
  <c r="M231" i="29"/>
  <c r="P235" i="29"/>
  <c r="O231" i="29"/>
  <c r="O235" i="29"/>
  <c r="Q231" i="29"/>
  <c r="M233" i="27"/>
  <c r="AY234" i="29"/>
  <c r="L248" i="25"/>
  <c r="O233" i="27"/>
  <c r="N247" i="25"/>
  <c r="M235" i="27"/>
  <c r="P235" i="27"/>
  <c r="Q235" i="27"/>
  <c r="BC231" i="27"/>
  <c r="L235" i="29"/>
  <c r="N231" i="29"/>
  <c r="N245" i="25"/>
  <c r="AZ232" i="25"/>
  <c r="AX234" i="29"/>
  <c r="AX229" i="29" s="1"/>
  <c r="AX237" i="29" s="1"/>
  <c r="P249" i="25"/>
  <c r="AX232" i="27"/>
  <c r="AX229" i="27" s="1"/>
  <c r="AX237" i="27" s="1"/>
  <c r="P247" i="25"/>
  <c r="O234" i="29"/>
  <c r="M245" i="25"/>
  <c r="M246" i="25"/>
  <c r="AZ231" i="27"/>
  <c r="BC232" i="25"/>
  <c r="BC232" i="27"/>
  <c r="BC229" i="27" s="1"/>
  <c r="AX242" i="27" s="1"/>
  <c r="BC250" i="27" s="1"/>
  <c r="O246" i="25"/>
  <c r="O245" i="25"/>
  <c r="O248" i="25"/>
  <c r="BA229" i="29"/>
  <c r="AX240" i="29" s="1"/>
  <c r="BA245" i="29" s="1"/>
  <c r="AX228" i="27"/>
  <c r="AZ232" i="27"/>
  <c r="O247" i="25"/>
  <c r="Q245" i="25"/>
  <c r="M234" i="29"/>
  <c r="AY231" i="27"/>
  <c r="AY229" i="27" s="1"/>
  <c r="AX238" i="27" s="1"/>
  <c r="BA231" i="27"/>
  <c r="Q234" i="29"/>
  <c r="BA250" i="29"/>
  <c r="AZ230" i="29"/>
  <c r="BB232" i="25"/>
  <c r="AY232" i="25"/>
  <c r="BB229" i="27"/>
  <c r="AX241" i="27" s="1"/>
  <c r="BB249" i="27" s="1"/>
  <c r="BB230" i="29"/>
  <c r="AZ234" i="29"/>
  <c r="AX232" i="25"/>
  <c r="BB234" i="29"/>
  <c r="AX228" i="29"/>
  <c r="AX228" i="25"/>
  <c r="O230" i="29"/>
  <c r="O229" i="29" s="1"/>
  <c r="L240" i="29" s="1"/>
  <c r="K245" i="25"/>
  <c r="L252" i="25" s="1"/>
  <c r="P260" i="25" s="1"/>
  <c r="P246" i="25"/>
  <c r="Q232" i="29"/>
  <c r="L234" i="29"/>
  <c r="L232" i="29"/>
  <c r="L243" i="25"/>
  <c r="M230" i="29"/>
  <c r="P248" i="25"/>
  <c r="M232" i="29"/>
  <c r="M229" i="29" s="1"/>
  <c r="L238" i="29" s="1"/>
  <c r="M247" i="29" s="1"/>
  <c r="Q230" i="29"/>
  <c r="P232" i="29"/>
  <c r="M249" i="25"/>
  <c r="M248" i="25"/>
  <c r="P250" i="25"/>
  <c r="N232" i="29"/>
  <c r="N250" i="25"/>
  <c r="K250" i="25" s="1"/>
  <c r="L257" i="25" s="1"/>
  <c r="O265" i="25" s="1"/>
  <c r="P230" i="29"/>
  <c r="L228" i="29"/>
  <c r="M247" i="25"/>
  <c r="AZ229" i="29"/>
  <c r="AX239" i="29" s="1"/>
  <c r="AZ247" i="29" s="1"/>
  <c r="N229" i="29"/>
  <c r="L239" i="29" s="1"/>
  <c r="N250" i="29" s="1"/>
  <c r="BB230" i="25"/>
  <c r="AX230" i="25"/>
  <c r="BA230" i="25"/>
  <c r="AY230" i="25"/>
  <c r="M232" i="27"/>
  <c r="M229" i="27" s="1"/>
  <c r="L238" i="27" s="1"/>
  <c r="Q232" i="27"/>
  <c r="L228" i="27"/>
  <c r="L232" i="27"/>
  <c r="P232" i="27"/>
  <c r="N232" i="27"/>
  <c r="N229" i="27" s="1"/>
  <c r="L239" i="27" s="1"/>
  <c r="O232" i="27"/>
  <c r="O229" i="27" s="1"/>
  <c r="L240" i="27" s="1"/>
  <c r="BA249" i="29"/>
  <c r="AX234" i="25"/>
  <c r="AZ234" i="25"/>
  <c r="BB234" i="25"/>
  <c r="BC234" i="25"/>
  <c r="BA234" i="25"/>
  <c r="AY234" i="25"/>
  <c r="BA235" i="25"/>
  <c r="BB235" i="25"/>
  <c r="AY235" i="25"/>
  <c r="BC235" i="25"/>
  <c r="AZ235" i="25"/>
  <c r="AX235" i="25"/>
  <c r="BC231" i="25"/>
  <c r="AY231" i="25"/>
  <c r="BB231" i="25"/>
  <c r="AX231" i="25"/>
  <c r="BA231" i="25"/>
  <c r="AZ231" i="25"/>
  <c r="AY229" i="29"/>
  <c r="AX238" i="29" s="1"/>
  <c r="BC229" i="29"/>
  <c r="AX242" i="29" s="1"/>
  <c r="BA229" i="27"/>
  <c r="AX240" i="27" s="1"/>
  <c r="AY233" i="25"/>
  <c r="AX233" i="25"/>
  <c r="BA233" i="25"/>
  <c r="BC233" i="25"/>
  <c r="BB233" i="25"/>
  <c r="AZ233" i="25"/>
  <c r="AX248" i="27" l="1"/>
  <c r="AX245" i="27"/>
  <c r="O260" i="25"/>
  <c r="N260" i="25"/>
  <c r="AZ229" i="27"/>
  <c r="AX239" i="27" s="1"/>
  <c r="AZ249" i="27" s="1"/>
  <c r="L229" i="27"/>
  <c r="L237" i="27" s="1"/>
  <c r="L248" i="27" s="1"/>
  <c r="K249" i="25"/>
  <c r="L256" i="25" s="1"/>
  <c r="N264" i="25" s="1"/>
  <c r="P229" i="27"/>
  <c r="L241" i="27" s="1"/>
  <c r="P248" i="27" s="1"/>
  <c r="K247" i="25"/>
  <c r="L254" i="25" s="1"/>
  <c r="M249" i="29"/>
  <c r="Q229" i="27"/>
  <c r="L242" i="27" s="1"/>
  <c r="K246" i="25"/>
  <c r="L253" i="25" s="1"/>
  <c r="M261" i="25" s="1"/>
  <c r="AY246" i="27"/>
  <c r="AY247" i="27"/>
  <c r="AY250" i="27"/>
  <c r="O262" i="25"/>
  <c r="N262" i="25"/>
  <c r="L262" i="25"/>
  <c r="M260" i="25"/>
  <c r="BB245" i="27"/>
  <c r="P229" i="29"/>
  <c r="L241" i="29" s="1"/>
  <c r="P246" i="29" s="1"/>
  <c r="BA248" i="29"/>
  <c r="BA247" i="29"/>
  <c r="L260" i="25"/>
  <c r="BA246" i="29"/>
  <c r="AX247" i="27"/>
  <c r="Q260" i="25"/>
  <c r="M250" i="29"/>
  <c r="AX250" i="27"/>
  <c r="BC247" i="27"/>
  <c r="M246" i="29"/>
  <c r="N248" i="29"/>
  <c r="AX246" i="27"/>
  <c r="M245" i="29"/>
  <c r="K248" i="25"/>
  <c r="L255" i="25" s="1"/>
  <c r="O263" i="25" s="1"/>
  <c r="L229" i="29"/>
  <c r="L237" i="29" s="1"/>
  <c r="L247" i="29" s="1"/>
  <c r="BB247" i="27"/>
  <c r="AX249" i="27"/>
  <c r="BB248" i="27"/>
  <c r="BB250" i="27"/>
  <c r="AY249" i="27"/>
  <c r="AY248" i="27"/>
  <c r="AY245" i="27"/>
  <c r="BB246" i="27"/>
  <c r="BB229" i="29"/>
  <c r="AX241" i="29" s="1"/>
  <c r="AX243" i="29" s="1"/>
  <c r="P247" i="29"/>
  <c r="P250" i="29"/>
  <c r="L264" i="25"/>
  <c r="O264" i="25"/>
  <c r="Q263" i="25"/>
  <c r="O247" i="29"/>
  <c r="O249" i="29"/>
  <c r="O250" i="29"/>
  <c r="O248" i="29"/>
  <c r="O245" i="29"/>
  <c r="O246" i="29"/>
  <c r="Q262" i="25"/>
  <c r="P265" i="25"/>
  <c r="O261" i="25"/>
  <c r="P261" i="25"/>
  <c r="Q265" i="25"/>
  <c r="M262" i="25"/>
  <c r="M265" i="25"/>
  <c r="P262" i="25"/>
  <c r="L265" i="25"/>
  <c r="L261" i="25"/>
  <c r="M248" i="29"/>
  <c r="N265" i="25"/>
  <c r="Q229" i="29"/>
  <c r="L242" i="29" s="1"/>
  <c r="N261" i="25"/>
  <c r="BA229" i="25"/>
  <c r="AX240" i="25" s="1"/>
  <c r="BA250" i="25" s="1"/>
  <c r="N247" i="29"/>
  <c r="BC249" i="27"/>
  <c r="AZ246" i="29"/>
  <c r="AZ249" i="29"/>
  <c r="AZ248" i="29"/>
  <c r="N249" i="29"/>
  <c r="BC245" i="27"/>
  <c r="AZ245" i="29"/>
  <c r="BC229" i="25"/>
  <c r="AX242" i="25" s="1"/>
  <c r="BC250" i="25" s="1"/>
  <c r="BC246" i="27"/>
  <c r="AZ250" i="29"/>
  <c r="N245" i="29"/>
  <c r="BC248" i="27"/>
  <c r="N246" i="29"/>
  <c r="AZ229" i="25"/>
  <c r="AX239" i="25" s="1"/>
  <c r="AZ250" i="25" s="1"/>
  <c r="P247" i="27"/>
  <c r="AX229" i="25"/>
  <c r="AX237" i="25" s="1"/>
  <c r="L250" i="27"/>
  <c r="L245" i="27"/>
  <c r="BB229" i="25"/>
  <c r="AX241" i="25" s="1"/>
  <c r="AZ246" i="27"/>
  <c r="AZ245" i="27"/>
  <c r="AZ248" i="27"/>
  <c r="AZ250" i="27"/>
  <c r="BC249" i="29"/>
  <c r="BC245" i="29"/>
  <c r="BC246" i="29"/>
  <c r="BC250" i="29"/>
  <c r="BC247" i="29"/>
  <c r="BC248" i="29"/>
  <c r="AY249" i="29"/>
  <c r="AY250" i="29"/>
  <c r="AY245" i="29"/>
  <c r="AY247" i="29"/>
  <c r="AY246" i="29"/>
  <c r="AY248" i="29"/>
  <c r="BA245" i="27"/>
  <c r="BA247" i="27"/>
  <c r="BA250" i="27"/>
  <c r="BA249" i="27"/>
  <c r="BA248" i="27"/>
  <c r="BA246" i="27"/>
  <c r="BA247" i="25"/>
  <c r="BA248" i="25"/>
  <c r="BA246" i="25"/>
  <c r="BA245" i="25"/>
  <c r="BA249" i="25"/>
  <c r="AY229" i="25"/>
  <c r="AX238" i="25" s="1"/>
  <c r="AX249" i="29"/>
  <c r="AX246" i="29"/>
  <c r="AX248" i="29"/>
  <c r="AX250" i="29"/>
  <c r="AX247" i="29"/>
  <c r="AX245" i="29"/>
  <c r="O248" i="27"/>
  <c r="O246" i="27"/>
  <c r="O247" i="27"/>
  <c r="O245" i="27"/>
  <c r="O249" i="27"/>
  <c r="O250" i="27"/>
  <c r="Q246" i="27"/>
  <c r="Q250" i="27"/>
  <c r="Q247" i="27"/>
  <c r="Q245" i="27"/>
  <c r="Q248" i="27"/>
  <c r="Q249" i="27"/>
  <c r="M249" i="27"/>
  <c r="M250" i="27"/>
  <c r="M246" i="27"/>
  <c r="M248" i="27"/>
  <c r="M247" i="27"/>
  <c r="M245" i="27"/>
  <c r="N246" i="27"/>
  <c r="N248" i="27"/>
  <c r="N250" i="27"/>
  <c r="N245" i="27"/>
  <c r="N247" i="27"/>
  <c r="N249" i="27"/>
  <c r="P246" i="27" l="1"/>
  <c r="Q264" i="25"/>
  <c r="L243" i="29"/>
  <c r="P248" i="29"/>
  <c r="AX243" i="27"/>
  <c r="Q259" i="25"/>
  <c r="L272" i="25" s="1"/>
  <c r="Q275" i="25" s="1"/>
  <c r="O301" i="25" s="1"/>
  <c r="P249" i="27"/>
  <c r="K249" i="27" s="1"/>
  <c r="L256" i="27" s="1"/>
  <c r="L243" i="27"/>
  <c r="P245" i="27"/>
  <c r="M264" i="25"/>
  <c r="L249" i="27"/>
  <c r="P245" i="29"/>
  <c r="L246" i="27"/>
  <c r="P250" i="27"/>
  <c r="P264" i="25"/>
  <c r="Q261" i="25"/>
  <c r="L263" i="25"/>
  <c r="P249" i="29"/>
  <c r="L247" i="27"/>
  <c r="K247" i="27" s="1"/>
  <c r="L254" i="27" s="1"/>
  <c r="AZ247" i="27"/>
  <c r="AW247" i="27" s="1"/>
  <c r="AX254" i="27" s="1"/>
  <c r="BC249" i="25"/>
  <c r="N263" i="25"/>
  <c r="N259" i="25" s="1"/>
  <c r="L269" i="25" s="1"/>
  <c r="L250" i="29"/>
  <c r="L245" i="29"/>
  <c r="L258" i="25"/>
  <c r="M263" i="25"/>
  <c r="M259" i="25" s="1"/>
  <c r="L268" i="25" s="1"/>
  <c r="L246" i="29"/>
  <c r="L248" i="29"/>
  <c r="P263" i="25"/>
  <c r="L249" i="29"/>
  <c r="O259" i="25"/>
  <c r="L270" i="25" s="1"/>
  <c r="O275" i="25" s="1"/>
  <c r="O305" i="25" s="1"/>
  <c r="O335" i="25" s="1"/>
  <c r="L259" i="25"/>
  <c r="L267" i="25" s="1"/>
  <c r="AW249" i="27"/>
  <c r="AX256" i="27" s="1"/>
  <c r="AY264" i="27" s="1"/>
  <c r="AW250" i="27"/>
  <c r="AX257" i="27" s="1"/>
  <c r="BA265" i="27" s="1"/>
  <c r="BB248" i="29"/>
  <c r="AW248" i="29" s="1"/>
  <c r="AX255" i="29" s="1"/>
  <c r="BB250" i="29"/>
  <c r="AW250" i="29" s="1"/>
  <c r="AX257" i="29" s="1"/>
  <c r="BB249" i="29"/>
  <c r="AW249" i="29" s="1"/>
  <c r="AX256" i="29" s="1"/>
  <c r="BB246" i="29"/>
  <c r="AW246" i="29" s="1"/>
  <c r="AX253" i="29" s="1"/>
  <c r="BA261" i="29" s="1"/>
  <c r="BB247" i="29"/>
  <c r="AW247" i="29" s="1"/>
  <c r="AX254" i="29" s="1"/>
  <c r="BB245" i="29"/>
  <c r="AW245" i="29" s="1"/>
  <c r="AX252" i="29" s="1"/>
  <c r="L276" i="25"/>
  <c r="M293" i="25" s="1"/>
  <c r="N327" i="25" s="1"/>
  <c r="N346" i="25" s="1"/>
  <c r="L277" i="25"/>
  <c r="J298" i="25" s="1"/>
  <c r="J333" i="25" s="1"/>
  <c r="L280" i="25"/>
  <c r="P296" i="25" s="1"/>
  <c r="Q330" i="25" s="1"/>
  <c r="Q247" i="29"/>
  <c r="K247" i="29" s="1"/>
  <c r="L254" i="29" s="1"/>
  <c r="Q262" i="29" s="1"/>
  <c r="Q246" i="29"/>
  <c r="K246" i="29" s="1"/>
  <c r="L253" i="29" s="1"/>
  <c r="Q261" i="29" s="1"/>
  <c r="Q249" i="29"/>
  <c r="Q250" i="29"/>
  <c r="Q248" i="29"/>
  <c r="Q245" i="29"/>
  <c r="AZ245" i="25"/>
  <c r="AW248" i="27"/>
  <c r="AX255" i="27" s="1"/>
  <c r="BA263" i="27" s="1"/>
  <c r="BC246" i="25"/>
  <c r="K246" i="27"/>
  <c r="L253" i="27" s="1"/>
  <c r="N261" i="27" s="1"/>
  <c r="AZ247" i="25"/>
  <c r="BC248" i="25"/>
  <c r="L278" i="25"/>
  <c r="Q307" i="25" s="1"/>
  <c r="O339" i="25" s="1"/>
  <c r="O370" i="25" s="1"/>
  <c r="L279" i="25"/>
  <c r="K306" i="25" s="1"/>
  <c r="I339" i="25" s="1"/>
  <c r="I355" i="25" s="1"/>
  <c r="L275" i="25"/>
  <c r="AZ248" i="25"/>
  <c r="AW246" i="27"/>
  <c r="AX253" i="27" s="1"/>
  <c r="BB261" i="27" s="1"/>
  <c r="BC247" i="25"/>
  <c r="AZ246" i="25"/>
  <c r="BC245" i="25"/>
  <c r="AW245" i="27"/>
  <c r="AX252" i="27" s="1"/>
  <c r="AX260" i="27" s="1"/>
  <c r="AZ249" i="25"/>
  <c r="AZ263" i="27"/>
  <c r="AX263" i="27"/>
  <c r="AX248" i="25"/>
  <c r="AX247" i="25"/>
  <c r="AX245" i="25"/>
  <c r="AX250" i="25"/>
  <c r="AX246" i="25"/>
  <c r="AX243" i="25"/>
  <c r="AX249" i="25"/>
  <c r="K248" i="27"/>
  <c r="L255" i="27" s="1"/>
  <c r="Q278" i="25"/>
  <c r="P307" i="25" s="1"/>
  <c r="N339" i="25" s="1"/>
  <c r="Q276" i="25"/>
  <c r="N293" i="25" s="1"/>
  <c r="BB248" i="25"/>
  <c r="BB247" i="25"/>
  <c r="BB249" i="25"/>
  <c r="BB246" i="25"/>
  <c r="BB245" i="25"/>
  <c r="BB250" i="25"/>
  <c r="K245" i="27"/>
  <c r="L252" i="27" s="1"/>
  <c r="AY246" i="25"/>
  <c r="AY245" i="25"/>
  <c r="AY249" i="25"/>
  <c r="AY250" i="25"/>
  <c r="AY247" i="25"/>
  <c r="AY248" i="25"/>
  <c r="K250" i="27"/>
  <c r="L257" i="27" s="1"/>
  <c r="BA264" i="27"/>
  <c r="BC264" i="27"/>
  <c r="BB264" i="27"/>
  <c r="M363" i="25"/>
  <c r="N356" i="25"/>
  <c r="BB262" i="27" l="1"/>
  <c r="BC262" i="27"/>
  <c r="N276" i="25"/>
  <c r="J293" i="25" s="1"/>
  <c r="N279" i="25"/>
  <c r="K303" i="25" s="1"/>
  <c r="N278" i="25"/>
  <c r="N307" i="25" s="1"/>
  <c r="L339" i="25" s="1"/>
  <c r="N277" i="25"/>
  <c r="N280" i="25"/>
  <c r="P293" i="25" s="1"/>
  <c r="Q327" i="25" s="1"/>
  <c r="N275" i="25"/>
  <c r="O303" i="25" s="1"/>
  <c r="O333" i="25" s="1"/>
  <c r="O366" i="25" s="1"/>
  <c r="O278" i="25"/>
  <c r="N262" i="29"/>
  <c r="O276" i="25"/>
  <c r="L293" i="25" s="1"/>
  <c r="Q280" i="25"/>
  <c r="O277" i="25"/>
  <c r="J299" i="25" s="1"/>
  <c r="J334" i="25" s="1"/>
  <c r="K245" i="29"/>
  <c r="L252" i="29" s="1"/>
  <c r="O260" i="29" s="1"/>
  <c r="O280" i="25"/>
  <c r="P295" i="25" s="1"/>
  <c r="Q329" i="25" s="1"/>
  <c r="Q279" i="25"/>
  <c r="K305" i="25" s="1"/>
  <c r="I338" i="25" s="1"/>
  <c r="O279" i="25"/>
  <c r="K307" i="25" s="1"/>
  <c r="I340" i="25" s="1"/>
  <c r="I356" i="25" s="1"/>
  <c r="Q277" i="25"/>
  <c r="J297" i="25" s="1"/>
  <c r="J332" i="25" s="1"/>
  <c r="BC265" i="27"/>
  <c r="K250" i="29"/>
  <c r="L257" i="29" s="1"/>
  <c r="P259" i="25"/>
  <c r="L271" i="25" s="1"/>
  <c r="P275" i="25" s="1"/>
  <c r="O304" i="25" s="1"/>
  <c r="O334" i="25" s="1"/>
  <c r="O351" i="25" s="1"/>
  <c r="BB265" i="27"/>
  <c r="K249" i="29"/>
  <c r="L256" i="29" s="1"/>
  <c r="Q264" i="29" s="1"/>
  <c r="P276" i="25"/>
  <c r="K293" i="25" s="1"/>
  <c r="M275" i="25"/>
  <c r="O302" i="25" s="1"/>
  <c r="O332" i="25" s="1"/>
  <c r="M277" i="25"/>
  <c r="M278" i="25"/>
  <c r="M279" i="25"/>
  <c r="M276" i="25"/>
  <c r="K276" i="25" s="1"/>
  <c r="M280" i="25"/>
  <c r="P292" i="25" s="1"/>
  <c r="AZ265" i="27"/>
  <c r="O265" i="29"/>
  <c r="AX265" i="27"/>
  <c r="K248" i="29"/>
  <c r="L255" i="29" s="1"/>
  <c r="M263" i="29" s="1"/>
  <c r="AX264" i="27"/>
  <c r="M265" i="29"/>
  <c r="AZ261" i="27"/>
  <c r="BC260" i="27"/>
  <c r="BA260" i="27"/>
  <c r="AZ264" i="27"/>
  <c r="AY265" i="27"/>
  <c r="M261" i="29"/>
  <c r="L261" i="29"/>
  <c r="L265" i="29"/>
  <c r="AY262" i="27"/>
  <c r="N261" i="29"/>
  <c r="BB262" i="29"/>
  <c r="AZ262" i="29"/>
  <c r="BA262" i="29"/>
  <c r="AY262" i="29"/>
  <c r="AX262" i="29"/>
  <c r="BC262" i="29"/>
  <c r="BC261" i="29"/>
  <c r="BB263" i="27"/>
  <c r="AY261" i="29"/>
  <c r="BA262" i="27"/>
  <c r="AY263" i="27"/>
  <c r="BB261" i="29"/>
  <c r="AX261" i="29"/>
  <c r="AX262" i="27"/>
  <c r="AZ261" i="29"/>
  <c r="AZ262" i="27"/>
  <c r="AX261" i="27"/>
  <c r="AY260" i="27"/>
  <c r="P263" i="29"/>
  <c r="L264" i="29"/>
  <c r="P264" i="29"/>
  <c r="L262" i="29"/>
  <c r="P262" i="29"/>
  <c r="P277" i="25"/>
  <c r="J300" i="25" s="1"/>
  <c r="J335" i="25" s="1"/>
  <c r="J352" i="25" s="1"/>
  <c r="M262" i="29"/>
  <c r="O262" i="29"/>
  <c r="P261" i="29"/>
  <c r="Q305" i="25"/>
  <c r="M260" i="29"/>
  <c r="L261" i="27"/>
  <c r="O261" i="29"/>
  <c r="P261" i="27"/>
  <c r="AW249" i="25"/>
  <c r="AX256" i="25" s="1"/>
  <c r="AY264" i="25" s="1"/>
  <c r="AY261" i="27"/>
  <c r="AX258" i="27"/>
  <c r="L327" i="25"/>
  <c r="Q261" i="27"/>
  <c r="BC261" i="27"/>
  <c r="BB260" i="27"/>
  <c r="M261" i="27"/>
  <c r="BA261" i="27"/>
  <c r="O261" i="27"/>
  <c r="AZ260" i="27"/>
  <c r="BC263" i="27"/>
  <c r="P335" i="25"/>
  <c r="P263" i="27"/>
  <c r="L263" i="27"/>
  <c r="N263" i="27"/>
  <c r="M263" i="27"/>
  <c r="O263" i="27"/>
  <c r="Q263" i="27"/>
  <c r="BA264" i="25"/>
  <c r="M260" i="27"/>
  <c r="L260" i="27"/>
  <c r="N260" i="27"/>
  <c r="O260" i="27"/>
  <c r="P260" i="27"/>
  <c r="L258" i="27"/>
  <c r="Q260" i="27"/>
  <c r="BC260" i="29"/>
  <c r="AY260" i="29"/>
  <c r="AX258" i="29"/>
  <c r="AX260" i="29"/>
  <c r="BA260" i="29"/>
  <c r="AZ260" i="29"/>
  <c r="BB260" i="29"/>
  <c r="P262" i="27"/>
  <c r="O262" i="27"/>
  <c r="L262" i="27"/>
  <c r="N262" i="27"/>
  <c r="M262" i="27"/>
  <c r="Q262" i="27"/>
  <c r="O352" i="25"/>
  <c r="O367" i="25"/>
  <c r="Q326" i="25"/>
  <c r="AW246" i="25"/>
  <c r="AX253" i="25" s="1"/>
  <c r="AX265" i="29"/>
  <c r="AY265" i="29"/>
  <c r="BA265" i="29"/>
  <c r="BB265" i="29"/>
  <c r="AZ265" i="29"/>
  <c r="BC265" i="29"/>
  <c r="M327" i="25"/>
  <c r="I336" i="25"/>
  <c r="J296" i="25"/>
  <c r="AW247" i="25"/>
  <c r="AX254" i="25" s="1"/>
  <c r="K327" i="25"/>
  <c r="BA264" i="29"/>
  <c r="AY264" i="29"/>
  <c r="BB264" i="29"/>
  <c r="AX264" i="29"/>
  <c r="AZ264" i="29"/>
  <c r="BC264" i="29"/>
  <c r="AW250" i="25"/>
  <c r="AX257" i="25" s="1"/>
  <c r="AW245" i="25"/>
  <c r="AX252" i="25" s="1"/>
  <c r="J351" i="25"/>
  <c r="J369" i="25"/>
  <c r="O331" i="25"/>
  <c r="AW248" i="25"/>
  <c r="AX255" i="25" s="1"/>
  <c r="BC263" i="29"/>
  <c r="AX263" i="29"/>
  <c r="AZ263" i="29"/>
  <c r="AY263" i="29"/>
  <c r="BA263" i="29"/>
  <c r="BB263" i="29"/>
  <c r="O307" i="25"/>
  <c r="M339" i="25" s="1"/>
  <c r="M265" i="27"/>
  <c r="O265" i="27"/>
  <c r="N265" i="27"/>
  <c r="L265" i="27"/>
  <c r="Q265" i="27"/>
  <c r="P265" i="27"/>
  <c r="O327" i="25"/>
  <c r="L264" i="27"/>
  <c r="O264" i="27"/>
  <c r="Q264" i="27"/>
  <c r="P264" i="27"/>
  <c r="N264" i="27"/>
  <c r="M264" i="27"/>
  <c r="J368" i="25"/>
  <c r="P368" i="25" s="1"/>
  <c r="J350" i="25"/>
  <c r="P352" i="25" s="1"/>
  <c r="M309" i="25" l="1"/>
  <c r="Q265" i="29"/>
  <c r="P265" i="29"/>
  <c r="N265" i="29"/>
  <c r="L291" i="25"/>
  <c r="Q260" i="29"/>
  <c r="N264" i="29"/>
  <c r="P279" i="25"/>
  <c r="K279" i="25" s="1"/>
  <c r="AX259" i="27"/>
  <c r="AX267" i="27" s="1"/>
  <c r="N260" i="29"/>
  <c r="P260" i="29"/>
  <c r="P259" i="29" s="1"/>
  <c r="L271" i="29" s="1"/>
  <c r="O263" i="29"/>
  <c r="K304" i="25"/>
  <c r="I337" i="25" s="1"/>
  <c r="I354" i="25" s="1"/>
  <c r="O350" i="25"/>
  <c r="L260" i="29"/>
  <c r="L273" i="25"/>
  <c r="M264" i="29"/>
  <c r="M259" i="29" s="1"/>
  <c r="L268" i="29" s="1"/>
  <c r="BB259" i="27"/>
  <c r="AX271" i="27" s="1"/>
  <c r="BB275" i="27" s="1"/>
  <c r="BA304" i="27" s="1"/>
  <c r="BA334" i="27" s="1"/>
  <c r="BA351" i="27" s="1"/>
  <c r="P280" i="25"/>
  <c r="P294" i="25" s="1"/>
  <c r="Q328" i="25" s="1"/>
  <c r="R329" i="25" s="1"/>
  <c r="O264" i="29"/>
  <c r="Q300" i="25"/>
  <c r="I294" i="25"/>
  <c r="AZ264" i="25"/>
  <c r="P278" i="25"/>
  <c r="N263" i="29"/>
  <c r="BA259" i="27"/>
  <c r="AX270" i="27" s="1"/>
  <c r="BA276" i="27" s="1"/>
  <c r="AX293" i="27" s="1"/>
  <c r="AY327" i="27" s="1"/>
  <c r="K275" i="25"/>
  <c r="L282" i="25" s="1"/>
  <c r="AY259" i="27"/>
  <c r="AX268" i="27" s="1"/>
  <c r="AY279" i="27" s="1"/>
  <c r="AW304" i="27" s="1"/>
  <c r="AU337" i="27" s="1"/>
  <c r="AU354" i="27" s="1"/>
  <c r="L263" i="29"/>
  <c r="L259" i="29" s="1"/>
  <c r="L267" i="29" s="1"/>
  <c r="O259" i="29"/>
  <c r="L270" i="29" s="1"/>
  <c r="O277" i="29" s="1"/>
  <c r="J299" i="29" s="1"/>
  <c r="J334" i="29" s="1"/>
  <c r="L258" i="29"/>
  <c r="Q263" i="29"/>
  <c r="Q259" i="29" s="1"/>
  <c r="L272" i="29" s="1"/>
  <c r="Q278" i="29" s="1"/>
  <c r="P307" i="29" s="1"/>
  <c r="N339" i="29" s="1"/>
  <c r="BC264" i="25"/>
  <c r="BB264" i="25"/>
  <c r="AX264" i="25"/>
  <c r="AZ259" i="27"/>
  <c r="AX269" i="27" s="1"/>
  <c r="BC259" i="27"/>
  <c r="AX272" i="27" s="1"/>
  <c r="BC280" i="27" s="1"/>
  <c r="K277" i="25"/>
  <c r="I297" i="25" s="1"/>
  <c r="Q275" i="29"/>
  <c r="O301" i="29" s="1"/>
  <c r="O331" i="29" s="1"/>
  <c r="Q279" i="29"/>
  <c r="K305" i="29" s="1"/>
  <c r="I338" i="29" s="1"/>
  <c r="L346" i="25"/>
  <c r="Q259" i="27"/>
  <c r="L272" i="27" s="1"/>
  <c r="Q277" i="27" s="1"/>
  <c r="J297" i="27" s="1"/>
  <c r="J332" i="27" s="1"/>
  <c r="L356" i="25"/>
  <c r="M370" i="25"/>
  <c r="P334" i="25"/>
  <c r="AX265" i="25"/>
  <c r="AY265" i="25"/>
  <c r="BA265" i="25"/>
  <c r="AZ265" i="25"/>
  <c r="BC265" i="25"/>
  <c r="BB265" i="25"/>
  <c r="K340" i="25"/>
  <c r="M346" i="25"/>
  <c r="K357" i="25" s="1"/>
  <c r="L363" i="25"/>
  <c r="L371" i="25" s="1"/>
  <c r="L259" i="27"/>
  <c r="L267" i="27" s="1"/>
  <c r="AY277" i="27"/>
  <c r="AV296" i="27" s="1"/>
  <c r="AY280" i="27"/>
  <c r="BB292" i="27" s="1"/>
  <c r="Q304" i="25"/>
  <c r="N326" i="25"/>
  <c r="I331" i="25"/>
  <c r="K363" i="25"/>
  <c r="K346" i="25"/>
  <c r="AZ277" i="27"/>
  <c r="AZ278" i="27"/>
  <c r="AZ307" i="27" s="1"/>
  <c r="AX339" i="27" s="1"/>
  <c r="AZ279" i="27"/>
  <c r="AW303" i="27" s="1"/>
  <c r="AZ275" i="27"/>
  <c r="BA303" i="27" s="1"/>
  <c r="BA333" i="27" s="1"/>
  <c r="AZ276" i="27"/>
  <c r="AV293" i="27" s="1"/>
  <c r="AZ280" i="27"/>
  <c r="BB293" i="27" s="1"/>
  <c r="BC327" i="27" s="1"/>
  <c r="AY259" i="29"/>
  <c r="AX268" i="29" s="1"/>
  <c r="M259" i="27"/>
  <c r="L268" i="27" s="1"/>
  <c r="N259" i="27"/>
  <c r="L269" i="27" s="1"/>
  <c r="L283" i="25"/>
  <c r="L292" i="25"/>
  <c r="AY262" i="25"/>
  <c r="AX262" i="25"/>
  <c r="AZ262" i="25"/>
  <c r="BB262" i="25"/>
  <c r="BA262" i="25"/>
  <c r="BC262" i="25"/>
  <c r="R330" i="25"/>
  <c r="AX277" i="27"/>
  <c r="AX280" i="27"/>
  <c r="AX279" i="27"/>
  <c r="AX275" i="27"/>
  <c r="AX276" i="27"/>
  <c r="AX278" i="27"/>
  <c r="BB277" i="27"/>
  <c r="AV300" i="27" s="1"/>
  <c r="AV335" i="27" s="1"/>
  <c r="AV352" i="27" s="1"/>
  <c r="BB278" i="27"/>
  <c r="AY307" i="27" s="1"/>
  <c r="BB280" i="27"/>
  <c r="BB294" i="27" s="1"/>
  <c r="BC328" i="27" s="1"/>
  <c r="N291" i="25"/>
  <c r="J331" i="25"/>
  <c r="I298" i="25"/>
  <c r="BB259" i="29"/>
  <c r="AX271" i="29" s="1"/>
  <c r="BC261" i="25"/>
  <c r="BB261" i="25"/>
  <c r="BA261" i="25"/>
  <c r="AZ261" i="25"/>
  <c r="AY261" i="25"/>
  <c r="AX261" i="25"/>
  <c r="BC259" i="29"/>
  <c r="AX272" i="29" s="1"/>
  <c r="Q275" i="27"/>
  <c r="O301" i="27" s="1"/>
  <c r="Q276" i="27"/>
  <c r="N293" i="27" s="1"/>
  <c r="N370" i="25"/>
  <c r="M356" i="25"/>
  <c r="BB263" i="25"/>
  <c r="AZ263" i="25"/>
  <c r="AX263" i="25"/>
  <c r="BA263" i="25"/>
  <c r="AY263" i="25"/>
  <c r="BC263" i="25"/>
  <c r="BA260" i="25"/>
  <c r="AX258" i="25"/>
  <c r="AZ260" i="25"/>
  <c r="BB260" i="25"/>
  <c r="AX260" i="25"/>
  <c r="BC260" i="25"/>
  <c r="AY260" i="25"/>
  <c r="J306" i="25"/>
  <c r="AZ259" i="29"/>
  <c r="AX269" i="29" s="1"/>
  <c r="P259" i="27"/>
  <c r="L271" i="27" s="1"/>
  <c r="O349" i="25"/>
  <c r="O365" i="25"/>
  <c r="P367" i="25" s="1"/>
  <c r="AX259" i="29"/>
  <c r="AX267" i="29" s="1"/>
  <c r="P304" i="25"/>
  <c r="I353" i="25"/>
  <c r="H354" i="25" s="1"/>
  <c r="H337" i="25"/>
  <c r="BC276" i="27"/>
  <c r="AZ293" i="27" s="1"/>
  <c r="BC279" i="27"/>
  <c r="AW305" i="27" s="1"/>
  <c r="AU338" i="27" s="1"/>
  <c r="BA259" i="29"/>
  <c r="AX270" i="29" s="1"/>
  <c r="O259" i="27"/>
  <c r="L270" i="27" s="1"/>
  <c r="J305" i="25" l="1"/>
  <c r="L286" i="25"/>
  <c r="P279" i="29"/>
  <c r="P280" i="29"/>
  <c r="P294" i="29" s="1"/>
  <c r="Q328" i="29" s="1"/>
  <c r="P278" i="29"/>
  <c r="M307" i="29" s="1"/>
  <c r="K339" i="29" s="1"/>
  <c r="P277" i="29"/>
  <c r="J300" i="29" s="1"/>
  <c r="J335" i="29" s="1"/>
  <c r="J352" i="29" s="1"/>
  <c r="P276" i="29"/>
  <c r="K293" i="29" s="1"/>
  <c r="P275" i="29"/>
  <c r="O304" i="29" s="1"/>
  <c r="O334" i="29" s="1"/>
  <c r="O351" i="29" s="1"/>
  <c r="M277" i="29"/>
  <c r="J296" i="29" s="1"/>
  <c r="M279" i="29"/>
  <c r="K304" i="29" s="1"/>
  <c r="I337" i="29" s="1"/>
  <c r="I354" i="29" s="1"/>
  <c r="M280" i="29"/>
  <c r="P292" i="29" s="1"/>
  <c r="M278" i="29"/>
  <c r="O307" i="29" s="1"/>
  <c r="M339" i="29" s="1"/>
  <c r="N370" i="29" s="1"/>
  <c r="M276" i="29"/>
  <c r="M275" i="29"/>
  <c r="O302" i="29" s="1"/>
  <c r="O332" i="29" s="1"/>
  <c r="N259" i="29"/>
  <c r="L269" i="29" s="1"/>
  <c r="BC275" i="27"/>
  <c r="BA301" i="27" s="1"/>
  <c r="BC304" i="27" s="1"/>
  <c r="BA275" i="27"/>
  <c r="BA305" i="27" s="1"/>
  <c r="BA335" i="27" s="1"/>
  <c r="BA352" i="27" s="1"/>
  <c r="M307" i="25"/>
  <c r="K278" i="25"/>
  <c r="BA277" i="27"/>
  <c r="AV299" i="27" s="1"/>
  <c r="AV334" i="27" s="1"/>
  <c r="BB276" i="27"/>
  <c r="AW293" i="27" s="1"/>
  <c r="AX327" i="27" s="1"/>
  <c r="BA278" i="27"/>
  <c r="L284" i="25"/>
  <c r="BB279" i="27"/>
  <c r="BA280" i="27"/>
  <c r="BB295" i="27" s="1"/>
  <c r="BC329" i="27" s="1"/>
  <c r="Q296" i="25"/>
  <c r="BA279" i="27"/>
  <c r="AW307" i="27" s="1"/>
  <c r="AU340" i="27" s="1"/>
  <c r="AU356" i="27" s="1"/>
  <c r="K280" i="25"/>
  <c r="L278" i="29"/>
  <c r="L279" i="29"/>
  <c r="L273" i="29"/>
  <c r="L276" i="29"/>
  <c r="M293" i="29" s="1"/>
  <c r="N327" i="29" s="1"/>
  <c r="L280" i="29"/>
  <c r="P296" i="29" s="1"/>
  <c r="Q330" i="29" s="1"/>
  <c r="L277" i="29"/>
  <c r="L275" i="29"/>
  <c r="J369" i="29"/>
  <c r="J351" i="29"/>
  <c r="AY275" i="27"/>
  <c r="BA302" i="27" s="1"/>
  <c r="BA332" i="27" s="1"/>
  <c r="BA349" i="27" s="1"/>
  <c r="BC277" i="27"/>
  <c r="AV297" i="27" s="1"/>
  <c r="AV332" i="27" s="1"/>
  <c r="AY276" i="27"/>
  <c r="O279" i="29"/>
  <c r="K307" i="29" s="1"/>
  <c r="I340" i="29" s="1"/>
  <c r="I356" i="29" s="1"/>
  <c r="O275" i="29"/>
  <c r="O305" i="29" s="1"/>
  <c r="O335" i="29" s="1"/>
  <c r="O367" i="29" s="1"/>
  <c r="O280" i="29"/>
  <c r="P295" i="29" s="1"/>
  <c r="Q329" i="29" s="1"/>
  <c r="AX273" i="27"/>
  <c r="BA367" i="27"/>
  <c r="AY278" i="27"/>
  <c r="BA307" i="27" s="1"/>
  <c r="AY339" i="27" s="1"/>
  <c r="AZ370" i="27" s="1"/>
  <c r="O276" i="29"/>
  <c r="L293" i="29" s="1"/>
  <c r="Q276" i="29"/>
  <c r="N293" i="29" s="1"/>
  <c r="O327" i="29" s="1"/>
  <c r="Q280" i="29"/>
  <c r="O278" i="29"/>
  <c r="BC278" i="27"/>
  <c r="BB307" i="27" s="1"/>
  <c r="AZ339" i="27" s="1"/>
  <c r="Q277" i="29"/>
  <c r="J297" i="29" s="1"/>
  <c r="J332" i="29" s="1"/>
  <c r="Q278" i="27"/>
  <c r="P307" i="27" s="1"/>
  <c r="N339" i="27" s="1"/>
  <c r="Q279" i="27"/>
  <c r="K305" i="27" s="1"/>
  <c r="I338" i="27" s="1"/>
  <c r="Q280" i="27"/>
  <c r="BC259" i="25"/>
  <c r="AX272" i="25" s="1"/>
  <c r="BC275" i="25" s="1"/>
  <c r="BA301" i="25" s="1"/>
  <c r="AZ259" i="25"/>
  <c r="AX269" i="25" s="1"/>
  <c r="AZ278" i="25" s="1"/>
  <c r="AZ307" i="25" s="1"/>
  <c r="AX339" i="25" s="1"/>
  <c r="P279" i="27"/>
  <c r="P280" i="27"/>
  <c r="P294" i="27" s="1"/>
  <c r="Q328" i="27" s="1"/>
  <c r="P277" i="27"/>
  <c r="J300" i="27" s="1"/>
  <c r="J335" i="27" s="1"/>
  <c r="J352" i="27" s="1"/>
  <c r="P278" i="27"/>
  <c r="M307" i="27" s="1"/>
  <c r="P275" i="27"/>
  <c r="O304" i="27" s="1"/>
  <c r="O334" i="27" s="1"/>
  <c r="O351" i="27" s="1"/>
  <c r="P276" i="27"/>
  <c r="K293" i="27" s="1"/>
  <c r="AV302" i="27"/>
  <c r="AZ280" i="29"/>
  <c r="BB293" i="29" s="1"/>
  <c r="BC327" i="29" s="1"/>
  <c r="AZ278" i="29"/>
  <c r="AZ307" i="29" s="1"/>
  <c r="AX339" i="29" s="1"/>
  <c r="AZ277" i="29"/>
  <c r="AZ279" i="29"/>
  <c r="AW303" i="29" s="1"/>
  <c r="AZ276" i="29"/>
  <c r="AV293" i="29" s="1"/>
  <c r="AZ275" i="29"/>
  <c r="BA303" i="29" s="1"/>
  <c r="BA333" i="29" s="1"/>
  <c r="AX259" i="25"/>
  <c r="AX267" i="25" s="1"/>
  <c r="O327" i="27"/>
  <c r="Q300" i="27"/>
  <c r="AW306" i="27"/>
  <c r="AU339" i="27" s="1"/>
  <c r="AU355" i="27" s="1"/>
  <c r="AU336" i="27"/>
  <c r="J331" i="29"/>
  <c r="N291" i="29"/>
  <c r="BC326" i="27"/>
  <c r="BA331" i="27"/>
  <c r="BB334" i="27" s="1"/>
  <c r="BB259" i="25"/>
  <c r="AX271" i="25" s="1"/>
  <c r="O331" i="27"/>
  <c r="AW280" i="27"/>
  <c r="BB296" i="27"/>
  <c r="BC330" i="27" s="1"/>
  <c r="M277" i="27"/>
  <c r="J296" i="27" s="1"/>
  <c r="M278" i="27"/>
  <c r="O307" i="27" s="1"/>
  <c r="M339" i="27" s="1"/>
  <c r="M279" i="27"/>
  <c r="K304" i="27" s="1"/>
  <c r="I337" i="27" s="1"/>
  <c r="I354" i="27" s="1"/>
  <c r="M276" i="27"/>
  <c r="M280" i="27"/>
  <c r="P292" i="27" s="1"/>
  <c r="M275" i="27"/>
  <c r="O302" i="27" s="1"/>
  <c r="O332" i="27" s="1"/>
  <c r="AX356" i="27"/>
  <c r="AY370" i="27"/>
  <c r="M356" i="29"/>
  <c r="BA365" i="27"/>
  <c r="BA327" i="27"/>
  <c r="BC278" i="25"/>
  <c r="BB307" i="25" s="1"/>
  <c r="AZ339" i="25" s="1"/>
  <c r="BC277" i="25"/>
  <c r="AV297" i="25" s="1"/>
  <c r="AV332" i="25" s="1"/>
  <c r="BC280" i="25"/>
  <c r="BC276" i="25"/>
  <c r="AZ293" i="25" s="1"/>
  <c r="BC279" i="25"/>
  <c r="AW305" i="25" s="1"/>
  <c r="AU338" i="25" s="1"/>
  <c r="J367" i="25"/>
  <c r="J349" i="25"/>
  <c r="I350" i="25" s="1"/>
  <c r="O326" i="25"/>
  <c r="I332" i="25"/>
  <c r="AY279" i="29"/>
  <c r="AW304" i="29" s="1"/>
  <c r="AU337" i="29" s="1"/>
  <c r="AU354" i="29" s="1"/>
  <c r="AY275" i="29"/>
  <c r="BA302" i="29" s="1"/>
  <c r="BA332" i="29" s="1"/>
  <c r="AY277" i="29"/>
  <c r="AV296" i="29" s="1"/>
  <c r="AY280" i="29"/>
  <c r="BB292" i="29" s="1"/>
  <c r="AY278" i="29"/>
  <c r="BA307" i="29" s="1"/>
  <c r="AY339" i="29" s="1"/>
  <c r="AY276" i="29"/>
  <c r="L327" i="29"/>
  <c r="J302" i="29"/>
  <c r="AX280" i="29"/>
  <c r="AX276" i="29"/>
  <c r="AX273" i="29"/>
  <c r="AX277" i="29"/>
  <c r="AX279" i="29"/>
  <c r="AX275" i="29"/>
  <c r="AX278" i="29"/>
  <c r="BA259" i="25"/>
  <c r="AX270" i="25" s="1"/>
  <c r="M362" i="25"/>
  <c r="I366" i="25"/>
  <c r="Q326" i="29"/>
  <c r="L273" i="27"/>
  <c r="L279" i="27"/>
  <c r="L276" i="27"/>
  <c r="L278" i="27"/>
  <c r="L277" i="27"/>
  <c r="L275" i="27"/>
  <c r="L280" i="27"/>
  <c r="M371" i="25"/>
  <c r="J298" i="29"/>
  <c r="AY346" i="27"/>
  <c r="AX363" i="27"/>
  <c r="BA366" i="27"/>
  <c r="BA350" i="27"/>
  <c r="O280" i="27"/>
  <c r="P295" i="27" s="1"/>
  <c r="Q329" i="27" s="1"/>
  <c r="O277" i="27"/>
  <c r="J299" i="27" s="1"/>
  <c r="J334" i="27" s="1"/>
  <c r="O279" i="27"/>
  <c r="K307" i="27" s="1"/>
  <c r="I340" i="27" s="1"/>
  <c r="I356" i="27" s="1"/>
  <c r="O275" i="27"/>
  <c r="O305" i="27" s="1"/>
  <c r="O335" i="27" s="1"/>
  <c r="O278" i="27"/>
  <c r="O276" i="27"/>
  <c r="L293" i="27" s="1"/>
  <c r="AV298" i="27"/>
  <c r="O349" i="29"/>
  <c r="O365" i="29"/>
  <c r="M345" i="25"/>
  <c r="I349" i="25"/>
  <c r="AZ291" i="27"/>
  <c r="AV331" i="27"/>
  <c r="Q307" i="29"/>
  <c r="O339" i="29" s="1"/>
  <c r="BC279" i="29"/>
  <c r="AW305" i="29" s="1"/>
  <c r="AU338" i="29" s="1"/>
  <c r="BC280" i="29"/>
  <c r="BC277" i="29"/>
  <c r="AV297" i="29" s="1"/>
  <c r="AV332" i="29" s="1"/>
  <c r="BC278" i="29"/>
  <c r="BB307" i="29" s="1"/>
  <c r="AZ339" i="29" s="1"/>
  <c r="BC276" i="29"/>
  <c r="AZ293" i="29" s="1"/>
  <c r="BC275" i="29"/>
  <c r="BA301" i="29" s="1"/>
  <c r="BC307" i="27"/>
  <c r="BA339" i="27" s="1"/>
  <c r="AW339" i="27"/>
  <c r="BA280" i="29"/>
  <c r="BB295" i="29" s="1"/>
  <c r="BC329" i="29" s="1"/>
  <c r="BA277" i="29"/>
  <c r="AV299" i="29" s="1"/>
  <c r="AV334" i="29" s="1"/>
  <c r="BA278" i="29"/>
  <c r="BA275" i="29"/>
  <c r="BA305" i="29" s="1"/>
  <c r="BA335" i="29" s="1"/>
  <c r="BA279" i="29"/>
  <c r="AW307" i="29" s="1"/>
  <c r="AU340" i="29" s="1"/>
  <c r="AU356" i="29" s="1"/>
  <c r="BA276" i="29"/>
  <c r="AX293" i="29" s="1"/>
  <c r="K306" i="29"/>
  <c r="I339" i="29" s="1"/>
  <c r="I355" i="29" s="1"/>
  <c r="P351" i="25"/>
  <c r="AY259" i="25"/>
  <c r="AX268" i="25" s="1"/>
  <c r="BB276" i="29"/>
  <c r="AW293" i="29" s="1"/>
  <c r="BB278" i="29"/>
  <c r="AY307" i="29" s="1"/>
  <c r="BB279" i="29"/>
  <c r="BB275" i="29"/>
  <c r="BA304" i="29" s="1"/>
  <c r="BA334" i="29" s="1"/>
  <c r="BA351" i="29" s="1"/>
  <c r="BB280" i="29"/>
  <c r="BB294" i="29" s="1"/>
  <c r="BC328" i="29" s="1"/>
  <c r="BB277" i="29"/>
  <c r="AV300" i="29" s="1"/>
  <c r="AV335" i="29" s="1"/>
  <c r="AV352" i="29" s="1"/>
  <c r="AY293" i="27"/>
  <c r="AZ327" i="27" s="1"/>
  <c r="AW276" i="27"/>
  <c r="N276" i="27"/>
  <c r="J293" i="27" s="1"/>
  <c r="N279" i="27"/>
  <c r="K303" i="27" s="1"/>
  <c r="N277" i="27"/>
  <c r="N278" i="27"/>
  <c r="N307" i="27" s="1"/>
  <c r="L339" i="27" s="1"/>
  <c r="N280" i="27"/>
  <c r="P293" i="27" s="1"/>
  <c r="Q327" i="27" s="1"/>
  <c r="N275" i="27"/>
  <c r="O303" i="27" s="1"/>
  <c r="O333" i="27" s="1"/>
  <c r="AU294" i="27"/>
  <c r="AX291" i="27"/>
  <c r="AW327" i="27"/>
  <c r="AW340" i="27"/>
  <c r="N275" i="29" l="1"/>
  <c r="N279" i="29"/>
  <c r="K303" i="29" s="1"/>
  <c r="I336" i="29" s="1"/>
  <c r="H337" i="29" s="1"/>
  <c r="N276" i="29"/>
  <c r="J293" i="29" s="1"/>
  <c r="N280" i="29"/>
  <c r="N277" i="29"/>
  <c r="K277" i="29" s="1"/>
  <c r="N278" i="29"/>
  <c r="N307" i="29" s="1"/>
  <c r="L339" i="29" s="1"/>
  <c r="AY356" i="27"/>
  <c r="K278" i="29"/>
  <c r="O308" i="29" s="1"/>
  <c r="AY309" i="27"/>
  <c r="O308" i="25"/>
  <c r="L285" i="25"/>
  <c r="L288" i="25" s="1"/>
  <c r="AV369" i="27"/>
  <c r="AX371" i="27" s="1"/>
  <c r="AV351" i="27"/>
  <c r="AW357" i="27" s="1"/>
  <c r="AZ280" i="25"/>
  <c r="BB293" i="25" s="1"/>
  <c r="BC327" i="25" s="1"/>
  <c r="AW275" i="27"/>
  <c r="BB304" i="27" s="1"/>
  <c r="K339" i="25"/>
  <c r="J302" i="25"/>
  <c r="O309" i="25"/>
  <c r="L287" i="25"/>
  <c r="Q295" i="25"/>
  <c r="AW277" i="27"/>
  <c r="AW279" i="27"/>
  <c r="R330" i="29"/>
  <c r="AW278" i="27"/>
  <c r="AX285" i="27" s="1"/>
  <c r="K276" i="29"/>
  <c r="L292" i="29" s="1"/>
  <c r="M327" i="29"/>
  <c r="M309" i="29"/>
  <c r="Q300" i="29"/>
  <c r="BC300" i="27"/>
  <c r="O352" i="29"/>
  <c r="BD329" i="27"/>
  <c r="BD330" i="27"/>
  <c r="AV306" i="27"/>
  <c r="K275" i="27"/>
  <c r="P304" i="27" s="1"/>
  <c r="N345" i="25"/>
  <c r="AZ279" i="25"/>
  <c r="AW303" i="25" s="1"/>
  <c r="AU336" i="25" s="1"/>
  <c r="AZ275" i="25"/>
  <c r="BA303" i="25" s="1"/>
  <c r="BA333" i="25" s="1"/>
  <c r="BA350" i="25" s="1"/>
  <c r="AZ277" i="25"/>
  <c r="AZ276" i="25"/>
  <c r="AV293" i="25" s="1"/>
  <c r="BC296" i="27"/>
  <c r="BC300" i="29"/>
  <c r="BA327" i="29"/>
  <c r="AX356" i="25"/>
  <c r="AY370" i="25"/>
  <c r="N370" i="27"/>
  <c r="M356" i="27"/>
  <c r="L327" i="27"/>
  <c r="J302" i="27"/>
  <c r="AZ346" i="27"/>
  <c r="AY363" i="27"/>
  <c r="BA352" i="29"/>
  <c r="BA367" i="29"/>
  <c r="BC305" i="27"/>
  <c r="AV333" i="27"/>
  <c r="AU332" i="27" s="1"/>
  <c r="J298" i="27"/>
  <c r="K277" i="27"/>
  <c r="BB296" i="29"/>
  <c r="BC330" i="29" s="1"/>
  <c r="AW280" i="29"/>
  <c r="K356" i="29"/>
  <c r="L340" i="29"/>
  <c r="J331" i="27"/>
  <c r="N291" i="27"/>
  <c r="I298" i="27"/>
  <c r="AU353" i="27"/>
  <c r="AT354" i="27" s="1"/>
  <c r="AT337" i="27"/>
  <c r="AU336" i="29"/>
  <c r="O350" i="27"/>
  <c r="O366" i="27"/>
  <c r="BA370" i="27"/>
  <c r="AY371" i="27" s="1"/>
  <c r="AZ356" i="27"/>
  <c r="AU298" i="27"/>
  <c r="M327" i="27"/>
  <c r="M309" i="27"/>
  <c r="K278" i="27"/>
  <c r="Q307" i="27"/>
  <c r="O339" i="27" s="1"/>
  <c r="BA279" i="25"/>
  <c r="AW307" i="25" s="1"/>
  <c r="AU340" i="25" s="1"/>
  <c r="AU356" i="25" s="1"/>
  <c r="BA277" i="25"/>
  <c r="AV299" i="25" s="1"/>
  <c r="AV334" i="25" s="1"/>
  <c r="BA275" i="25"/>
  <c r="BA305" i="25" s="1"/>
  <c r="BA335" i="25" s="1"/>
  <c r="BA280" i="25"/>
  <c r="BB295" i="25" s="1"/>
  <c r="BC329" i="25" s="1"/>
  <c r="BA278" i="25"/>
  <c r="BA276" i="25"/>
  <c r="AX293" i="25" s="1"/>
  <c r="AZ370" i="29"/>
  <c r="AY356" i="29"/>
  <c r="I367" i="25"/>
  <c r="N362" i="25"/>
  <c r="O309" i="29"/>
  <c r="K339" i="27"/>
  <c r="AX292" i="27"/>
  <c r="AX283" i="27"/>
  <c r="BA326" i="27"/>
  <c r="AV349" i="27"/>
  <c r="AV367" i="27"/>
  <c r="AW327" i="29"/>
  <c r="AU294" i="29"/>
  <c r="AV369" i="29"/>
  <c r="AV351" i="29"/>
  <c r="K276" i="27"/>
  <c r="M293" i="27"/>
  <c r="N327" i="27" s="1"/>
  <c r="AX356" i="29"/>
  <c r="AY370" i="29"/>
  <c r="O349" i="27"/>
  <c r="O365" i="27"/>
  <c r="L283" i="29"/>
  <c r="BA309" i="27"/>
  <c r="L285" i="29"/>
  <c r="Q305" i="29"/>
  <c r="J333" i="29"/>
  <c r="AW306" i="29"/>
  <c r="AU339" i="29" s="1"/>
  <c r="AU355" i="29" s="1"/>
  <c r="AW279" i="29"/>
  <c r="H336" i="29"/>
  <c r="L346" i="29"/>
  <c r="BA349" i="29"/>
  <c r="BA365" i="29"/>
  <c r="Q326" i="27"/>
  <c r="P334" i="27"/>
  <c r="R330" i="27"/>
  <c r="AX284" i="27"/>
  <c r="AU297" i="27"/>
  <c r="AW278" i="29"/>
  <c r="BC307" i="29"/>
  <c r="BA339" i="29" s="1"/>
  <c r="AW275" i="29"/>
  <c r="AZ291" i="29"/>
  <c r="AV331" i="29"/>
  <c r="I336" i="27"/>
  <c r="AW339" i="29"/>
  <c r="M363" i="29"/>
  <c r="P335" i="29"/>
  <c r="N346" i="29"/>
  <c r="AX340" i="27"/>
  <c r="AW356" i="27"/>
  <c r="N356" i="29"/>
  <c r="O370" i="29"/>
  <c r="J369" i="27"/>
  <c r="J351" i="27"/>
  <c r="AW277" i="29"/>
  <c r="AV298" i="29"/>
  <c r="BA331" i="25"/>
  <c r="BB351" i="27"/>
  <c r="AZ345" i="27"/>
  <c r="BB275" i="25"/>
  <c r="BA304" i="25" s="1"/>
  <c r="BA334" i="25" s="1"/>
  <c r="BA351" i="25" s="1"/>
  <c r="BB276" i="25"/>
  <c r="AW293" i="25" s="1"/>
  <c r="BB280" i="25"/>
  <c r="BB294" i="25" s="1"/>
  <c r="BC328" i="25" s="1"/>
  <c r="BB277" i="25"/>
  <c r="AV300" i="25" s="1"/>
  <c r="AV335" i="25" s="1"/>
  <c r="AV352" i="25" s="1"/>
  <c r="BB278" i="25"/>
  <c r="AY307" i="25" s="1"/>
  <c r="BB279" i="25"/>
  <c r="I298" i="29"/>
  <c r="AX278" i="25"/>
  <c r="AX273" i="25"/>
  <c r="AX277" i="25"/>
  <c r="AX280" i="25"/>
  <c r="AX275" i="25"/>
  <c r="AX279" i="25"/>
  <c r="AX276" i="25"/>
  <c r="AT336" i="27"/>
  <c r="AX346" i="27"/>
  <c r="AY279" i="25"/>
  <c r="AW304" i="25" s="1"/>
  <c r="AU337" i="25" s="1"/>
  <c r="AU354" i="25" s="1"/>
  <c r="AY276" i="25"/>
  <c r="AY280" i="25"/>
  <c r="BB292" i="25" s="1"/>
  <c r="AY277" i="25"/>
  <c r="AV296" i="25" s="1"/>
  <c r="AY278" i="25"/>
  <c r="BA307" i="25" s="1"/>
  <c r="AY339" i="25" s="1"/>
  <c r="AY275" i="25"/>
  <c r="BA302" i="25" s="1"/>
  <c r="BA332" i="25" s="1"/>
  <c r="L282" i="27"/>
  <c r="AY293" i="29"/>
  <c r="AZ327" i="29" s="1"/>
  <c r="AW276" i="29"/>
  <c r="BC326" i="29"/>
  <c r="BC295" i="27"/>
  <c r="AX287" i="27"/>
  <c r="AX286" i="27"/>
  <c r="AV305" i="27"/>
  <c r="M370" i="27"/>
  <c r="L356" i="27"/>
  <c r="O352" i="27"/>
  <c r="O367" i="27"/>
  <c r="K306" i="27"/>
  <c r="I339" i="27" s="1"/>
  <c r="I355" i="27" s="1"/>
  <c r="K279" i="27"/>
  <c r="Q304" i="27"/>
  <c r="AU331" i="27"/>
  <c r="AW346" i="27"/>
  <c r="AZ326" i="27"/>
  <c r="AW363" i="27"/>
  <c r="I294" i="27"/>
  <c r="L291" i="27"/>
  <c r="K327" i="27"/>
  <c r="AV302" i="29"/>
  <c r="AX327" i="29"/>
  <c r="AY309" i="29"/>
  <c r="AY327" i="29"/>
  <c r="AW340" i="29" s="1"/>
  <c r="BC304" i="29"/>
  <c r="BA331" i="29"/>
  <c r="BB334" i="29" s="1"/>
  <c r="N345" i="29"/>
  <c r="K280" i="27"/>
  <c r="P296" i="27"/>
  <c r="Q330" i="27" s="1"/>
  <c r="L291" i="29"/>
  <c r="AW327" i="25"/>
  <c r="BC300" i="25"/>
  <c r="BA327" i="25"/>
  <c r="BB367" i="27"/>
  <c r="I332" i="29"/>
  <c r="J349" i="29"/>
  <c r="O326" i="29"/>
  <c r="J367" i="29"/>
  <c r="BA350" i="29"/>
  <c r="BA366" i="29"/>
  <c r="I297" i="29" l="1"/>
  <c r="L284" i="29"/>
  <c r="P293" i="29"/>
  <c r="K280" i="29"/>
  <c r="BD329" i="29"/>
  <c r="AX282" i="27"/>
  <c r="AX288" i="27" s="1"/>
  <c r="I294" i="29"/>
  <c r="K327" i="29"/>
  <c r="BA308" i="27"/>
  <c r="I353" i="29"/>
  <c r="H354" i="29" s="1"/>
  <c r="N326" i="29"/>
  <c r="BC296" i="29"/>
  <c r="K356" i="25"/>
  <c r="L340" i="25"/>
  <c r="H336" i="25"/>
  <c r="O303" i="29"/>
  <c r="K275" i="29"/>
  <c r="BA366" i="25"/>
  <c r="AT353" i="27"/>
  <c r="J306" i="29"/>
  <c r="L356" i="29"/>
  <c r="M370" i="29"/>
  <c r="M371" i="29" s="1"/>
  <c r="K279" i="29"/>
  <c r="AU294" i="25"/>
  <c r="M346" i="29"/>
  <c r="K357" i="29" s="1"/>
  <c r="K340" i="29"/>
  <c r="L363" i="29"/>
  <c r="L371" i="29" s="1"/>
  <c r="BD330" i="25"/>
  <c r="L357" i="29"/>
  <c r="H353" i="29"/>
  <c r="AX291" i="29"/>
  <c r="BA309" i="29"/>
  <c r="BB351" i="29"/>
  <c r="J333" i="27"/>
  <c r="I332" i="27" s="1"/>
  <c r="Q305" i="27"/>
  <c r="AU349" i="27"/>
  <c r="AY345" i="27"/>
  <c r="BA365" i="25"/>
  <c r="BA349" i="25"/>
  <c r="AY293" i="25"/>
  <c r="AW276" i="25"/>
  <c r="BC304" i="25"/>
  <c r="AV369" i="25"/>
  <c r="AV351" i="25"/>
  <c r="AV368" i="27"/>
  <c r="BB368" i="27" s="1"/>
  <c r="AV350" i="27"/>
  <c r="AU350" i="27" s="1"/>
  <c r="H336" i="27"/>
  <c r="L346" i="27"/>
  <c r="Q295" i="27"/>
  <c r="L287" i="27"/>
  <c r="AX346" i="29"/>
  <c r="AT336" i="29"/>
  <c r="AZ370" i="25"/>
  <c r="AY356" i="25"/>
  <c r="AW306" i="25"/>
  <c r="AW279" i="25"/>
  <c r="AW339" i="25"/>
  <c r="BB334" i="25"/>
  <c r="AX282" i="29"/>
  <c r="BB304" i="29"/>
  <c r="AU353" i="25"/>
  <c r="J367" i="27"/>
  <c r="O326" i="27"/>
  <c r="J349" i="27"/>
  <c r="N345" i="27" s="1"/>
  <c r="AU297" i="29"/>
  <c r="AX284" i="29"/>
  <c r="BA352" i="25"/>
  <c r="BA367" i="25"/>
  <c r="N362" i="29"/>
  <c r="AV331" i="25"/>
  <c r="AZ291" i="25"/>
  <c r="AX286" i="29"/>
  <c r="AV305" i="29"/>
  <c r="K363" i="27"/>
  <c r="I331" i="27"/>
  <c r="N326" i="27"/>
  <c r="K346" i="27"/>
  <c r="BC326" i="25"/>
  <c r="O308" i="27"/>
  <c r="L285" i="27"/>
  <c r="AX292" i="29"/>
  <c r="AX283" i="29"/>
  <c r="AV298" i="25"/>
  <c r="AU298" i="25" s="1"/>
  <c r="AW277" i="25"/>
  <c r="AV302" i="25"/>
  <c r="AX327" i="25"/>
  <c r="J306" i="27"/>
  <c r="Q296" i="27"/>
  <c r="J350" i="29"/>
  <c r="P352" i="29" s="1"/>
  <c r="J368" i="29"/>
  <c r="P368" i="29" s="1"/>
  <c r="P351" i="27"/>
  <c r="AU331" i="29"/>
  <c r="AW363" i="29"/>
  <c r="AW346" i="29"/>
  <c r="AZ326" i="29"/>
  <c r="O309" i="27"/>
  <c r="AY309" i="25"/>
  <c r="AY327" i="25"/>
  <c r="AW340" i="25" s="1"/>
  <c r="AV306" i="29"/>
  <c r="BC295" i="29"/>
  <c r="AX287" i="29"/>
  <c r="BB335" i="27"/>
  <c r="AY346" i="29"/>
  <c r="AW357" i="29" s="1"/>
  <c r="AX363" i="29"/>
  <c r="AX371" i="29" s="1"/>
  <c r="AZ356" i="29"/>
  <c r="BA370" i="29"/>
  <c r="AY371" i="29" s="1"/>
  <c r="O370" i="27"/>
  <c r="M371" i="27" s="1"/>
  <c r="N356" i="27"/>
  <c r="AX340" i="29"/>
  <c r="AW356" i="29"/>
  <c r="L286" i="27"/>
  <c r="J305" i="27"/>
  <c r="AY363" i="29"/>
  <c r="AZ346" i="29"/>
  <c r="AX357" i="27"/>
  <c r="I353" i="27"/>
  <c r="H354" i="27" s="1"/>
  <c r="H337" i="27"/>
  <c r="R329" i="27"/>
  <c r="M363" i="27"/>
  <c r="N346" i="27"/>
  <c r="AZ362" i="27"/>
  <c r="K340" i="27"/>
  <c r="M346" i="27"/>
  <c r="K357" i="27" s="1"/>
  <c r="L363" i="27"/>
  <c r="L371" i="27" s="1"/>
  <c r="BD330" i="29"/>
  <c r="BA326" i="29"/>
  <c r="AV367" i="29"/>
  <c r="AV349" i="29"/>
  <c r="AW275" i="25"/>
  <c r="BB296" i="25"/>
  <c r="BC330" i="25" s="1"/>
  <c r="AW280" i="25"/>
  <c r="AX285" i="29"/>
  <c r="BA308" i="29"/>
  <c r="P367" i="27"/>
  <c r="K356" i="27"/>
  <c r="L340" i="27"/>
  <c r="AU353" i="29"/>
  <c r="AT354" i="29" s="1"/>
  <c r="AT337" i="29"/>
  <c r="AU331" i="25"/>
  <c r="AW363" i="25"/>
  <c r="AW346" i="25"/>
  <c r="AU366" i="27"/>
  <c r="AY362" i="27"/>
  <c r="AW278" i="25"/>
  <c r="BC307" i="25"/>
  <c r="BA339" i="25" s="1"/>
  <c r="BC305" i="29"/>
  <c r="AV333" i="29"/>
  <c r="AU332" i="29" s="1"/>
  <c r="AU298" i="29"/>
  <c r="BB367" i="29"/>
  <c r="L292" i="27"/>
  <c r="L283" i="27"/>
  <c r="I297" i="27"/>
  <c r="L284" i="27"/>
  <c r="H353" i="25" l="1"/>
  <c r="L357" i="25"/>
  <c r="P304" i="29"/>
  <c r="L282" i="29"/>
  <c r="Q327" i="29"/>
  <c r="R329" i="29" s="1"/>
  <c r="Q296" i="29"/>
  <c r="Q295" i="29"/>
  <c r="L287" i="29"/>
  <c r="O333" i="29"/>
  <c r="Q304" i="29"/>
  <c r="L286" i="29"/>
  <c r="J305" i="29"/>
  <c r="K346" i="29"/>
  <c r="K363" i="29"/>
  <c r="M362" i="29"/>
  <c r="L288" i="27"/>
  <c r="AX357" i="29"/>
  <c r="I350" i="29"/>
  <c r="I367" i="29"/>
  <c r="BB335" i="29"/>
  <c r="BB367" i="25"/>
  <c r="AU349" i="29"/>
  <c r="AY345" i="29"/>
  <c r="AX282" i="25"/>
  <c r="BB304" i="25"/>
  <c r="AY362" i="29"/>
  <c r="AU366" i="29"/>
  <c r="BA326" i="25"/>
  <c r="AV367" i="25"/>
  <c r="AV349" i="25"/>
  <c r="AZ345" i="25" s="1"/>
  <c r="AX288" i="29"/>
  <c r="BA308" i="25"/>
  <c r="AX285" i="25"/>
  <c r="AU367" i="27"/>
  <c r="AT336" i="25"/>
  <c r="AX346" i="25"/>
  <c r="AW356" i="25"/>
  <c r="AX340" i="25"/>
  <c r="AU349" i="25"/>
  <c r="AX363" i="25"/>
  <c r="AX371" i="25" s="1"/>
  <c r="AY346" i="25"/>
  <c r="AW357" i="25" s="1"/>
  <c r="N362" i="27"/>
  <c r="BA309" i="25"/>
  <c r="P335" i="27"/>
  <c r="J350" i="27"/>
  <c r="P352" i="27" s="1"/>
  <c r="J368" i="27"/>
  <c r="P368" i="27" s="1"/>
  <c r="BC295" i="25"/>
  <c r="AX287" i="25"/>
  <c r="I349" i="27"/>
  <c r="M345" i="27"/>
  <c r="BB351" i="25"/>
  <c r="AT353" i="29"/>
  <c r="BB352" i="27"/>
  <c r="AZ362" i="29"/>
  <c r="AX284" i="25"/>
  <c r="AU297" i="25"/>
  <c r="BD329" i="25"/>
  <c r="AX286" i="25"/>
  <c r="AV305" i="25"/>
  <c r="H353" i="27"/>
  <c r="AX283" i="25"/>
  <c r="AX292" i="25"/>
  <c r="AZ345" i="29"/>
  <c r="AZ356" i="25"/>
  <c r="BA370" i="25"/>
  <c r="AY371" i="25" s="1"/>
  <c r="M362" i="27"/>
  <c r="I366" i="27"/>
  <c r="L357" i="27"/>
  <c r="AV350" i="29"/>
  <c r="BB352" i="29" s="1"/>
  <c r="AV368" i="29"/>
  <c r="AU367" i="29" s="1"/>
  <c r="AU366" i="25"/>
  <c r="BC305" i="25"/>
  <c r="AV333" i="25"/>
  <c r="AU332" i="25" s="1"/>
  <c r="BC296" i="25"/>
  <c r="AU339" i="25"/>
  <c r="AV306" i="25"/>
  <c r="AZ327" i="25"/>
  <c r="AZ326" i="25" s="1"/>
  <c r="AX291" i="25"/>
  <c r="I331" i="29" l="1"/>
  <c r="M345" i="29"/>
  <c r="L288" i="29"/>
  <c r="O366" i="29"/>
  <c r="P367" i="29" s="1"/>
  <c r="P334" i="29"/>
  <c r="O350" i="29"/>
  <c r="P351" i="29" s="1"/>
  <c r="AU350" i="29"/>
  <c r="AV368" i="25"/>
  <c r="AV350" i="25"/>
  <c r="I350" i="27"/>
  <c r="AX288" i="25"/>
  <c r="AZ346" i="25"/>
  <c r="BB352" i="25" s="1"/>
  <c r="AY363" i="25"/>
  <c r="BB335" i="25"/>
  <c r="BB368" i="29"/>
  <c r="AX357" i="25"/>
  <c r="AU350" i="25"/>
  <c r="AU355" i="25"/>
  <c r="AT354" i="25" s="1"/>
  <c r="AT337" i="25"/>
  <c r="I367" i="27"/>
  <c r="AT353" i="25"/>
  <c r="AU367" i="25"/>
  <c r="AZ362" i="25"/>
  <c r="I349" i="29" l="1"/>
  <c r="I366" i="29"/>
  <c r="BB368" i="25"/>
  <c r="AY362" i="25"/>
  <c r="AY345" i="25"/>
</calcChain>
</file>

<file path=xl/sharedStrings.xml><?xml version="1.0" encoding="utf-8"?>
<sst xmlns="http://schemas.openxmlformats.org/spreadsheetml/2006/main" count="2821" uniqueCount="371">
  <si>
    <t>COL</t>
  </si>
  <si>
    <t>COUNT</t>
  </si>
  <si>
    <t>Ab</t>
  </si>
  <si>
    <t>Af</t>
  </si>
  <si>
    <t>RAf</t>
  </si>
  <si>
    <t>(T23f)</t>
  </si>
  <si>
    <t>(T21f)</t>
  </si>
  <si>
    <t>(T12f)</t>
  </si>
  <si>
    <t>(T32f)</t>
  </si>
  <si>
    <t>(T13f)</t>
  </si>
  <si>
    <t>(T31f)</t>
  </si>
  <si>
    <t>(T14f)</t>
  </si>
  <si>
    <t>(T34f)</t>
  </si>
  <si>
    <t>(T43f)</t>
  </si>
  <si>
    <t>(T42f)</t>
  </si>
  <si>
    <t>(T41f)</t>
  </si>
  <si>
    <t>=</t>
  </si>
  <si>
    <t>(T24f)</t>
  </si>
  <si>
    <t>Djf</t>
  </si>
  <si>
    <t>outflows</t>
  </si>
  <si>
    <t>Djb</t>
  </si>
  <si>
    <t>Oif</t>
  </si>
  <si>
    <t>Oib</t>
  </si>
  <si>
    <t>inflows</t>
  </si>
  <si>
    <t>first row iteration</t>
  </si>
  <si>
    <t>Djf*</t>
  </si>
  <si>
    <t>change</t>
  </si>
  <si>
    <t>j=1</t>
  </si>
  <si>
    <t>j=2</t>
  </si>
  <si>
    <t>j=3</t>
  </si>
  <si>
    <t>j=4</t>
  </si>
  <si>
    <t>first column iteration</t>
  </si>
  <si>
    <t>Oif*</t>
  </si>
  <si>
    <t>i=1</t>
  </si>
  <si>
    <t>i=2</t>
  </si>
  <si>
    <t>i=3</t>
  </si>
  <si>
    <t>i=4</t>
  </si>
  <si>
    <t>second row iteration</t>
  </si>
  <si>
    <t>second column iteration</t>
  </si>
  <si>
    <t>third row iteration</t>
  </si>
  <si>
    <t>third column iteration</t>
  </si>
  <si>
    <t>fourth row iteration</t>
  </si>
  <si>
    <t>fourth column iteration</t>
  </si>
  <si>
    <t>fifth row iteration</t>
  </si>
  <si>
    <t>fifth column iteration</t>
  </si>
  <si>
    <t>NOTE:</t>
  </si>
  <si>
    <t>IF AFTER 10 ITERATIONS,</t>
  </si>
  <si>
    <t>THE DIFFERENCES IN</t>
  </si>
  <si>
    <t>Oif* &amp; Oif and Djf* &amp; Djf</t>
  </si>
  <si>
    <t>are not less than 10 percent,</t>
  </si>
  <si>
    <t>reassess the original turn inputs.</t>
  </si>
  <si>
    <t>result from 10th iteration in intersection diagram format:</t>
  </si>
  <si>
    <t>ck</t>
  </si>
  <si>
    <t>result from iteration #10</t>
  </si>
  <si>
    <t>leg 2</t>
  </si>
  <si>
    <t>leg 1</t>
  </si>
  <si>
    <t>leg 3</t>
  </si>
  <si>
    <t>leg 4</t>
  </si>
  <si>
    <t>INTERSECTION:</t>
  </si>
  <si>
    <t>A.M. peak hour</t>
  </si>
  <si>
    <t>TOT VOL</t>
  </si>
  <si>
    <t>B&amp;C</t>
  </si>
  <si>
    <t>"K"</t>
  </si>
  <si>
    <t>D</t>
  </si>
  <si>
    <t>T24</t>
  </si>
  <si>
    <t>N LEG</t>
  </si>
  <si>
    <t>S LEG</t>
  </si>
  <si>
    <t>E LEG</t>
  </si>
  <si>
    <t>W LEG</t>
  </si>
  <si>
    <t>APP</t>
  </si>
  <si>
    <t>DEP</t>
  </si>
  <si>
    <t>P&amp;A</t>
  </si>
  <si>
    <t>TOT P&amp;A</t>
  </si>
  <si>
    <t>TOT B&amp;C</t>
  </si>
  <si>
    <t>P.M. peak hour</t>
  </si>
  <si>
    <t xml:space="preserve">Ab </t>
  </si>
  <si>
    <t>USER INPUT</t>
  </si>
  <si>
    <t>FINAL REFINED FORECAST</t>
  </si>
  <si>
    <t>Road/Link</t>
  </si>
  <si>
    <t>RATIO</t>
  </si>
  <si>
    <t>DIFF</t>
  </si>
  <si>
    <t>COLUMN</t>
  </si>
  <si>
    <t>VARIABLE</t>
  </si>
  <si>
    <t>DEFINITION</t>
  </si>
  <si>
    <t>actual base year traffic count</t>
  </si>
  <si>
    <t>(T62f)</t>
  </si>
  <si>
    <t>(T63f)</t>
  </si>
  <si>
    <t>(T65f)</t>
  </si>
  <si>
    <t>(T64f)</t>
  </si>
  <si>
    <t>(T25f)</t>
  </si>
  <si>
    <t>(T26f)</t>
  </si>
  <si>
    <t>(T61f)</t>
  </si>
  <si>
    <t>(T16f)</t>
  </si>
  <si>
    <t>(T15f)</t>
  </si>
  <si>
    <t>(T35f)</t>
  </si>
  <si>
    <t>(T45f)</t>
  </si>
  <si>
    <t>(T46f)</t>
  </si>
  <si>
    <t>(T53f)</t>
  </si>
  <si>
    <t>(T56f)</t>
  </si>
  <si>
    <t>(T52f)</t>
  </si>
  <si>
    <t>(T51f)</t>
  </si>
  <si>
    <t>(T54f)</t>
  </si>
  <si>
    <t>j=5</t>
  </si>
  <si>
    <t>j=6</t>
  </si>
  <si>
    <t>i=5</t>
  </si>
  <si>
    <t>i=6</t>
  </si>
  <si>
    <t>ok</t>
  </si>
  <si>
    <t>leg 6</t>
  </si>
  <si>
    <t>leg 5</t>
  </si>
  <si>
    <t>ADT</t>
  </si>
  <si>
    <t>SUMMARY OUTPUT</t>
  </si>
  <si>
    <t>Regression</t>
  </si>
  <si>
    <t>gr rate</t>
  </si>
  <si>
    <t>count data</t>
  </si>
  <si>
    <t>most recent</t>
  </si>
  <si>
    <t>count year</t>
  </si>
  <si>
    <t>growth factors</t>
  </si>
  <si>
    <t>opening yr</t>
  </si>
  <si>
    <t>design year</t>
  </si>
  <si>
    <t>interpolation between base and future year assignment -- used when year of count data differs from base year assignment</t>
  </si>
  <si>
    <t>Adjustment</t>
  </si>
  <si>
    <t>Selected</t>
  </si>
  <si>
    <t>Selected Adjustment</t>
  </si>
  <si>
    <t>COUNT year</t>
  </si>
  <si>
    <t>year of the actual base year traffic count</t>
  </si>
  <si>
    <t>design yr</t>
  </si>
  <si>
    <t>most recent count data</t>
  </si>
  <si>
    <t>most recent count year</t>
  </si>
  <si>
    <t>most recently available actual count data for the facility</t>
  </si>
  <si>
    <t>year of the most recently available actual count data</t>
  </si>
  <si>
    <t>opening year</t>
  </si>
  <si>
    <t>final refined forecast for the opening year - user to input year</t>
  </si>
  <si>
    <t>final refined forecast for the design year - user to input year</t>
  </si>
  <si>
    <t>growth factor
opening year</t>
  </si>
  <si>
    <t>growth factor
design year</t>
  </si>
  <si>
    <t>(east leg)</t>
  </si>
  <si>
    <t xml:space="preserve">(north leg) </t>
  </si>
  <si>
    <t xml:space="preserve">(west leg) </t>
  </si>
  <si>
    <t>dhv factor*</t>
  </si>
  <si>
    <t>*assumes PM peak hour volume is greater than AM peak hour volume</t>
  </si>
  <si>
    <t>enter start time of peak hour</t>
  </si>
  <si>
    <t>existing</t>
  </si>
  <si>
    <t>P.M. TD</t>
  </si>
  <si>
    <t>CHOSEN</t>
  </si>
  <si>
    <t>PM K*</t>
  </si>
  <si>
    <t>use:  TOOLS:DATA ANALYSIS:REGRESSION</t>
  </si>
  <si>
    <t>USER INPUTS</t>
  </si>
  <si>
    <t>i</t>
  </si>
  <si>
    <t>&lt;</t>
  </si>
  <si>
    <t>f</t>
  </si>
  <si>
    <t>&gt;</t>
  </si>
  <si>
    <t>:</t>
  </si>
  <si>
    <t>h</t>
  </si>
  <si>
    <t>;</t>
  </si>
  <si>
    <t>g</t>
  </si>
  <si>
    <t>?</t>
  </si>
  <si>
    <t xml:space="preserve">(south leg) </t>
  </si>
  <si>
    <t>Worksheet Tab</t>
  </si>
  <si>
    <t>TOC</t>
  </si>
  <si>
    <t xml:space="preserve">Use this tab to list Historic ADT and B&amp;C Counts by each leg of the intersection and perform regression analysis. </t>
  </si>
  <si>
    <t>Table of Contents.</t>
  </si>
  <si>
    <t>Description/Use of worksheet tab</t>
  </si>
  <si>
    <t>Location ex: FRA-161-7.93 (TSR 7.52)</t>
  </si>
  <si>
    <t>Location</t>
  </si>
  <si>
    <t>Count1</t>
  </si>
  <si>
    <t>Count2</t>
  </si>
  <si>
    <t>Count3</t>
  </si>
  <si>
    <t>Count4</t>
  </si>
  <si>
    <t>Count5</t>
  </si>
  <si>
    <t>Count6</t>
  </si>
  <si>
    <t>Count7</t>
  </si>
  <si>
    <t>Open</t>
  </si>
  <si>
    <t>Design</t>
  </si>
  <si>
    <t>Year</t>
  </si>
  <si>
    <t xml:space="preserve">base year traffic assignment - user to input year:
</t>
  </si>
  <si>
    <t>The name/route number of each facility bisected by the screenline and/or the link (node) numbers from the network.</t>
  </si>
  <si>
    <t>Min Diff</t>
  </si>
  <si>
    <t>Max Rat</t>
  </si>
  <si>
    <t>Minimum Count/Model Ratio for using differences, below this use ratios alone</t>
  </si>
  <si>
    <t>Maximum Count/Model Ratio for using ratios, above this use differences alone</t>
  </si>
  <si>
    <t>near base model</t>
  </si>
  <si>
    <t xml:space="preserve">Selected </t>
  </si>
  <si>
    <t>Volume</t>
  </si>
  <si>
    <t>Selected Volume</t>
  </si>
  <si>
    <t>The selected adjusted forecast year model volume</t>
  </si>
  <si>
    <t>Model Base</t>
  </si>
  <si>
    <t>Model Forecast</t>
  </si>
  <si>
    <t>Project Opening</t>
  </si>
  <si>
    <t>Project Design</t>
  </si>
  <si>
    <t>interpolate opening &amp; design year &amp; adjust for more recent count</t>
  </si>
  <si>
    <t>Total</t>
  </si>
  <si>
    <t>Which you can change if it makes sense, make both of columns 2-3 very large to force ratios, make them 0 to force differences</t>
  </si>
  <si>
    <t>8a</t>
  </si>
  <si>
    <t>9a</t>
  </si>
  <si>
    <t>10a</t>
  </si>
  <si>
    <t>11a</t>
  </si>
  <si>
    <t>12a</t>
  </si>
  <si>
    <t>13a</t>
  </si>
  <si>
    <t>recent count</t>
  </si>
  <si>
    <t>delta</t>
  </si>
  <si>
    <t>Recent Count Delta</t>
  </si>
  <si>
    <t>Forecast adjustment based on difference of more recent count from interpolation resulting from base count and first forecast year</t>
  </si>
  <si>
    <t>Model Opening (opt)</t>
  </si>
  <si>
    <t>e</t>
  </si>
  <si>
    <t>n</t>
  </si>
  <si>
    <t>w</t>
  </si>
  <si>
    <t>s</t>
  </si>
  <si>
    <t>There are hidden columns for opening year model results if you have them</t>
  </si>
  <si>
    <t>Count Yr</t>
  </si>
  <si>
    <t>four interpolation cases</t>
  </si>
  <si>
    <t>2. Have open yr model run and interp yr&gt; open model yr THUS interopolate btwn adj open yr and adj design yr model runs</t>
  </si>
  <si>
    <t>1. Have base count and open yr model run and interp year&lt;model open yr THUS interpolate btwn base count and adj open yr model run</t>
  </si>
  <si>
    <t>3. (standard) Have base count and NO open yr model run THUS interpolate btwn count and adj design yr model run</t>
  </si>
  <si>
    <t>4. Have no base count THUS interpolate calculate growth from Unadj base and design yr model runs and apply growth rate to number of years different from model design yr</t>
  </si>
  <si>
    <t>growth factor to apply to most recent count to obtain opening year (SET to 1.0 if no count given)</t>
  </si>
  <si>
    <t>growth factor to apply to most recent count to obtain design year (SET to 1.0 if no count given)</t>
  </si>
  <si>
    <t>NCHRP255 adjustment by turn volume instead of using link growth rates</t>
  </si>
  <si>
    <t>then changed columns 6 and 8 to reference table to left where I optionally convert from model period to hourly</t>
  </si>
  <si>
    <t>I also hid the "more recent count" stuff because for turn movement counts we'll only have one set</t>
  </si>
  <si>
    <t>LT (S)</t>
  </si>
  <si>
    <t>THRU (W)</t>
  </si>
  <si>
    <t>RT (N)</t>
  </si>
  <si>
    <t>LT (E )</t>
  </si>
  <si>
    <t>THRU (S)</t>
  </si>
  <si>
    <t>RT (W)</t>
  </si>
  <si>
    <t>LT (N)</t>
  </si>
  <si>
    <t>THRU (E )</t>
  </si>
  <si>
    <t>RT (S)</t>
  </si>
  <si>
    <t>LT (W)</t>
  </si>
  <si>
    <t>THRU (N)</t>
  </si>
  <si>
    <t>RT (E )</t>
  </si>
  <si>
    <t>UP</t>
  </si>
  <si>
    <t>DOWN</t>
  </si>
  <si>
    <t>UP LEG</t>
  </si>
  <si>
    <t>DOWN LEG</t>
  </si>
  <si>
    <t>SOUTH</t>
  </si>
  <si>
    <t>WEST</t>
  </si>
  <si>
    <t>NORTH</t>
  </si>
  <si>
    <t>EAST</t>
  </si>
  <si>
    <t>also columns 1, 4 and 5 now point to count data on this sheet rather than key entered</t>
  </si>
  <si>
    <t>note to self (straight copy from link sheet 4 times except had to modify columns 9 and 12 (any that point to totals) to change row number for totals</t>
  </si>
  <si>
    <t>(up leg)</t>
  </si>
  <si>
    <t>(down leg)</t>
  </si>
  <si>
    <t>(other roads)</t>
  </si>
  <si>
    <t>There are hidden rows if you want more roads in your intersection/screenline</t>
  </si>
  <si>
    <t>OPTIONAL INPUT</t>
  </si>
  <si>
    <t>Volume Balancer</t>
  </si>
  <si>
    <t>link growth</t>
  </si>
  <si>
    <t>open</t>
  </si>
  <si>
    <t>design</t>
  </si>
  <si>
    <t>Distribution</t>
  </si>
  <si>
    <t>Factor</t>
  </si>
  <si>
    <t>Type</t>
  </si>
  <si>
    <t>u</t>
  </si>
  <si>
    <t>d</t>
  </si>
  <si>
    <t>row factored</t>
  </si>
  <si>
    <t>column factored</t>
  </si>
  <si>
    <t>OPEN YEAR</t>
  </si>
  <si>
    <t>DESIGN YEAR</t>
  </si>
  <si>
    <t>Model Period to Hour Factor</t>
  </si>
  <si>
    <t>Example Model Period Factors</t>
  </si>
  <si>
    <t>Hourly</t>
  </si>
  <si>
    <t>Daily</t>
  </si>
  <si>
    <t>OMS PM</t>
  </si>
  <si>
    <t>OMS AM</t>
  </si>
  <si>
    <t>Optional Capacity Adjuster</t>
  </si>
  <si>
    <t>Use this for screenlines, not intersection approaches</t>
  </si>
  <si>
    <t>Capacity</t>
  </si>
  <si>
    <t>revised volume</t>
  </si>
  <si>
    <t>Leg 2</t>
  </si>
  <si>
    <t>Leg 3</t>
  </si>
  <si>
    <t>Leg 4</t>
  </si>
  <si>
    <t>Leg 5</t>
  </si>
  <si>
    <t>Leg 6</t>
  </si>
  <si>
    <t>Road</t>
  </si>
  <si>
    <t>Note: reenter model years but not project years</t>
  </si>
  <si>
    <t>match the link volume model years</t>
  </si>
  <si>
    <t>it is not required that the turn mvt volume model years</t>
  </si>
  <si>
    <t>TRICK: to enter a turn volume you don’t want adjusted, set Ab equal to column T</t>
  </si>
  <si>
    <t>and set model base year to count year (G13), enter your volumes under Af</t>
  </si>
  <si>
    <t>6 LEG DIAGRAM</t>
  </si>
  <si>
    <t>5 LEG DIAGRAM</t>
  </si>
  <si>
    <t>4 LEG DIAGRAM</t>
  </si>
  <si>
    <t>5 &amp; 6 LEG DIAGRAMS HIDDEN</t>
  </si>
  <si>
    <t>HIDDEN ROWS AND COLUMNS HAVE SPACE FOR 5/6 LEG INTERSECTIONS</t>
  </si>
  <si>
    <t>initial</t>
  </si>
  <si>
    <t>NCHRP255_link</t>
  </si>
  <si>
    <t>PM_turns</t>
  </si>
  <si>
    <t>AM_turns</t>
  </si>
  <si>
    <t>24_turns</t>
  </si>
  <si>
    <t>For making adjustments to TDM, use either to establish growth rates for subsequent intersection turn movement analysis or for factoring link volumes on a screenline</t>
  </si>
  <si>
    <t>To compute turning movement ADT volumes for the PM Peak (design and opening year).</t>
  </si>
  <si>
    <t>To compute turning movement ADT volumes for the day (design and opening year).</t>
  </si>
  <si>
    <t>If AM is the design hour you can rename this sheet AM, other to PM and change the above 2 cells to reflect this</t>
  </si>
  <si>
    <t>DAILY</t>
  </si>
  <si>
    <t>total</t>
  </si>
  <si>
    <t>note to self: this is just the AM sheet with DHV overwritten with 1.0, K, TD, PM K wiped</t>
  </si>
  <si>
    <t>Result from iteration #10</t>
  </si>
  <si>
    <t>Rounded to nearest 10 vehicles</t>
  </si>
  <si>
    <r>
      <t xml:space="preserve">You can </t>
    </r>
    <r>
      <rPr>
        <b/>
        <sz val="12"/>
        <color theme="4"/>
        <rFont val="Arial"/>
        <family val="2"/>
      </rPr>
      <t>optionally</t>
    </r>
    <r>
      <rPr>
        <sz val="12"/>
        <color theme="4"/>
        <rFont val="Arial"/>
        <family val="2"/>
      </rPr>
      <t xml:space="preserve"> enter model turn movements here to get</t>
    </r>
  </si>
  <si>
    <t>xfer from other sheet</t>
  </si>
  <si>
    <t>8b</t>
  </si>
  <si>
    <t>9b</t>
  </si>
  <si>
    <t>10b</t>
  </si>
  <si>
    <t>11b</t>
  </si>
  <si>
    <t>12b</t>
  </si>
  <si>
    <t>13b</t>
  </si>
  <si>
    <t>Open Year NOBUILD</t>
  </si>
  <si>
    <t>Open Year BUILD</t>
  </si>
  <si>
    <t>Note: when you enter open year you will usually enter build and no build so that pre-open interpolations can use no build, post-open use build</t>
  </si>
  <si>
    <t>If you only have one (say you just want to establish a third interpolation point due to an LU change), enter it as NB</t>
  </si>
  <si>
    <t>future year traffic assignment - Af-D= (near) design yr model run, Af-ON=optional (near) opening year no build model run, Af-OB=optional (near) opening year build model run</t>
  </si>
  <si>
    <t>Af-ON</t>
  </si>
  <si>
    <t>Af-OB</t>
  </si>
  <si>
    <t>Af-D</t>
  </si>
  <si>
    <t>(see notes on link sheet for additional tricks)</t>
  </si>
  <si>
    <t>*</t>
  </si>
  <si>
    <t>Columns 8-13 repeated for open year build and nobuild (hidden)</t>
  </si>
  <si>
    <t>Base Year Model:</t>
  </si>
  <si>
    <t>Future Year Model:</t>
  </si>
  <si>
    <t xml:space="preserve">Make sure model opening year (if used) is greater existing and less than forecast EXCEPT… If you want to use a base year build to establish trends, set Af-ON=Ab.  Set model open year=base year=count year. Place build run in Af-OB.  Do not use columns 14-15 in this case.  </t>
  </si>
  <si>
    <t>If you have a non-model forecast you want to enter to intepolate and calculate growth rate, put it in column 8 (Af), then copy column 5 to column 6 and set model base to count year.</t>
  </si>
  <si>
    <r>
      <t xml:space="preserve">general rule:  if </t>
    </r>
    <r>
      <rPr>
        <b/>
        <i/>
        <sz val="12"/>
        <rFont val="Calibri"/>
        <family val="2"/>
        <scheme val="minor"/>
      </rPr>
      <t>COUNT</t>
    </r>
    <r>
      <rPr>
        <i/>
        <sz val="12"/>
        <rFont val="Calibri"/>
        <family val="2"/>
        <scheme val="minor"/>
      </rPr>
      <t>/</t>
    </r>
    <r>
      <rPr>
        <b/>
        <i/>
        <sz val="12"/>
        <rFont val="Calibri"/>
        <family val="2"/>
        <scheme val="minor"/>
      </rPr>
      <t>Ab</t>
    </r>
    <r>
      <rPr>
        <i/>
        <sz val="12"/>
        <rFont val="Calibri"/>
        <family val="2"/>
        <scheme val="minor"/>
      </rPr>
      <t xml:space="preserve"> &lt;= 0.5 then use </t>
    </r>
    <r>
      <rPr>
        <b/>
        <i/>
        <sz val="12"/>
        <rFont val="Calibri"/>
        <family val="2"/>
        <scheme val="minor"/>
      </rPr>
      <t>RATIO</t>
    </r>
    <r>
      <rPr>
        <i/>
        <sz val="12"/>
        <rFont val="Calibri"/>
        <family val="2"/>
        <scheme val="minor"/>
      </rPr>
      <t xml:space="preserve">, OR if </t>
    </r>
    <r>
      <rPr>
        <b/>
        <i/>
        <sz val="12"/>
        <rFont val="Calibri"/>
        <family val="2"/>
        <scheme val="minor"/>
      </rPr>
      <t>COUNT</t>
    </r>
    <r>
      <rPr>
        <i/>
        <sz val="12"/>
        <rFont val="Calibri"/>
        <family val="2"/>
        <scheme val="minor"/>
      </rPr>
      <t>/</t>
    </r>
    <r>
      <rPr>
        <b/>
        <i/>
        <sz val="12"/>
        <rFont val="Calibri"/>
        <family val="2"/>
        <scheme val="minor"/>
      </rPr>
      <t>Ab</t>
    </r>
    <r>
      <rPr>
        <i/>
        <sz val="12"/>
        <rFont val="Calibri"/>
        <family val="2"/>
        <scheme val="minor"/>
      </rPr>
      <t xml:space="preserve"> &gt;= 2 then use </t>
    </r>
    <r>
      <rPr>
        <b/>
        <i/>
        <sz val="12"/>
        <rFont val="Calibri"/>
        <family val="2"/>
        <scheme val="minor"/>
      </rPr>
      <t xml:space="preserve">DIFF </t>
    </r>
    <r>
      <rPr>
        <i/>
        <sz val="12"/>
        <rFont val="Calibri"/>
        <family val="2"/>
        <scheme val="minor"/>
      </rPr>
      <t xml:space="preserve">instead of </t>
    </r>
    <r>
      <rPr>
        <b/>
        <i/>
        <sz val="12"/>
        <rFont val="Calibri"/>
        <family val="2"/>
        <scheme val="minor"/>
      </rPr>
      <t xml:space="preserve">Raf </t>
    </r>
  </si>
  <si>
    <r>
      <t>Ab</t>
    </r>
    <r>
      <rPr>
        <b/>
        <vertAlign val="superscript"/>
        <sz val="12"/>
        <rFont val="Calibri"/>
        <family val="2"/>
        <scheme val="minor"/>
      </rPr>
      <t>interpolate</t>
    </r>
  </si>
  <si>
    <r>
      <t>adjusted future year traffic forecast  (</t>
    </r>
    <r>
      <rPr>
        <b/>
        <sz val="12"/>
        <rFont val="Calibri"/>
        <family val="2"/>
        <scheme val="minor"/>
      </rPr>
      <t>COUNT</t>
    </r>
    <r>
      <rPr>
        <sz val="12"/>
        <rFont val="Calibri"/>
        <family val="2"/>
        <scheme val="minor"/>
      </rPr>
      <t>/</t>
    </r>
    <r>
      <rPr>
        <b/>
        <sz val="12"/>
        <rFont val="Calibri"/>
        <family val="2"/>
        <scheme val="minor"/>
      </rPr>
      <t>Ab</t>
    </r>
    <r>
      <rPr>
        <sz val="12"/>
        <rFont val="Calibri"/>
        <family val="2"/>
        <scheme val="minor"/>
      </rPr>
      <t xml:space="preserve">) * </t>
    </r>
    <r>
      <rPr>
        <b/>
        <sz val="12"/>
        <rFont val="Calibri"/>
        <family val="2"/>
        <scheme val="minor"/>
      </rPr>
      <t>Af</t>
    </r>
  </si>
  <si>
    <r>
      <t>adjusted future year traffic forecast  (</t>
    </r>
    <r>
      <rPr>
        <b/>
        <sz val="12"/>
        <rFont val="Calibri"/>
        <family val="2"/>
        <scheme val="minor"/>
      </rPr>
      <t>COUNT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Ab</t>
    </r>
    <r>
      <rPr>
        <sz val="12"/>
        <rFont val="Calibri"/>
        <family val="2"/>
        <scheme val="minor"/>
      </rPr>
      <t xml:space="preserve">) + </t>
    </r>
    <r>
      <rPr>
        <b/>
        <sz val="12"/>
        <rFont val="Calibri"/>
        <family val="2"/>
        <scheme val="minor"/>
      </rPr>
      <t>Af</t>
    </r>
  </si>
  <si>
    <r>
      <t>adjusted future year traffic forecast  (AVERAGE(</t>
    </r>
    <r>
      <rPr>
        <b/>
        <sz val="12"/>
        <rFont val="Calibri"/>
        <family val="2"/>
        <scheme val="minor"/>
      </rPr>
      <t>RATIO</t>
    </r>
    <r>
      <rPr>
        <sz val="12"/>
        <rFont val="Calibri"/>
        <family val="2"/>
        <scheme val="minor"/>
      </rPr>
      <t xml:space="preserve">, </t>
    </r>
    <r>
      <rPr>
        <b/>
        <sz val="12"/>
        <rFont val="Calibri"/>
        <family val="2"/>
        <scheme val="minor"/>
      </rPr>
      <t>DIFF</t>
    </r>
    <r>
      <rPr>
        <sz val="12"/>
        <rFont val="Calibri"/>
        <family val="2"/>
        <scheme val="minor"/>
      </rPr>
      <t>))</t>
    </r>
  </si>
  <si>
    <r>
      <t xml:space="preserve">Selects the type of future year adjustment based on the ratio of actual base year traffic count to interpolated base year traffic assignment
</t>
    </r>
    <r>
      <rPr>
        <i/>
        <sz val="12"/>
        <rFont val="Calibri"/>
        <family val="2"/>
        <scheme val="minor"/>
      </rPr>
      <t>general rule:  if COUNT/Ab &lt;= 0.5 then use RATIO, OR if COUNT/Ab &gt;= 2 then use DIFF instead of RAf</t>
    </r>
  </si>
  <si>
    <r>
      <t xml:space="preserve">general rule:  if </t>
    </r>
    <r>
      <rPr>
        <b/>
        <i/>
        <sz val="12"/>
        <color theme="4"/>
        <rFont val="Arial"/>
        <family val="2"/>
      </rPr>
      <t>COUNT</t>
    </r>
    <r>
      <rPr>
        <i/>
        <sz val="12"/>
        <color theme="4"/>
        <rFont val="Arial"/>
        <family val="2"/>
      </rPr>
      <t>/</t>
    </r>
    <r>
      <rPr>
        <b/>
        <i/>
        <sz val="12"/>
        <color theme="4"/>
        <rFont val="Arial"/>
        <family val="2"/>
      </rPr>
      <t>Ab</t>
    </r>
    <r>
      <rPr>
        <i/>
        <sz val="12"/>
        <color theme="4"/>
        <rFont val="Arial"/>
        <family val="2"/>
      </rPr>
      <t xml:space="preserve"> &lt;= 0.5 then use </t>
    </r>
    <r>
      <rPr>
        <b/>
        <i/>
        <sz val="12"/>
        <color theme="4"/>
        <rFont val="Arial"/>
        <family val="2"/>
      </rPr>
      <t>RATIO</t>
    </r>
    <r>
      <rPr>
        <i/>
        <sz val="12"/>
        <color theme="4"/>
        <rFont val="Arial"/>
        <family val="2"/>
      </rPr>
      <t xml:space="preserve">, OR if </t>
    </r>
    <r>
      <rPr>
        <b/>
        <i/>
        <sz val="12"/>
        <color theme="4"/>
        <rFont val="Arial"/>
        <family val="2"/>
      </rPr>
      <t>COUNT</t>
    </r>
    <r>
      <rPr>
        <i/>
        <sz val="12"/>
        <color theme="4"/>
        <rFont val="Arial"/>
        <family val="2"/>
      </rPr>
      <t>/</t>
    </r>
    <r>
      <rPr>
        <b/>
        <i/>
        <sz val="12"/>
        <color theme="4"/>
        <rFont val="Arial"/>
        <family val="2"/>
      </rPr>
      <t>Ab</t>
    </r>
    <r>
      <rPr>
        <i/>
        <sz val="12"/>
        <color theme="4"/>
        <rFont val="Arial"/>
        <family val="2"/>
      </rPr>
      <t xml:space="preserve"> &gt;= 2 then use </t>
    </r>
    <r>
      <rPr>
        <b/>
        <i/>
        <sz val="12"/>
        <color theme="4"/>
        <rFont val="Arial"/>
        <family val="2"/>
      </rPr>
      <t xml:space="preserve">DIFF </t>
    </r>
    <r>
      <rPr>
        <i/>
        <sz val="12"/>
        <color theme="4"/>
        <rFont val="Arial"/>
        <family val="2"/>
      </rPr>
      <t xml:space="preserve">instead of </t>
    </r>
    <r>
      <rPr>
        <b/>
        <i/>
        <sz val="12"/>
        <color theme="4"/>
        <rFont val="Arial"/>
        <family val="2"/>
      </rPr>
      <t xml:space="preserve">Raf </t>
    </r>
  </si>
  <si>
    <r>
      <t>Ab</t>
    </r>
    <r>
      <rPr>
        <b/>
        <vertAlign val="superscript"/>
        <sz val="12"/>
        <rFont val="Arial"/>
        <family val="2"/>
      </rPr>
      <t>interpolate</t>
    </r>
  </si>
  <si>
    <t>US 52 E/O SR823</t>
  </si>
  <si>
    <t>US 52 W/O SR823</t>
  </si>
  <si>
    <t>US 23 S/O SR823</t>
  </si>
  <si>
    <t>US 23 N/O SR823</t>
  </si>
  <si>
    <t>SR 140 W/O SR823</t>
  </si>
  <si>
    <t>SR 140 E/O SR823</t>
  </si>
  <si>
    <t>SR335 N/O CR28</t>
  </si>
  <si>
    <t>SR335 S/O CR28</t>
  </si>
  <si>
    <t>CR503 (OHIO RIR)</t>
  </si>
  <si>
    <t>TR 234 SHUMWY W/O 823</t>
  </si>
  <si>
    <t>TR 234 SHUMWY E/O 823</t>
  </si>
  <si>
    <t>CR 28 LUCASVL W/O 823</t>
  </si>
  <si>
    <t>CR 28 LUCASVL E/O 823</t>
  </si>
  <si>
    <t>interpolate opening &amp; design year 
from most recent count and adjusted future year forecast</t>
  </si>
  <si>
    <t>used count history years:</t>
  </si>
  <si>
    <t>BUILD_ADJ</t>
  </si>
  <si>
    <t>year</t>
  </si>
  <si>
    <t>Abinterpolate</t>
  </si>
  <si>
    <t>NOBUILD CAR TRK</t>
  </si>
  <si>
    <t>BUILD CAR TRK</t>
  </si>
  <si>
    <t>US52 RAMP A (EB ON)</t>
  </si>
  <si>
    <t>US52 RAMP B (WB OFF)</t>
  </si>
  <si>
    <t>SR140 RAMP A (SB OFF)</t>
  </si>
  <si>
    <t>SR140 RAMP B (NB ON)</t>
  </si>
  <si>
    <t xml:space="preserve"> </t>
  </si>
  <si>
    <t>TR234 RAMP A EB OFF</t>
  </si>
  <si>
    <t>TR234 RAMP B EB ON</t>
  </si>
  <si>
    <t>TR234 RAMP C WB OFF</t>
  </si>
  <si>
    <t>TR234 RAMP D WB ON</t>
  </si>
  <si>
    <t>CR28 RAMP A EB OFF</t>
  </si>
  <si>
    <t>CR28 RAMP B EB ON</t>
  </si>
  <si>
    <t>CR28 RAMP C WB OFF</t>
  </si>
  <si>
    <t>CR28 RAMP D WB ON</t>
  </si>
  <si>
    <t>US23 RAMP A (SB2EB)</t>
  </si>
  <si>
    <t>US23 RAMP B (NB2EB)</t>
  </si>
  <si>
    <t>US23 RAMP C (WB2NB)</t>
  </si>
  <si>
    <t>US23 RAMP D (WB2SB)</t>
  </si>
  <si>
    <t>SR823 - 52TO140</t>
  </si>
  <si>
    <t>SR823 - 140TO234</t>
  </si>
  <si>
    <t>SR823 - 234TO23</t>
  </si>
  <si>
    <t>New corridor and ramps evaluated using only Build model runs: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</si>
</sst>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0.000"/>
    <numFmt numFmtId="165" formatCode="h:mm;@"/>
    <numFmt numFmtId="166" formatCode="[$-409]h:mm\ AM/PM;@"/>
  </numFmts>
  <fonts count="36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Wingdings 3"/>
      <family val="1"/>
      <charset val="2"/>
    </font>
    <font>
      <i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theme="4"/>
      <name val="Arial"/>
      <family val="2"/>
    </font>
    <font>
      <b/>
      <sz val="12"/>
      <color theme="4"/>
      <name val="Arial"/>
      <family val="2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2"/>
      <color theme="4"/>
      <name val="Arial"/>
      <family val="2"/>
    </font>
    <font>
      <b/>
      <i/>
      <sz val="12"/>
      <color theme="4"/>
      <name val="Arial"/>
      <family val="2"/>
    </font>
    <font>
      <b/>
      <vertAlign val="superscript"/>
      <sz val="12"/>
      <name val="Arial"/>
      <family val="2"/>
    </font>
    <font>
      <b/>
      <sz val="12"/>
      <color theme="8" tint="-0.249977111117893"/>
      <name val="Arial"/>
      <family val="2"/>
    </font>
    <font>
      <b/>
      <sz val="12"/>
      <color indexed="12"/>
      <name val="Arial"/>
      <family val="2"/>
    </font>
    <font>
      <b/>
      <sz val="12"/>
      <color indexed="11"/>
      <name val="Arial"/>
      <family val="2"/>
    </font>
    <font>
      <b/>
      <sz val="12"/>
      <color indexed="10"/>
      <name val="Arial"/>
      <family val="2"/>
    </font>
    <font>
      <b/>
      <sz val="12"/>
      <color indexed="46"/>
      <name val="Arial"/>
      <family val="2"/>
    </font>
    <font>
      <sz val="12"/>
      <color indexed="12"/>
      <name val="Arial"/>
      <family val="2"/>
    </font>
    <font>
      <sz val="12"/>
      <color indexed="11"/>
      <name val="Arial"/>
      <family val="2"/>
    </font>
    <font>
      <sz val="12"/>
      <color indexed="10"/>
      <name val="Arial"/>
      <family val="2"/>
    </font>
    <font>
      <sz val="12"/>
      <color theme="8" tint="-0.249977111117893"/>
      <name val="Arial"/>
      <family val="2"/>
    </font>
    <font>
      <sz val="12"/>
      <color indexed="46"/>
      <name val="Arial"/>
      <family val="2"/>
    </font>
    <font>
      <sz val="12"/>
      <color indexed="15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2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4"/>
      </patternFill>
    </fill>
    <fill>
      <patternFill patternType="solid">
        <fgColor theme="4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>
      <alignment vertical="top"/>
    </xf>
    <xf numFmtId="3" fontId="4" fillId="2" borderId="0" applyFont="0" applyFill="0" applyBorder="0" applyAlignment="0" applyProtection="0"/>
    <xf numFmtId="5" fontId="4" fillId="2" borderId="0" applyFont="0" applyFill="0" applyBorder="0" applyAlignment="0" applyProtection="0"/>
    <xf numFmtId="0" fontId="13" fillId="2" borderId="0" applyFont="0" applyFill="0" applyBorder="0" applyAlignment="0" applyProtection="0"/>
    <xf numFmtId="2" fontId="13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10" fontId="13" fillId="2" borderId="0" applyFont="0" applyFill="0" applyBorder="0" applyAlignment="0" applyProtection="0"/>
    <xf numFmtId="0" fontId="13" fillId="2" borderId="0" applyFont="0" applyFill="0" applyBorder="0" applyAlignment="0" applyProtection="0"/>
    <xf numFmtId="0" fontId="13" fillId="0" borderId="0">
      <alignment vertical="top"/>
    </xf>
    <xf numFmtId="0" fontId="1" fillId="13" borderId="0" applyNumberFormat="0" applyBorder="0" applyAlignment="0" applyProtection="0"/>
  </cellStyleXfs>
  <cellXfs count="286">
    <xf numFmtId="0" fontId="0" fillId="2" borderId="0" xfId="0" applyFill="1" applyAlignment="1"/>
    <xf numFmtId="0" fontId="0" fillId="0" borderId="0" xfId="0" applyFill="1" applyBorder="1" applyAlignment="1"/>
    <xf numFmtId="0" fontId="3" fillId="0" borderId="0" xfId="0" applyFont="1" applyFill="1" applyAlignment="1"/>
    <xf numFmtId="0" fontId="4" fillId="0" borderId="0" xfId="0" applyFont="1">
      <alignment vertical="top"/>
    </xf>
    <xf numFmtId="10" fontId="4" fillId="0" borderId="0" xfId="0" applyNumberFormat="1" applyFont="1">
      <alignment vertical="top"/>
    </xf>
    <xf numFmtId="0" fontId="0" fillId="0" borderId="6" xfId="0" applyFill="1" applyBorder="1" applyAlignment="1"/>
    <xf numFmtId="0" fontId="11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Continuous"/>
    </xf>
    <xf numFmtId="0" fontId="4" fillId="0" borderId="0" xfId="0" applyFont="1" applyAlignment="1">
      <alignment horizontal="center" vertical="top"/>
    </xf>
    <xf numFmtId="10" fontId="4" fillId="0" borderId="0" xfId="9" applyFont="1" applyFill="1" applyAlignment="1">
      <alignment horizontal="center"/>
    </xf>
    <xf numFmtId="0" fontId="6" fillId="5" borderId="0" xfId="0" applyFont="1" applyFill="1">
      <alignment vertical="top"/>
    </xf>
    <xf numFmtId="0" fontId="4" fillId="5" borderId="0" xfId="0" applyFont="1" applyFill="1">
      <alignment vertical="top"/>
    </xf>
    <xf numFmtId="0" fontId="0" fillId="2" borderId="0" xfId="0" applyFill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>
      <alignment vertical="top"/>
    </xf>
    <xf numFmtId="0" fontId="13" fillId="0" borderId="0" xfId="0" applyFont="1" applyFill="1" applyAlignment="1"/>
    <xf numFmtId="0" fontId="13" fillId="0" borderId="0" xfId="0" applyFont="1" applyFill="1" applyBorder="1" applyAlignment="1"/>
    <xf numFmtId="0" fontId="7" fillId="3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center"/>
    </xf>
    <xf numFmtId="0" fontId="13" fillId="9" borderId="0" xfId="0" applyFont="1" applyFill="1" applyAlignment="1"/>
    <xf numFmtId="0" fontId="13" fillId="2" borderId="1" xfId="0" applyFont="1" applyFill="1" applyBorder="1" applyAlignment="1">
      <alignment vertical="top" wrapText="1"/>
    </xf>
    <xf numFmtId="2" fontId="13" fillId="3" borderId="2" xfId="0" applyNumberFormat="1" applyFont="1" applyFill="1" applyBorder="1" applyAlignment="1">
      <alignment horizontal="left"/>
    </xf>
    <xf numFmtId="0" fontId="13" fillId="7" borderId="0" xfId="0" applyFont="1" applyFill="1" applyAlignment="1"/>
    <xf numFmtId="0" fontId="13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4" fillId="0" borderId="0" xfId="0" applyFont="1" applyFill="1" applyAlignment="1"/>
    <xf numFmtId="0" fontId="13" fillId="7" borderId="0" xfId="11" applyFont="1" applyFill="1" applyAlignment="1">
      <alignment horizontal="center"/>
    </xf>
    <xf numFmtId="0" fontId="7" fillId="11" borderId="0" xfId="0" applyFont="1" applyFill="1" applyBorder="1" applyAlignment="1">
      <alignment horizontal="left" vertical="top"/>
    </xf>
    <xf numFmtId="0" fontId="4" fillId="11" borderId="0" xfId="0" applyFont="1" applyFill="1">
      <alignment vertical="top"/>
    </xf>
    <xf numFmtId="0" fontId="4" fillId="11" borderId="0" xfId="0" applyFont="1" applyFill="1" applyAlignment="1">
      <alignment horizontal="center" vertical="top"/>
    </xf>
    <xf numFmtId="0" fontId="4" fillId="12" borderId="0" xfId="0" applyFont="1" applyFill="1" applyAlignment="1">
      <alignment horizontal="center" vertical="top"/>
    </xf>
    <xf numFmtId="0" fontId="13" fillId="0" borderId="12" xfId="0" applyFont="1" applyFill="1" applyBorder="1" applyAlignment="1"/>
    <xf numFmtId="0" fontId="13" fillId="0" borderId="13" xfId="0" applyFont="1" applyFill="1" applyBorder="1" applyAlignment="1"/>
    <xf numFmtId="0" fontId="13" fillId="0" borderId="14" xfId="0" applyFont="1" applyFill="1" applyBorder="1" applyAlignment="1"/>
    <xf numFmtId="0" fontId="13" fillId="0" borderId="15" xfId="0" applyFont="1" applyFill="1" applyBorder="1" applyAlignment="1"/>
    <xf numFmtId="0" fontId="13" fillId="0" borderId="16" xfId="0" applyFont="1" applyFill="1" applyBorder="1" applyAlignment="1"/>
    <xf numFmtId="0" fontId="13" fillId="0" borderId="4" xfId="0" applyFont="1" applyFill="1" applyBorder="1" applyAlignment="1"/>
    <xf numFmtId="0" fontId="13" fillId="0" borderId="17" xfId="0" applyFont="1" applyFill="1" applyBorder="1" applyAlignment="1"/>
    <xf numFmtId="0" fontId="13" fillId="0" borderId="18" xfId="0" applyFont="1" applyFill="1" applyBorder="1" applyAlignment="1"/>
    <xf numFmtId="2" fontId="13" fillId="3" borderId="2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4" fontId="13" fillId="7" borderId="0" xfId="0" applyNumberFormat="1" applyFont="1" applyFill="1" applyAlignment="1"/>
    <xf numFmtId="2" fontId="13" fillId="0" borderId="0" xfId="0" applyNumberFormat="1" applyFont="1" applyFill="1" applyAlignment="1">
      <alignment horizontal="center"/>
    </xf>
    <xf numFmtId="0" fontId="13" fillId="0" borderId="0" xfId="0" quotePrefix="1" applyFont="1" applyFill="1" applyAlignment="1"/>
    <xf numFmtId="0" fontId="13" fillId="10" borderId="0" xfId="0" applyFont="1" applyFill="1" applyBorder="1" applyAlignment="1">
      <alignment horizontal="center"/>
    </xf>
    <xf numFmtId="0" fontId="13" fillId="1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10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8" borderId="0" xfId="0" applyFont="1" applyFill="1" applyAlignment="1"/>
    <xf numFmtId="1" fontId="13" fillId="0" borderId="0" xfId="0" applyNumberFormat="1" applyFont="1" applyFill="1" applyAlignment="1"/>
    <xf numFmtId="0" fontId="13" fillId="0" borderId="11" xfId="0" applyFont="1" applyFill="1" applyBorder="1" applyAlignment="1"/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/>
    </xf>
    <xf numFmtId="0" fontId="17" fillId="3" borderId="20" xfId="0" applyFont="1" applyFill="1" applyBorder="1" applyAlignment="1">
      <alignment horizontal="center" vertical="top"/>
    </xf>
    <xf numFmtId="0" fontId="17" fillId="0" borderId="0" xfId="0" applyFont="1" applyFill="1">
      <alignment vertical="top"/>
    </xf>
    <xf numFmtId="0" fontId="18" fillId="0" borderId="0" xfId="0" applyFont="1" applyFill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0" fontId="17" fillId="0" borderId="0" xfId="0" applyFont="1" applyFill="1" applyBorder="1">
      <alignment vertical="top"/>
    </xf>
    <xf numFmtId="0" fontId="17" fillId="0" borderId="0" xfId="0" applyFont="1" applyFill="1" applyBorder="1" applyAlignment="1">
      <alignment horizontal="center" vertical="top"/>
    </xf>
    <xf numFmtId="0" fontId="17" fillId="6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19" fillId="6" borderId="0" xfId="0" applyFont="1" applyFill="1">
      <alignment vertical="top"/>
    </xf>
    <xf numFmtId="0" fontId="19" fillId="0" borderId="0" xfId="0" applyFont="1" applyFill="1">
      <alignment vertical="top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left" vertical="top"/>
    </xf>
    <xf numFmtId="0" fontId="19" fillId="0" borderId="4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0" fontId="17" fillId="0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/>
    </xf>
    <xf numFmtId="0" fontId="17" fillId="6" borderId="1" xfId="0" applyFont="1" applyFill="1" applyBorder="1" applyAlignment="1">
      <alignment horizontal="center" vertical="top"/>
    </xf>
    <xf numFmtId="1" fontId="17" fillId="0" borderId="1" xfId="0" applyNumberFormat="1" applyFont="1" applyFill="1" applyBorder="1" applyAlignment="1">
      <alignment horizontal="center" vertical="top"/>
    </xf>
    <xf numFmtId="0" fontId="19" fillId="0" borderId="3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0" fontId="17" fillId="4" borderId="1" xfId="0" applyFont="1" applyFill="1" applyBorder="1" applyAlignment="1">
      <alignment horizontal="center" vertical="top"/>
    </xf>
    <xf numFmtId="164" fontId="17" fillId="0" borderId="1" xfId="0" applyNumberFormat="1" applyFont="1" applyFill="1" applyBorder="1" applyAlignment="1">
      <alignment horizontal="center" vertical="top"/>
    </xf>
    <xf numFmtId="0" fontId="17" fillId="0" borderId="1" xfId="0" applyFont="1" applyFill="1" applyBorder="1">
      <alignment vertical="top"/>
    </xf>
    <xf numFmtId="164" fontId="17" fillId="0" borderId="1" xfId="0" applyNumberFormat="1" applyFont="1" applyFill="1" applyBorder="1">
      <alignment vertical="top"/>
    </xf>
    <xf numFmtId="0" fontId="17" fillId="0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 vertical="top"/>
    </xf>
    <xf numFmtId="0" fontId="17" fillId="0" borderId="5" xfId="0" applyFont="1" applyFill="1" applyBorder="1" applyAlignment="1">
      <alignment horizontal="center" vertical="top"/>
    </xf>
    <xf numFmtId="1" fontId="17" fillId="0" borderId="5" xfId="0" applyNumberFormat="1" applyFon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center" vertical="top"/>
    </xf>
    <xf numFmtId="0" fontId="19" fillId="0" borderId="5" xfId="0" applyFont="1" applyFill="1" applyBorder="1" applyAlignment="1">
      <alignment horizontal="center" vertical="top"/>
    </xf>
    <xf numFmtId="164" fontId="17" fillId="0" borderId="5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7" fillId="0" borderId="12" xfId="0" applyFont="1" applyFill="1" applyBorder="1">
      <alignment vertical="top"/>
    </xf>
    <xf numFmtId="0" fontId="19" fillId="0" borderId="14" xfId="0" applyFont="1" applyFill="1" applyBorder="1" applyAlignment="1">
      <alignment horizontal="center" vertical="center"/>
    </xf>
    <xf numFmtId="0" fontId="17" fillId="0" borderId="15" xfId="0" applyFont="1" applyFill="1" applyBorder="1">
      <alignment vertical="top"/>
    </xf>
    <xf numFmtId="0" fontId="19" fillId="0" borderId="1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top"/>
    </xf>
    <xf numFmtId="0" fontId="17" fillId="0" borderId="17" xfId="0" applyFont="1" applyFill="1" applyBorder="1">
      <alignment vertical="top"/>
    </xf>
    <xf numFmtId="0" fontId="19" fillId="0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vertical="top"/>
    </xf>
    <xf numFmtId="0" fontId="19" fillId="6" borderId="0" xfId="0" applyFont="1" applyFill="1" applyBorder="1" applyAlignment="1">
      <alignment vertical="top" wrapText="1"/>
    </xf>
    <xf numFmtId="0" fontId="17" fillId="0" borderId="0" xfId="0" applyFont="1" applyFill="1" applyAlignment="1">
      <alignment horizontal="left" vertical="top" wrapText="1"/>
    </xf>
    <xf numFmtId="0" fontId="19" fillId="4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right" vertical="top"/>
    </xf>
    <xf numFmtId="0" fontId="3" fillId="6" borderId="0" xfId="0" applyFont="1" applyFill="1">
      <alignment vertical="top"/>
    </xf>
    <xf numFmtId="0" fontId="22" fillId="0" borderId="0" xfId="0" applyFont="1" applyFill="1" applyAlignment="1"/>
    <xf numFmtId="0" fontId="11" fillId="0" borderId="0" xfId="0" applyFont="1" applyFill="1" applyAlignment="1"/>
    <xf numFmtId="0" fontId="3" fillId="0" borderId="0" xfId="0" applyFont="1" applyFill="1">
      <alignment vertical="top"/>
    </xf>
    <xf numFmtId="0" fontId="13" fillId="3" borderId="2" xfId="0" applyFont="1" applyFill="1" applyBorder="1" applyAlignment="1">
      <alignment horizontal="center"/>
    </xf>
    <xf numFmtId="164" fontId="13" fillId="0" borderId="0" xfId="0" applyNumberFormat="1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0" fontId="13" fillId="0" borderId="13" xfId="11" applyFont="1" applyFill="1" applyBorder="1" applyAlignment="1"/>
    <xf numFmtId="0" fontId="13" fillId="0" borderId="14" xfId="11" applyFont="1" applyFill="1" applyBorder="1" applyAlignment="1"/>
    <xf numFmtId="0" fontId="3" fillId="0" borderId="0" xfId="11" applyFont="1" applyFill="1" applyBorder="1" applyAlignment="1"/>
    <xf numFmtId="0" fontId="3" fillId="0" borderId="16" xfId="11" applyFont="1" applyFill="1" applyBorder="1" applyAlignment="1"/>
    <xf numFmtId="0" fontId="3" fillId="0" borderId="15" xfId="11" applyFont="1" applyFill="1" applyBorder="1" applyAlignment="1"/>
    <xf numFmtId="0" fontId="3" fillId="0" borderId="4" xfId="11" applyFont="1" applyFill="1" applyBorder="1" applyAlignment="1"/>
    <xf numFmtId="0" fontId="13" fillId="3" borderId="0" xfId="0" applyFont="1" applyFill="1" applyBorder="1" applyAlignment="1">
      <alignment horizontal="left"/>
    </xf>
    <xf numFmtId="0" fontId="13" fillId="6" borderId="0" xfId="0" applyFont="1" applyFill="1" applyBorder="1" applyAlignment="1">
      <alignment horizontal="left" vertical="top"/>
    </xf>
    <xf numFmtId="0" fontId="13" fillId="6" borderId="0" xfId="0" applyFont="1" applyFill="1" applyBorder="1" applyAlignment="1">
      <alignment horizontal="center" vertical="top"/>
    </xf>
    <xf numFmtId="0" fontId="13" fillId="0" borderId="0" xfId="0" applyFont="1" applyFill="1">
      <alignment vertical="top"/>
    </xf>
    <xf numFmtId="0" fontId="11" fillId="0" borderId="0" xfId="0" applyFont="1" applyFill="1" applyAlignment="1">
      <alignment horizontal="left" vertical="top"/>
    </xf>
    <xf numFmtId="0" fontId="14" fillId="0" borderId="0" xfId="0" applyFont="1" applyFill="1">
      <alignment vertical="top"/>
    </xf>
    <xf numFmtId="0" fontId="13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0" fontId="14" fillId="0" borderId="0" xfId="0" applyFont="1" applyFill="1" applyBorder="1">
      <alignment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>
      <alignment vertical="top"/>
    </xf>
    <xf numFmtId="164" fontId="13" fillId="3" borderId="1" xfId="0" applyNumberFormat="1" applyFont="1" applyFill="1" applyBorder="1" applyAlignment="1">
      <alignment horizontal="center" vertical="top"/>
    </xf>
    <xf numFmtId="2" fontId="13" fillId="0" borderId="0" xfId="0" applyNumberFormat="1" applyFont="1" applyFill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/>
    </xf>
    <xf numFmtId="0" fontId="13" fillId="6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/>
    </xf>
    <xf numFmtId="1" fontId="13" fillId="0" borderId="1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" fontId="13" fillId="7" borderId="1" xfId="0" applyNumberFormat="1" applyFont="1" applyFill="1" applyBorder="1" applyAlignment="1">
      <alignment horizontal="center"/>
    </xf>
    <xf numFmtId="0" fontId="13" fillId="0" borderId="0" xfId="11" applyFont="1" applyFill="1" applyAlignment="1"/>
    <xf numFmtId="10" fontId="13" fillId="0" borderId="0" xfId="11" applyNumberFormat="1" applyFont="1" applyFill="1" applyAlignment="1"/>
    <xf numFmtId="1" fontId="13" fillId="0" borderId="0" xfId="11" applyNumberFormat="1" applyFont="1" applyFill="1" applyAlignment="1"/>
    <xf numFmtId="0" fontId="13" fillId="0" borderId="12" xfId="11" applyFont="1" applyFill="1" applyBorder="1" applyAlignment="1"/>
    <xf numFmtId="0" fontId="13" fillId="0" borderId="15" xfId="11" applyFont="1" applyFill="1" applyBorder="1" applyAlignment="1"/>
    <xf numFmtId="0" fontId="13" fillId="0" borderId="0" xfId="11" applyFont="1" applyFill="1" applyBorder="1" applyAlignment="1"/>
    <xf numFmtId="0" fontId="13" fillId="0" borderId="16" xfId="11" applyFont="1" applyFill="1" applyBorder="1" applyAlignment="1"/>
    <xf numFmtId="0" fontId="13" fillId="0" borderId="17" xfId="11" applyFont="1" applyFill="1" applyBorder="1" applyAlignment="1"/>
    <xf numFmtId="0" fontId="13" fillId="0" borderId="4" xfId="11" applyFont="1" applyFill="1" applyBorder="1" applyAlignment="1"/>
    <xf numFmtId="0" fontId="13" fillId="0" borderId="18" xfId="11" applyFont="1" applyFill="1" applyBorder="1" applyAlignment="1"/>
    <xf numFmtId="0" fontId="13" fillId="0" borderId="0" xfId="11" applyFont="1" applyFill="1" applyAlignment="1">
      <alignment horizontal="right"/>
    </xf>
    <xf numFmtId="0" fontId="3" fillId="0" borderId="0" xfId="11" applyFont="1" applyFill="1" applyAlignment="1">
      <alignment horizontal="right"/>
    </xf>
    <xf numFmtId="0" fontId="13" fillId="0" borderId="11" xfId="11" applyFont="1" applyFill="1" applyBorder="1" applyAlignment="1"/>
    <xf numFmtId="0" fontId="13" fillId="0" borderId="19" xfId="11" applyFont="1" applyFill="1" applyBorder="1" applyAlignment="1"/>
    <xf numFmtId="0" fontId="13" fillId="0" borderId="3" xfId="11" applyFont="1" applyFill="1" applyBorder="1" applyAlignment="1"/>
    <xf numFmtId="10" fontId="13" fillId="0" borderId="0" xfId="11" applyNumberFormat="1" applyFont="1" applyFill="1" applyBorder="1" applyAlignment="1"/>
    <xf numFmtId="166" fontId="13" fillId="0" borderId="0" xfId="11" applyNumberFormat="1" applyFont="1" applyFill="1" applyBorder="1" applyAlignment="1"/>
    <xf numFmtId="0" fontId="13" fillId="0" borderId="12" xfId="11" applyFont="1" applyFill="1" applyBorder="1" applyAlignment="1">
      <alignment horizontal="right"/>
    </xf>
    <xf numFmtId="0" fontId="13" fillId="10" borderId="13" xfId="11" applyFont="1" applyFill="1" applyBorder="1" applyAlignment="1">
      <alignment horizontal="right"/>
    </xf>
    <xf numFmtId="0" fontId="13" fillId="10" borderId="15" xfId="11" applyFont="1" applyFill="1" applyBorder="1" applyAlignment="1"/>
    <xf numFmtId="0" fontId="13" fillId="10" borderId="0" xfId="11" applyFont="1" applyFill="1" applyBorder="1" applyAlignment="1"/>
    <xf numFmtId="0" fontId="13" fillId="0" borderId="15" xfId="11" applyFont="1" applyFill="1" applyBorder="1" applyAlignment="1">
      <alignment horizontal="right"/>
    </xf>
    <xf numFmtId="0" fontId="13" fillId="10" borderId="0" xfId="11" applyFont="1" applyFill="1" applyBorder="1" applyAlignment="1">
      <alignment horizontal="right"/>
    </xf>
    <xf numFmtId="0" fontId="13" fillId="0" borderId="4" xfId="11" applyFont="1" applyFill="1" applyBorder="1" applyAlignment="1">
      <alignment horizontal="right"/>
    </xf>
    <xf numFmtId="0" fontId="13" fillId="0" borderId="16" xfId="11" applyFont="1" applyFill="1" applyBorder="1" applyAlignment="1">
      <alignment horizontal="right"/>
    </xf>
    <xf numFmtId="0" fontId="13" fillId="0" borderId="17" xfId="11" applyFont="1" applyFill="1" applyBorder="1" applyAlignment="1">
      <alignment horizontal="right"/>
    </xf>
    <xf numFmtId="0" fontId="13" fillId="10" borderId="4" xfId="11" applyFont="1" applyFill="1" applyBorder="1" applyAlignment="1">
      <alignment horizontal="right"/>
    </xf>
    <xf numFmtId="0" fontId="13" fillId="10" borderId="13" xfId="11" applyFont="1" applyFill="1" applyBorder="1" applyAlignment="1"/>
    <xf numFmtId="0" fontId="13" fillId="0" borderId="12" xfId="11" applyFont="1" applyFill="1" applyBorder="1" applyAlignment="1">
      <alignment horizontal="left"/>
    </xf>
    <xf numFmtId="0" fontId="13" fillId="0" borderId="16" xfId="11" applyFont="1" applyFill="1" applyBorder="1" applyAlignment="1">
      <alignment horizontal="left"/>
    </xf>
    <xf numFmtId="0" fontId="13" fillId="10" borderId="4" xfId="11" applyFont="1" applyFill="1" applyBorder="1" applyAlignment="1"/>
    <xf numFmtId="0" fontId="13" fillId="0" borderId="13" xfId="11" applyFont="1" applyFill="1" applyBorder="1" applyAlignment="1">
      <alignment horizontal="right"/>
    </xf>
    <xf numFmtId="0" fontId="13" fillId="10" borderId="16" xfId="11" applyFont="1" applyFill="1" applyBorder="1" applyAlignment="1"/>
    <xf numFmtId="0" fontId="13" fillId="0" borderId="0" xfId="11" applyFont="1" applyFill="1" applyBorder="1" applyAlignment="1">
      <alignment horizontal="right"/>
    </xf>
    <xf numFmtId="166" fontId="13" fillId="0" borderId="14" xfId="11" applyNumberFormat="1" applyFont="1" applyFill="1" applyBorder="1" applyAlignment="1"/>
    <xf numFmtId="1" fontId="13" fillId="7" borderId="0" xfId="0" applyNumberFormat="1" applyFont="1" applyFill="1" applyAlignment="1"/>
    <xf numFmtId="164" fontId="13" fillId="0" borderId="0" xfId="0" applyNumberFormat="1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top"/>
    </xf>
    <xf numFmtId="0" fontId="25" fillId="0" borderId="0" xfId="11" applyFont="1" applyFill="1" applyBorder="1" applyAlignment="1"/>
    <xf numFmtId="0" fontId="26" fillId="0" borderId="0" xfId="11" applyFont="1" applyFill="1" applyBorder="1" applyAlignment="1"/>
    <xf numFmtId="0" fontId="27" fillId="0" borderId="0" xfId="11" applyFont="1" applyFill="1" applyBorder="1" applyAlignment="1"/>
    <xf numFmtId="0" fontId="28" fillId="0" borderId="0" xfId="11" applyFont="1" applyFill="1" applyBorder="1" applyAlignment="1"/>
    <xf numFmtId="0" fontId="29" fillId="0" borderId="0" xfId="11" applyFont="1" applyFill="1" applyBorder="1" applyAlignment="1"/>
    <xf numFmtId="0" fontId="30" fillId="0" borderId="13" xfId="11" applyFont="1" applyFill="1" applyBorder="1" applyAlignment="1"/>
    <xf numFmtId="0" fontId="30" fillId="0" borderId="14" xfId="11" applyFont="1" applyFill="1" applyBorder="1" applyAlignment="1"/>
    <xf numFmtId="0" fontId="30" fillId="0" borderId="0" xfId="11" applyFont="1" applyFill="1" applyBorder="1" applyAlignment="1"/>
    <xf numFmtId="0" fontId="30" fillId="0" borderId="12" xfId="11" applyFont="1" applyFill="1" applyBorder="1" applyAlignment="1">
      <alignment horizontal="right"/>
    </xf>
    <xf numFmtId="0" fontId="31" fillId="0" borderId="15" xfId="11" applyFont="1" applyFill="1" applyBorder="1" applyAlignment="1">
      <alignment horizontal="right"/>
    </xf>
    <xf numFmtId="0" fontId="31" fillId="0" borderId="17" xfId="11" applyFont="1" applyFill="1" applyBorder="1" applyAlignment="1"/>
    <xf numFmtId="0" fontId="32" fillId="0" borderId="4" xfId="11" applyFont="1" applyFill="1" applyBorder="1" applyAlignment="1"/>
    <xf numFmtId="0" fontId="33" fillId="0" borderId="4" xfId="11" applyFont="1" applyFill="1" applyBorder="1" applyAlignment="1"/>
    <xf numFmtId="0" fontId="34" fillId="0" borderId="4" xfId="11" applyFont="1" applyFill="1" applyBorder="1" applyAlignment="1">
      <alignment horizontal="right"/>
    </xf>
    <xf numFmtId="0" fontId="32" fillId="0" borderId="15" xfId="11" applyFont="1" applyFill="1" applyBorder="1" applyAlignment="1">
      <alignment horizontal="right"/>
    </xf>
    <xf numFmtId="0" fontId="34" fillId="0" borderId="0" xfId="11" applyFont="1" applyFill="1" applyBorder="1" applyAlignment="1"/>
    <xf numFmtId="0" fontId="34" fillId="0" borderId="16" xfId="11" applyFont="1" applyFill="1" applyBorder="1" applyAlignment="1">
      <alignment horizontal="right"/>
    </xf>
    <xf numFmtId="0" fontId="33" fillId="0" borderId="17" xfId="11" applyFont="1" applyFill="1" applyBorder="1" applyAlignment="1">
      <alignment horizontal="right"/>
    </xf>
    <xf numFmtId="0" fontId="34" fillId="0" borderId="4" xfId="11" applyFont="1" applyFill="1" applyBorder="1" applyAlignment="1"/>
    <xf numFmtId="0" fontId="34" fillId="0" borderId="18" xfId="11" applyFont="1" applyFill="1" applyBorder="1" applyAlignment="1"/>
    <xf numFmtId="0" fontId="31" fillId="0" borderId="15" xfId="11" applyFont="1" applyFill="1" applyBorder="1" applyAlignment="1"/>
    <xf numFmtId="0" fontId="31" fillId="0" borderId="13" xfId="11" applyFont="1" applyFill="1" applyBorder="1" applyAlignment="1"/>
    <xf numFmtId="0" fontId="34" fillId="0" borderId="12" xfId="11" applyFont="1" applyFill="1" applyBorder="1" applyAlignment="1">
      <alignment horizontal="left"/>
    </xf>
    <xf numFmtId="0" fontId="31" fillId="0" borderId="0" xfId="11" applyFont="1" applyFill="1" applyBorder="1" applyAlignment="1"/>
    <xf numFmtId="0" fontId="34" fillId="0" borderId="16" xfId="11" applyFont="1" applyFill="1" applyBorder="1" applyAlignment="1">
      <alignment horizontal="left"/>
    </xf>
    <xf numFmtId="0" fontId="30" fillId="0" borderId="15" xfId="11" applyFont="1" applyFill="1" applyBorder="1" applyAlignment="1"/>
    <xf numFmtId="0" fontId="33" fillId="0" borderId="16" xfId="11" applyFont="1" applyFill="1" applyBorder="1" applyAlignment="1"/>
    <xf numFmtId="0" fontId="32" fillId="0" borderId="15" xfId="11" applyFont="1" applyFill="1" applyBorder="1" applyAlignment="1"/>
    <xf numFmtId="0" fontId="33" fillId="0" borderId="0" xfId="11" applyFont="1" applyFill="1" applyBorder="1" applyAlignment="1"/>
    <xf numFmtId="0" fontId="32" fillId="0" borderId="18" xfId="11" applyFont="1" applyFill="1" applyBorder="1" applyAlignment="1"/>
    <xf numFmtId="0" fontId="35" fillId="0" borderId="18" xfId="11" applyFont="1" applyFill="1" applyBorder="1" applyAlignment="1"/>
    <xf numFmtId="0" fontId="32" fillId="0" borderId="12" xfId="11" applyFont="1" applyFill="1" applyBorder="1" applyAlignment="1"/>
    <xf numFmtId="0" fontId="32" fillId="0" borderId="13" xfId="11" applyFont="1" applyFill="1" applyBorder="1" applyAlignment="1"/>
    <xf numFmtId="0" fontId="31" fillId="0" borderId="14" xfId="11" applyFont="1" applyFill="1" applyBorder="1" applyAlignment="1"/>
    <xf numFmtId="0" fontId="32" fillId="0" borderId="0" xfId="11" applyFont="1" applyFill="1" applyBorder="1" applyAlignment="1"/>
    <xf numFmtId="0" fontId="30" fillId="0" borderId="16" xfId="11" applyFont="1" applyFill="1" applyBorder="1" applyAlignment="1">
      <alignment horizontal="left"/>
    </xf>
    <xf numFmtId="0" fontId="34" fillId="0" borderId="16" xfId="11" applyFont="1" applyFill="1" applyBorder="1" applyAlignment="1"/>
    <xf numFmtId="0" fontId="34" fillId="0" borderId="13" xfId="11" applyFont="1" applyFill="1" applyBorder="1" applyAlignment="1">
      <alignment horizontal="right"/>
    </xf>
    <xf numFmtId="0" fontId="33" fillId="0" borderId="14" xfId="11" applyFont="1" applyFill="1" applyBorder="1" applyAlignment="1"/>
    <xf numFmtId="0" fontId="30" fillId="0" borderId="0" xfId="11" applyFont="1" applyFill="1" applyBorder="1" applyAlignment="1">
      <alignment horizontal="right"/>
    </xf>
    <xf numFmtId="0" fontId="30" fillId="0" borderId="16" xfId="11" applyFont="1" applyFill="1" applyBorder="1" applyAlignment="1"/>
    <xf numFmtId="0" fontId="31" fillId="0" borderId="0" xfId="11" applyFont="1" applyFill="1" applyBorder="1" applyAlignment="1">
      <alignment horizontal="right"/>
    </xf>
    <xf numFmtId="0" fontId="34" fillId="0" borderId="0" xfId="11" applyFont="1" applyFill="1" applyBorder="1" applyAlignment="1">
      <alignment horizontal="right"/>
    </xf>
    <xf numFmtId="0" fontId="32" fillId="0" borderId="0" xfId="11" applyFont="1" applyFill="1" applyBorder="1" applyAlignment="1">
      <alignment horizontal="right"/>
    </xf>
    <xf numFmtId="0" fontId="33" fillId="0" borderId="18" xfId="11" applyFont="1" applyFill="1" applyBorder="1" applyAlignment="1"/>
    <xf numFmtId="0" fontId="35" fillId="0" borderId="0" xfId="11" applyFont="1" applyFill="1" applyBorder="1" applyAlignment="1">
      <alignment horizontal="right"/>
    </xf>
    <xf numFmtId="0" fontId="31" fillId="0" borderId="12" xfId="11" applyFont="1" applyFill="1" applyBorder="1" applyAlignment="1"/>
    <xf numFmtId="0" fontId="30" fillId="0" borderId="12" xfId="11" applyFont="1" applyFill="1" applyBorder="1" applyAlignment="1"/>
    <xf numFmtId="0" fontId="35" fillId="0" borderId="0" xfId="11" applyFont="1" applyFill="1" applyBorder="1" applyAlignment="1"/>
    <xf numFmtId="0" fontId="25" fillId="0" borderId="16" xfId="11" applyFont="1" applyFill="1" applyBorder="1" applyAlignment="1"/>
    <xf numFmtId="0" fontId="27" fillId="0" borderId="15" xfId="11" applyFont="1" applyFill="1" applyBorder="1" applyAlignment="1"/>
    <xf numFmtId="164" fontId="13" fillId="0" borderId="0" xfId="0" applyNumberFormat="1" applyFont="1" applyFill="1" applyAlignment="1"/>
    <xf numFmtId="0" fontId="13" fillId="0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left"/>
    </xf>
    <xf numFmtId="0" fontId="17" fillId="4" borderId="0" xfId="0" applyFont="1" applyFill="1" applyBorder="1" applyAlignment="1">
      <alignment horizontal="left"/>
    </xf>
    <xf numFmtId="0" fontId="13" fillId="3" borderId="8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166" fontId="13" fillId="3" borderId="8" xfId="0" applyNumberFormat="1" applyFont="1" applyFill="1" applyBorder="1" applyAlignment="1">
      <alignment horizontal="center"/>
    </xf>
    <xf numFmtId="166" fontId="13" fillId="3" borderId="10" xfId="0" applyNumberFormat="1" applyFont="1" applyFill="1" applyBorder="1" applyAlignment="1">
      <alignment horizontal="center"/>
    </xf>
    <xf numFmtId="166" fontId="13" fillId="3" borderId="9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3" fillId="4" borderId="0" xfId="0" applyFont="1" applyFill="1" applyBorder="1" applyAlignment="1">
      <alignment horizontal="left"/>
    </xf>
    <xf numFmtId="0" fontId="13" fillId="7" borderId="8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0" fillId="2" borderId="0" xfId="12" applyFont="1" applyFill="1" applyAlignment="1">
      <alignment vertical="top"/>
    </xf>
    <xf numFmtId="0" fontId="13" fillId="2" borderId="0" xfId="12" applyFont="1" applyFill="1" applyAlignment="1">
      <alignment vertical="top"/>
    </xf>
  </cellXfs>
  <cellStyles count="13">
    <cellStyle name="20% - Accent1" xfId="12" builtinId="30"/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HEADING1" xfId="7"/>
    <cellStyle name="HEADING2" xfId="8"/>
    <cellStyle name="Normal" xfId="0" builtinId="0"/>
    <cellStyle name="Normal 2" xfId="11"/>
    <cellStyle name="Percent" xfId="9" builtinId="5"/>
    <cellStyle name="Total" xfId="10" builtinId="25" customBuiltin="1"/>
  </cellStyles>
  <dxfs count="15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7"/>
  <sheetViews>
    <sheetView workbookViewId="0">
      <selection activeCell="B13" sqref="B13"/>
    </sheetView>
  </sheetViews>
  <sheetFormatPr defaultColWidth="8.90625" defaultRowHeight="15" x14ac:dyDescent="0.25"/>
  <cols>
    <col min="1" max="1" width="24.54296875" style="12" bestFit="1" customWidth="1"/>
    <col min="2" max="2" width="52.08984375" style="12" customWidth="1"/>
    <col min="3" max="16384" width="8.90625" style="12"/>
  </cols>
  <sheetData>
    <row r="1" spans="1:2" ht="15.6" x14ac:dyDescent="0.25">
      <c r="A1" s="13" t="s">
        <v>157</v>
      </c>
      <c r="B1" s="13" t="s">
        <v>161</v>
      </c>
    </row>
    <row r="2" spans="1:2" x14ac:dyDescent="0.25">
      <c r="A2" s="14" t="s">
        <v>158</v>
      </c>
      <c r="B2" s="14" t="s">
        <v>160</v>
      </c>
    </row>
    <row r="3" spans="1:2" ht="30" x14ac:dyDescent="0.25">
      <c r="A3" s="14" t="s">
        <v>111</v>
      </c>
      <c r="B3" s="14" t="s">
        <v>159</v>
      </c>
    </row>
    <row r="4" spans="1:2" ht="45" x14ac:dyDescent="0.25">
      <c r="A4" s="22" t="s">
        <v>286</v>
      </c>
      <c r="B4" s="22" t="s">
        <v>290</v>
      </c>
    </row>
    <row r="5" spans="1:2" ht="30" x14ac:dyDescent="0.25">
      <c r="A5" s="22" t="s">
        <v>287</v>
      </c>
      <c r="B5" s="22" t="s">
        <v>291</v>
      </c>
    </row>
    <row r="6" spans="1:2" ht="30" x14ac:dyDescent="0.25">
      <c r="A6" s="22" t="s">
        <v>288</v>
      </c>
      <c r="B6" s="22" t="s">
        <v>291</v>
      </c>
    </row>
    <row r="7" spans="1:2" ht="30" x14ac:dyDescent="0.25">
      <c r="A7" s="22" t="s">
        <v>289</v>
      </c>
      <c r="B7" s="22" t="s">
        <v>292</v>
      </c>
    </row>
  </sheetData>
  <phoneticPr fontId="5" type="noConversion"/>
  <pageMargins left="0.48" right="0.47" top="1" bottom="0.7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26"/>
    <pageSetUpPr fitToPage="1"/>
  </sheetPr>
  <dimension ref="A1:W82"/>
  <sheetViews>
    <sheetView zoomScale="90" zoomScaleNormal="90" workbookViewId="0">
      <selection activeCell="D54" sqref="D54"/>
    </sheetView>
  </sheetViews>
  <sheetFormatPr defaultColWidth="8.90625" defaultRowHeight="13.2" x14ac:dyDescent="0.25"/>
  <cols>
    <col min="1" max="4" width="8.90625" style="3"/>
    <col min="5" max="5" width="10.1796875" style="3" customWidth="1"/>
    <col min="6" max="6" width="17.453125" style="3" bestFit="1" customWidth="1"/>
    <col min="7" max="7" width="12.54296875" style="3" bestFit="1" customWidth="1"/>
    <col min="8" max="10" width="8.90625" style="3"/>
    <col min="11" max="11" width="13" style="3" bestFit="1" customWidth="1"/>
    <col min="12" max="16384" width="8.90625" style="3"/>
  </cols>
  <sheetData>
    <row r="1" spans="1:23" x14ac:dyDescent="0.25">
      <c r="B1" s="10" t="s">
        <v>145</v>
      </c>
      <c r="C1" s="11"/>
      <c r="D1" s="11"/>
      <c r="E1" s="11"/>
      <c r="F1" s="3" t="s">
        <v>109</v>
      </c>
      <c r="O1" s="3" t="s">
        <v>61</v>
      </c>
    </row>
    <row r="2" spans="1:23" ht="15" x14ac:dyDescent="0.25">
      <c r="B2" s="19" t="s">
        <v>162</v>
      </c>
      <c r="F2" t="s">
        <v>110</v>
      </c>
      <c r="G2"/>
      <c r="H2"/>
      <c r="I2"/>
      <c r="J2"/>
      <c r="K2"/>
      <c r="L2"/>
      <c r="M2"/>
      <c r="N2"/>
      <c r="O2" t="s">
        <v>110</v>
      </c>
      <c r="P2"/>
      <c r="Q2"/>
      <c r="R2"/>
      <c r="S2"/>
      <c r="T2"/>
      <c r="U2"/>
      <c r="V2"/>
      <c r="W2"/>
    </row>
    <row r="3" spans="1:23" ht="15.6" thickBot="1" x14ac:dyDescent="0.3">
      <c r="B3" s="8" t="s">
        <v>173</v>
      </c>
      <c r="C3" s="8" t="s">
        <v>109</v>
      </c>
      <c r="D3" s="8" t="s">
        <v>61</v>
      </c>
      <c r="E3" s="8" t="s">
        <v>64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15.6" x14ac:dyDescent="0.3">
      <c r="A4" s="3" t="s">
        <v>164</v>
      </c>
      <c r="B4" s="19"/>
      <c r="C4" s="19"/>
      <c r="D4" s="19"/>
      <c r="E4" s="9" t="e">
        <f t="shared" ref="E4:E10" si="0">D4/C4</f>
        <v>#DIV/0!</v>
      </c>
      <c r="F4" s="7"/>
      <c r="G4" s="7"/>
      <c r="H4"/>
      <c r="I4"/>
      <c r="J4"/>
      <c r="K4"/>
      <c r="L4"/>
      <c r="M4"/>
      <c r="N4"/>
      <c r="O4" s="7"/>
      <c r="P4" s="7"/>
      <c r="Q4"/>
      <c r="R4"/>
      <c r="S4"/>
      <c r="T4"/>
      <c r="U4"/>
      <c r="V4"/>
      <c r="W4"/>
    </row>
    <row r="5" spans="1:23" ht="15" x14ac:dyDescent="0.25">
      <c r="A5" s="3" t="s">
        <v>165</v>
      </c>
      <c r="B5" s="19"/>
      <c r="C5" s="19"/>
      <c r="D5" s="19"/>
      <c r="E5" s="9" t="e">
        <f t="shared" si="0"/>
        <v>#DIV/0!</v>
      </c>
      <c r="F5" s="1"/>
      <c r="G5" s="1"/>
      <c r="H5"/>
      <c r="I5"/>
      <c r="J5"/>
      <c r="K5"/>
      <c r="L5"/>
      <c r="M5"/>
      <c r="N5"/>
      <c r="O5" s="1"/>
      <c r="P5" s="1"/>
      <c r="Q5"/>
      <c r="R5"/>
      <c r="S5"/>
      <c r="T5"/>
      <c r="U5"/>
      <c r="V5"/>
      <c r="W5"/>
    </row>
    <row r="6" spans="1:23" ht="15" x14ac:dyDescent="0.25">
      <c r="A6" s="3" t="s">
        <v>166</v>
      </c>
      <c r="B6" s="19"/>
      <c r="C6" s="19"/>
      <c r="D6" s="19"/>
      <c r="E6" s="9" t="e">
        <f t="shared" si="0"/>
        <v>#DIV/0!</v>
      </c>
      <c r="F6" s="1"/>
      <c r="G6" s="1"/>
      <c r="H6"/>
      <c r="I6"/>
      <c r="J6"/>
      <c r="K6"/>
      <c r="L6"/>
      <c r="M6"/>
      <c r="N6"/>
      <c r="O6" s="1"/>
      <c r="P6" s="1"/>
      <c r="Q6"/>
      <c r="R6"/>
      <c r="S6"/>
      <c r="T6"/>
      <c r="U6"/>
      <c r="V6"/>
      <c r="W6"/>
    </row>
    <row r="7" spans="1:23" ht="15" x14ac:dyDescent="0.25">
      <c r="A7" s="3" t="s">
        <v>167</v>
      </c>
      <c r="B7" s="19"/>
      <c r="C7" s="19"/>
      <c r="D7" s="19"/>
      <c r="E7" s="9" t="e">
        <f t="shared" si="0"/>
        <v>#DIV/0!</v>
      </c>
      <c r="F7" s="1"/>
      <c r="G7" s="1"/>
      <c r="H7"/>
      <c r="I7"/>
      <c r="J7"/>
      <c r="K7"/>
      <c r="L7"/>
      <c r="M7"/>
      <c r="N7"/>
      <c r="O7" s="1"/>
      <c r="P7" s="1"/>
      <c r="Q7"/>
      <c r="R7"/>
      <c r="S7"/>
      <c r="T7"/>
      <c r="U7"/>
      <c r="V7"/>
      <c r="W7"/>
    </row>
    <row r="8" spans="1:23" ht="15" x14ac:dyDescent="0.25">
      <c r="A8" s="3" t="s">
        <v>168</v>
      </c>
      <c r="B8" s="19"/>
      <c r="C8" s="19"/>
      <c r="D8" s="19"/>
      <c r="E8" s="9" t="e">
        <f t="shared" si="0"/>
        <v>#DIV/0!</v>
      </c>
      <c r="F8" s="1"/>
      <c r="G8" s="1"/>
      <c r="H8"/>
      <c r="I8"/>
      <c r="J8"/>
      <c r="K8"/>
      <c r="L8"/>
      <c r="M8"/>
      <c r="N8"/>
      <c r="O8" s="1"/>
      <c r="P8" s="1"/>
      <c r="Q8"/>
      <c r="R8"/>
      <c r="S8"/>
      <c r="T8"/>
      <c r="U8"/>
      <c r="V8"/>
      <c r="W8"/>
    </row>
    <row r="9" spans="1:23" ht="15.6" thickBot="1" x14ac:dyDescent="0.3">
      <c r="A9" s="3" t="s">
        <v>169</v>
      </c>
      <c r="B9" s="33"/>
      <c r="C9" s="19"/>
      <c r="D9" s="19"/>
      <c r="E9" s="9" t="e">
        <f t="shared" si="0"/>
        <v>#DIV/0!</v>
      </c>
      <c r="F9" s="5"/>
      <c r="G9" s="5"/>
      <c r="H9"/>
      <c r="I9"/>
      <c r="J9"/>
      <c r="K9"/>
      <c r="L9"/>
      <c r="M9"/>
      <c r="N9"/>
      <c r="O9" s="5"/>
      <c r="P9" s="5"/>
      <c r="Q9"/>
      <c r="R9"/>
      <c r="S9"/>
      <c r="T9"/>
      <c r="U9"/>
      <c r="V9"/>
      <c r="W9"/>
    </row>
    <row r="10" spans="1:23" ht="15" x14ac:dyDescent="0.25">
      <c r="A10" s="3" t="s">
        <v>170</v>
      </c>
      <c r="B10" s="19"/>
      <c r="C10" s="19"/>
      <c r="D10" s="19"/>
      <c r="E10" s="9" t="e">
        <f t="shared" si="0"/>
        <v>#DIV/0!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5.6" thickBot="1" x14ac:dyDescent="0.3">
      <c r="B11" s="8"/>
      <c r="C11" s="8"/>
      <c r="D11" s="8"/>
      <c r="E11" s="8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ht="15.6" x14ac:dyDescent="0.3">
      <c r="A12" s="3" t="s">
        <v>171</v>
      </c>
      <c r="B12" s="19"/>
      <c r="C12" s="8">
        <f>ROUND($B12*G$19+G$18,0)</f>
        <v>0</v>
      </c>
      <c r="D12" s="8">
        <f>ROUND($B12*P$19+P$18,0)</f>
        <v>0</v>
      </c>
      <c r="E12" s="9" t="e">
        <f>D12/C12</f>
        <v>#DIV/0!</v>
      </c>
      <c r="F12" s="6"/>
      <c r="G12" s="6"/>
      <c r="H12" s="6"/>
      <c r="I12" s="6"/>
      <c r="J12" s="6"/>
      <c r="K12" s="6"/>
      <c r="L12"/>
      <c r="M12"/>
      <c r="N12"/>
      <c r="O12" s="6"/>
      <c r="P12" s="6"/>
      <c r="Q12" s="6"/>
      <c r="R12" s="6"/>
      <c r="S12" s="6"/>
      <c r="T12" s="6"/>
      <c r="U12"/>
      <c r="V12"/>
      <c r="W12"/>
    </row>
    <row r="13" spans="1:23" ht="15" x14ac:dyDescent="0.25">
      <c r="A13" s="3" t="s">
        <v>172</v>
      </c>
      <c r="B13" s="19"/>
      <c r="C13" s="8">
        <f>ROUND($B13*G$19+G$18,0)</f>
        <v>0</v>
      </c>
      <c r="D13" s="8">
        <f>ROUND($B13*P$19+P$18,0)</f>
        <v>0</v>
      </c>
      <c r="E13" s="9" t="e">
        <f>D13/C13</f>
        <v>#DIV/0!</v>
      </c>
      <c r="F13" s="1"/>
      <c r="G13" s="1"/>
      <c r="H13" s="1"/>
      <c r="I13" s="1"/>
      <c r="J13" s="1"/>
      <c r="K13" s="1"/>
      <c r="L13"/>
      <c r="M13"/>
      <c r="N13"/>
      <c r="O13" s="1"/>
      <c r="P13" s="1"/>
      <c r="Q13" s="1"/>
      <c r="R13" s="1"/>
      <c r="S13" s="1"/>
      <c r="T13" s="1"/>
      <c r="U13"/>
      <c r="V13"/>
      <c r="W13"/>
    </row>
    <row r="14" spans="1:23" ht="15" x14ac:dyDescent="0.25">
      <c r="F14" s="1"/>
      <c r="G14" s="1"/>
      <c r="H14" s="1"/>
      <c r="I14" s="1"/>
      <c r="J14" s="1"/>
      <c r="K14" s="1"/>
      <c r="L14"/>
      <c r="M14"/>
      <c r="N14"/>
      <c r="O14" s="1"/>
      <c r="P14" s="1"/>
      <c r="Q14" s="1"/>
      <c r="R14" s="1"/>
      <c r="S14" s="1"/>
      <c r="T14" s="1"/>
      <c r="U14"/>
      <c r="V14"/>
      <c r="W14"/>
    </row>
    <row r="15" spans="1:23" ht="15.6" thickBot="1" x14ac:dyDescent="0.3">
      <c r="B15" s="3" t="s">
        <v>112</v>
      </c>
      <c r="C15" s="4" t="e">
        <f>((C13-C10)/C10)/(B13-B10)</f>
        <v>#DIV/0!</v>
      </c>
      <c r="D15" s="4" t="e">
        <f>((D13-D10)/D10)/(B13-B10)</f>
        <v>#DIV/0!</v>
      </c>
      <c r="E15" s="4"/>
      <c r="F15" s="5"/>
      <c r="G15" s="5"/>
      <c r="H15" s="5"/>
      <c r="I15" s="5"/>
      <c r="J15" s="5"/>
      <c r="K15" s="5"/>
      <c r="L15"/>
      <c r="M15"/>
      <c r="N15"/>
      <c r="O15" s="5"/>
      <c r="P15" s="5"/>
      <c r="Q15" s="5"/>
      <c r="R15" s="5"/>
      <c r="S15" s="5"/>
      <c r="T15" s="5"/>
      <c r="U15"/>
      <c r="V15"/>
      <c r="W15"/>
    </row>
    <row r="16" spans="1:23" ht="15.6" thickBot="1" x14ac:dyDescent="0.3">
      <c r="B16" s="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ht="15.6" x14ac:dyDescent="0.3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" x14ac:dyDescent="0.25"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6" thickBo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" x14ac:dyDescent="0.25"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ht="15" x14ac:dyDescent="0.25"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5" x14ac:dyDescent="0.25">
      <c r="B22" s="34" t="s">
        <v>163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5.6" thickBot="1" x14ac:dyDescent="0.3">
      <c r="B23" s="8" t="s">
        <v>173</v>
      </c>
      <c r="C23" s="8" t="s">
        <v>109</v>
      </c>
      <c r="D23" s="8" t="s">
        <v>61</v>
      </c>
      <c r="E23" s="8" t="s">
        <v>64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5.6" x14ac:dyDescent="0.3">
      <c r="A24" s="3" t="s">
        <v>164</v>
      </c>
      <c r="B24" s="35"/>
      <c r="C24" s="35"/>
      <c r="D24" s="35"/>
      <c r="E24" s="9" t="e">
        <f t="shared" ref="E24:E30" si="1">D24/C24</f>
        <v>#DIV/0!</v>
      </c>
      <c r="F24" s="7"/>
      <c r="G24" s="7"/>
      <c r="H24"/>
      <c r="I24"/>
      <c r="J24"/>
      <c r="K24"/>
      <c r="L24"/>
      <c r="M24"/>
      <c r="N24"/>
      <c r="O24" s="7"/>
      <c r="P24" s="7"/>
      <c r="Q24"/>
      <c r="R24"/>
      <c r="S24"/>
      <c r="T24"/>
      <c r="U24"/>
      <c r="V24"/>
      <c r="W24"/>
    </row>
    <row r="25" spans="1:23" ht="15" x14ac:dyDescent="0.25">
      <c r="A25" s="3" t="s">
        <v>165</v>
      </c>
      <c r="B25" s="35"/>
      <c r="C25" s="35"/>
      <c r="D25" s="35"/>
      <c r="E25" s="9" t="e">
        <f t="shared" si="1"/>
        <v>#DIV/0!</v>
      </c>
      <c r="F25" s="1"/>
      <c r="G25" s="1"/>
      <c r="H25"/>
      <c r="I25"/>
      <c r="J25"/>
      <c r="K25"/>
      <c r="L25"/>
      <c r="M25"/>
      <c r="N25"/>
      <c r="O25" s="1"/>
      <c r="P25" s="1"/>
      <c r="Q25"/>
      <c r="R25"/>
      <c r="S25"/>
      <c r="T25"/>
      <c r="U25"/>
      <c r="V25"/>
      <c r="W25"/>
    </row>
    <row r="26" spans="1:23" ht="15" x14ac:dyDescent="0.25">
      <c r="A26" s="3" t="s">
        <v>166</v>
      </c>
      <c r="B26" s="35"/>
      <c r="C26" s="35"/>
      <c r="D26" s="35"/>
      <c r="E26" s="9" t="e">
        <f t="shared" si="1"/>
        <v>#DIV/0!</v>
      </c>
      <c r="F26" s="1"/>
      <c r="G26" s="1"/>
      <c r="H26"/>
      <c r="I26"/>
      <c r="J26"/>
      <c r="K26"/>
      <c r="L26"/>
      <c r="M26"/>
      <c r="N26"/>
      <c r="O26" s="1"/>
      <c r="P26" s="1"/>
      <c r="Q26"/>
      <c r="R26"/>
      <c r="S26"/>
      <c r="T26"/>
      <c r="U26"/>
      <c r="V26"/>
      <c r="W26"/>
    </row>
    <row r="27" spans="1:23" ht="15" x14ac:dyDescent="0.25">
      <c r="A27" s="3" t="s">
        <v>167</v>
      </c>
      <c r="B27" s="35"/>
      <c r="C27" s="35"/>
      <c r="D27" s="35"/>
      <c r="E27" s="9" t="e">
        <f t="shared" si="1"/>
        <v>#DIV/0!</v>
      </c>
      <c r="F27" s="1"/>
      <c r="G27" s="1"/>
      <c r="H27"/>
      <c r="I27"/>
      <c r="J27"/>
      <c r="K27"/>
      <c r="L27"/>
      <c r="M27"/>
      <c r="N27"/>
      <c r="O27" s="1"/>
      <c r="P27" s="1"/>
      <c r="Q27"/>
      <c r="R27"/>
      <c r="S27"/>
      <c r="T27"/>
      <c r="U27"/>
      <c r="V27"/>
      <c r="W27"/>
    </row>
    <row r="28" spans="1:23" ht="15" x14ac:dyDescent="0.25">
      <c r="A28" s="3" t="s">
        <v>168</v>
      </c>
      <c r="B28" s="35"/>
      <c r="C28" s="35"/>
      <c r="D28" s="35"/>
      <c r="E28" s="9" t="e">
        <f t="shared" si="1"/>
        <v>#DIV/0!</v>
      </c>
      <c r="F28" s="1"/>
      <c r="G28" s="1"/>
      <c r="H28"/>
      <c r="I28"/>
      <c r="J28"/>
      <c r="K28"/>
      <c r="L28"/>
      <c r="M28"/>
      <c r="N28"/>
      <c r="O28" s="1"/>
      <c r="P28" s="1"/>
      <c r="Q28"/>
      <c r="R28"/>
      <c r="S28"/>
      <c r="T28"/>
      <c r="U28"/>
      <c r="V28"/>
      <c r="W28"/>
    </row>
    <row r="29" spans="1:23" ht="15.6" thickBot="1" x14ac:dyDescent="0.3">
      <c r="A29" s="3" t="s">
        <v>169</v>
      </c>
      <c r="B29" s="35"/>
      <c r="C29" s="35"/>
      <c r="D29" s="35"/>
      <c r="E29" s="9" t="e">
        <f t="shared" si="1"/>
        <v>#DIV/0!</v>
      </c>
      <c r="F29" s="5"/>
      <c r="G29" s="5"/>
      <c r="H29"/>
      <c r="I29"/>
      <c r="J29"/>
      <c r="K29"/>
      <c r="L29"/>
      <c r="M29"/>
      <c r="N29"/>
      <c r="O29" s="5"/>
      <c r="P29" s="5"/>
      <c r="Q29"/>
      <c r="R29"/>
      <c r="S29"/>
      <c r="T29"/>
      <c r="U29"/>
      <c r="V29"/>
      <c r="W29"/>
    </row>
    <row r="30" spans="1:23" ht="15" x14ac:dyDescent="0.25">
      <c r="A30" s="3" t="s">
        <v>170</v>
      </c>
      <c r="B30" s="35"/>
      <c r="C30" s="35"/>
      <c r="D30" s="35"/>
      <c r="E30" s="9" t="e">
        <f t="shared" si="1"/>
        <v>#DIV/0!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5.6" thickBot="1" x14ac:dyDescent="0.3">
      <c r="B31" s="8"/>
      <c r="C31" s="8"/>
      <c r="D31" s="8"/>
      <c r="E31" s="8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5.6" x14ac:dyDescent="0.3">
      <c r="A32" s="3" t="s">
        <v>171</v>
      </c>
      <c r="B32" s="36"/>
      <c r="C32" s="8">
        <f>ROUND($B32*G$39+G$38,0)</f>
        <v>0</v>
      </c>
      <c r="D32" s="8">
        <f>ROUND($B32*P$39+P$38,0)</f>
        <v>0</v>
      </c>
      <c r="E32" s="9" t="e">
        <f>D32/C32</f>
        <v>#DIV/0!</v>
      </c>
      <c r="F32" s="6"/>
      <c r="G32" s="6"/>
      <c r="H32" s="6"/>
      <c r="I32" s="6"/>
      <c r="J32" s="6"/>
      <c r="K32" s="6"/>
      <c r="L32"/>
      <c r="M32"/>
      <c r="N32"/>
      <c r="O32" s="6"/>
      <c r="P32" s="6"/>
      <c r="Q32" s="6"/>
      <c r="R32" s="6"/>
      <c r="S32" s="6"/>
      <c r="T32" s="6"/>
      <c r="U32"/>
      <c r="V32"/>
      <c r="W32"/>
    </row>
    <row r="33" spans="1:23" ht="15" x14ac:dyDescent="0.25">
      <c r="A33" s="3" t="s">
        <v>172</v>
      </c>
      <c r="B33" s="36"/>
      <c r="C33" s="8">
        <f>ROUND($B33*G$39+G$38,0)</f>
        <v>0</v>
      </c>
      <c r="D33" s="8">
        <f>ROUND($B33*P$39+P$38,0)</f>
        <v>0</v>
      </c>
      <c r="E33" s="9" t="e">
        <f>D33/C33</f>
        <v>#DIV/0!</v>
      </c>
      <c r="F33" s="1"/>
      <c r="G33" s="1"/>
      <c r="H33" s="1"/>
      <c r="I33" s="1"/>
      <c r="J33" s="1"/>
      <c r="K33" s="1"/>
      <c r="L33"/>
      <c r="M33"/>
      <c r="N33"/>
      <c r="O33" s="1"/>
      <c r="P33" s="1"/>
      <c r="Q33" s="1"/>
      <c r="R33" s="1"/>
      <c r="S33" s="1"/>
      <c r="T33" s="1"/>
      <c r="U33"/>
      <c r="V33"/>
      <c r="W33"/>
    </row>
    <row r="34" spans="1:23" ht="15" x14ac:dyDescent="0.25">
      <c r="F34" s="1"/>
      <c r="G34" s="1"/>
      <c r="H34" s="1"/>
      <c r="I34" s="1"/>
      <c r="J34" s="1"/>
      <c r="K34" s="1"/>
      <c r="L34"/>
      <c r="M34"/>
      <c r="N34"/>
      <c r="O34" s="1"/>
      <c r="P34" s="1"/>
      <c r="Q34" s="1"/>
      <c r="R34" s="1"/>
      <c r="S34" s="1"/>
      <c r="T34" s="1"/>
      <c r="U34"/>
      <c r="V34"/>
      <c r="W34"/>
    </row>
    <row r="35" spans="1:23" ht="15.6" thickBot="1" x14ac:dyDescent="0.3">
      <c r="B35" s="3" t="s">
        <v>112</v>
      </c>
      <c r="C35" s="4" t="e">
        <f>((C33-C30)/C30)/(B33-B30)</f>
        <v>#DIV/0!</v>
      </c>
      <c r="D35" s="4" t="e">
        <f>((D33-D30)/D30)/(B33-B30)</f>
        <v>#DIV/0!</v>
      </c>
      <c r="E35" s="4"/>
      <c r="F35" s="5"/>
      <c r="G35" s="5"/>
      <c r="H35" s="5"/>
      <c r="I35" s="5"/>
      <c r="J35" s="5"/>
      <c r="K35" s="5"/>
      <c r="L35"/>
      <c r="M35"/>
      <c r="N35"/>
      <c r="O35" s="5"/>
      <c r="P35" s="5"/>
      <c r="Q35" s="5"/>
      <c r="R35" s="5"/>
      <c r="S35" s="5"/>
      <c r="T35" s="5"/>
      <c r="U35"/>
      <c r="V35"/>
      <c r="W35"/>
    </row>
    <row r="36" spans="1:23" ht="15.6" thickBot="1" x14ac:dyDescent="0.3">
      <c r="B36" s="1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5.6" x14ac:dyDescent="0.3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5" x14ac:dyDescent="0.25"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6" thickBo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" x14ac:dyDescent="0.25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5" x14ac:dyDescent="0.25"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5" x14ac:dyDescent="0.25">
      <c r="B42" s="34" t="s">
        <v>163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5.6" thickBot="1" x14ac:dyDescent="0.3">
      <c r="B43" s="8" t="s">
        <v>173</v>
      </c>
      <c r="C43" s="8" t="s">
        <v>109</v>
      </c>
      <c r="D43" s="8" t="s">
        <v>61</v>
      </c>
      <c r="E43" s="8" t="s">
        <v>64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5.6" x14ac:dyDescent="0.3">
      <c r="A44" s="3" t="s">
        <v>164</v>
      </c>
      <c r="B44" s="35"/>
      <c r="C44" s="35"/>
      <c r="D44" s="35"/>
      <c r="E44" s="9" t="e">
        <f t="shared" ref="E44:E50" si="2">D44/C44</f>
        <v>#DIV/0!</v>
      </c>
      <c r="F44" s="7"/>
      <c r="G44" s="7"/>
      <c r="H44"/>
      <c r="I44"/>
      <c r="J44"/>
      <c r="K44"/>
      <c r="L44"/>
      <c r="M44"/>
      <c r="N44"/>
      <c r="O44" s="7"/>
      <c r="P44" s="7"/>
      <c r="Q44"/>
      <c r="R44"/>
      <c r="S44"/>
      <c r="T44"/>
      <c r="U44"/>
      <c r="V44"/>
      <c r="W44"/>
    </row>
    <row r="45" spans="1:23" ht="15" x14ac:dyDescent="0.25">
      <c r="A45" s="3" t="s">
        <v>165</v>
      </c>
      <c r="B45" s="35"/>
      <c r="C45" s="35"/>
      <c r="D45" s="35"/>
      <c r="E45" s="9" t="e">
        <f t="shared" si="2"/>
        <v>#DIV/0!</v>
      </c>
      <c r="F45" s="1"/>
      <c r="G45" s="1"/>
      <c r="H45"/>
      <c r="I45"/>
      <c r="J45"/>
      <c r="K45"/>
      <c r="L45"/>
      <c r="M45"/>
      <c r="N45"/>
      <c r="O45" s="1"/>
      <c r="P45" s="1"/>
      <c r="Q45"/>
      <c r="R45"/>
      <c r="S45"/>
      <c r="T45"/>
      <c r="U45"/>
      <c r="V45"/>
      <c r="W45"/>
    </row>
    <row r="46" spans="1:23" ht="15" x14ac:dyDescent="0.25">
      <c r="A46" s="3" t="s">
        <v>166</v>
      </c>
      <c r="B46" s="35"/>
      <c r="C46" s="35"/>
      <c r="D46" s="35"/>
      <c r="E46" s="9" t="e">
        <f t="shared" si="2"/>
        <v>#DIV/0!</v>
      </c>
      <c r="F46" s="1"/>
      <c r="G46" s="1"/>
      <c r="H46"/>
      <c r="I46"/>
      <c r="J46"/>
      <c r="K46"/>
      <c r="L46"/>
      <c r="M46"/>
      <c r="N46"/>
      <c r="O46" s="1"/>
      <c r="P46" s="1"/>
      <c r="Q46"/>
      <c r="R46"/>
      <c r="S46"/>
      <c r="T46"/>
      <c r="U46"/>
      <c r="V46"/>
      <c r="W46"/>
    </row>
    <row r="47" spans="1:23" ht="15" x14ac:dyDescent="0.25">
      <c r="A47" s="3" t="s">
        <v>167</v>
      </c>
      <c r="B47" s="35"/>
      <c r="C47" s="35"/>
      <c r="D47" s="35"/>
      <c r="E47" s="9" t="e">
        <f t="shared" si="2"/>
        <v>#DIV/0!</v>
      </c>
      <c r="F47" s="1"/>
      <c r="G47" s="1"/>
      <c r="H47"/>
      <c r="I47"/>
      <c r="J47"/>
      <c r="K47"/>
      <c r="L47"/>
      <c r="M47"/>
      <c r="N47"/>
      <c r="O47" s="1"/>
      <c r="P47" s="1"/>
      <c r="Q47"/>
      <c r="R47"/>
      <c r="S47"/>
      <c r="T47"/>
      <c r="U47"/>
      <c r="V47"/>
      <c r="W47"/>
    </row>
    <row r="48" spans="1:23" ht="15" x14ac:dyDescent="0.25">
      <c r="A48" s="3" t="s">
        <v>168</v>
      </c>
      <c r="B48" s="35"/>
      <c r="C48" s="35"/>
      <c r="D48" s="35"/>
      <c r="E48" s="9" t="e">
        <f t="shared" si="2"/>
        <v>#DIV/0!</v>
      </c>
      <c r="F48" s="1"/>
      <c r="G48" s="1"/>
      <c r="H48"/>
      <c r="I48"/>
      <c r="J48"/>
      <c r="K48"/>
      <c r="L48"/>
      <c r="M48"/>
      <c r="N48"/>
      <c r="O48" s="1"/>
      <c r="P48" s="1"/>
      <c r="Q48"/>
      <c r="R48"/>
      <c r="S48"/>
      <c r="T48"/>
      <c r="U48"/>
      <c r="V48"/>
      <c r="W48"/>
    </row>
    <row r="49" spans="1:23" ht="15.6" thickBot="1" x14ac:dyDescent="0.3">
      <c r="A49" s="3" t="s">
        <v>169</v>
      </c>
      <c r="B49" s="35"/>
      <c r="C49" s="35"/>
      <c r="D49" s="35"/>
      <c r="E49" s="9" t="e">
        <f t="shared" si="2"/>
        <v>#DIV/0!</v>
      </c>
      <c r="F49" s="5"/>
      <c r="G49" s="5"/>
      <c r="H49"/>
      <c r="I49"/>
      <c r="J49"/>
      <c r="K49"/>
      <c r="L49"/>
      <c r="M49"/>
      <c r="N49"/>
      <c r="O49" s="5"/>
      <c r="P49" s="5"/>
      <c r="Q49"/>
      <c r="R49"/>
      <c r="S49"/>
      <c r="T49"/>
      <c r="U49"/>
      <c r="V49"/>
      <c r="W49"/>
    </row>
    <row r="50" spans="1:23" ht="15" x14ac:dyDescent="0.25">
      <c r="A50" s="3" t="s">
        <v>170</v>
      </c>
      <c r="B50" s="35"/>
      <c r="C50" s="35"/>
      <c r="D50" s="35"/>
      <c r="E50" s="9" t="e">
        <f t="shared" si="2"/>
        <v>#DIV/0!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5.6" thickBot="1" x14ac:dyDescent="0.3">
      <c r="B51" s="8"/>
      <c r="C51" s="8"/>
      <c r="D51" s="8"/>
      <c r="E51" s="8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5.6" x14ac:dyDescent="0.3">
      <c r="A52" s="3" t="s">
        <v>171</v>
      </c>
      <c r="B52" s="36"/>
      <c r="C52" s="8">
        <f>ROUND($B52*G$59+G$58,0)</f>
        <v>0</v>
      </c>
      <c r="D52" s="8">
        <f>ROUND($B52*P$59+P$58,0)</f>
        <v>0</v>
      </c>
      <c r="E52" s="9" t="e">
        <f>D52/C52</f>
        <v>#DIV/0!</v>
      </c>
      <c r="F52" s="6"/>
      <c r="G52" s="6"/>
      <c r="H52" s="6"/>
      <c r="I52" s="6"/>
      <c r="J52" s="6"/>
      <c r="K52" s="6"/>
      <c r="L52"/>
      <c r="M52"/>
      <c r="N52"/>
      <c r="O52" s="6"/>
      <c r="P52" s="6"/>
      <c r="Q52" s="6"/>
      <c r="R52" s="6"/>
      <c r="S52" s="6"/>
      <c r="T52" s="6"/>
      <c r="U52"/>
      <c r="V52"/>
      <c r="W52"/>
    </row>
    <row r="53" spans="1:23" ht="15" x14ac:dyDescent="0.25">
      <c r="A53" s="3" t="s">
        <v>172</v>
      </c>
      <c r="B53" s="36"/>
      <c r="C53" s="8">
        <f>ROUND($B53*G$59+G$58,0)</f>
        <v>0</v>
      </c>
      <c r="D53" s="8">
        <f>ROUND($B53*P$59+P$58,0)</f>
        <v>0</v>
      </c>
      <c r="E53" s="9" t="e">
        <f>D53/C53</f>
        <v>#DIV/0!</v>
      </c>
      <c r="F53" s="1"/>
      <c r="G53" s="1"/>
      <c r="H53" s="1"/>
      <c r="I53" s="1"/>
      <c r="J53" s="1"/>
      <c r="K53" s="1"/>
      <c r="L53"/>
      <c r="M53"/>
      <c r="N53"/>
      <c r="O53" s="1"/>
      <c r="P53" s="1"/>
      <c r="Q53" s="1"/>
      <c r="R53" s="1"/>
      <c r="S53" s="1"/>
      <c r="T53" s="1"/>
      <c r="U53"/>
      <c r="V53"/>
      <c r="W53"/>
    </row>
    <row r="54" spans="1:23" ht="15" x14ac:dyDescent="0.25">
      <c r="F54" s="1"/>
      <c r="G54" s="1"/>
      <c r="H54" s="1"/>
      <c r="I54" s="1"/>
      <c r="J54" s="1"/>
      <c r="K54" s="1"/>
      <c r="L54"/>
      <c r="M54"/>
      <c r="N54"/>
      <c r="O54" s="1"/>
      <c r="P54" s="1"/>
      <c r="Q54" s="1"/>
      <c r="R54" s="1"/>
      <c r="S54" s="1"/>
      <c r="T54" s="1"/>
      <c r="U54"/>
      <c r="V54"/>
      <c r="W54"/>
    </row>
    <row r="55" spans="1:23" ht="15.6" thickBot="1" x14ac:dyDescent="0.3">
      <c r="B55" s="3" t="s">
        <v>112</v>
      </c>
      <c r="C55" s="4" t="e">
        <f>((C53-C50)/C50)/(B53-B50)</f>
        <v>#DIV/0!</v>
      </c>
      <c r="D55" s="4" t="e">
        <f>((D53-D50)/D50)/(B53-B50)</f>
        <v>#DIV/0!</v>
      </c>
      <c r="E55" s="4"/>
      <c r="F55" s="5"/>
      <c r="G55" s="5"/>
      <c r="H55" s="5"/>
      <c r="I55" s="5"/>
      <c r="J55" s="5"/>
      <c r="K55" s="5"/>
      <c r="L55"/>
      <c r="M55"/>
      <c r="N55"/>
      <c r="O55" s="5"/>
      <c r="P55" s="5"/>
      <c r="Q55" s="5"/>
      <c r="R55" s="5"/>
      <c r="S55" s="5"/>
      <c r="T55" s="5"/>
      <c r="U55"/>
      <c r="V55"/>
      <c r="W55"/>
    </row>
    <row r="56" spans="1:23" ht="15.6" thickBot="1" x14ac:dyDescent="0.3">
      <c r="B56" s="1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5.6" x14ac:dyDescent="0.3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5" x14ac:dyDescent="0.25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6" thickBo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" x14ac:dyDescent="0.25"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5" x14ac:dyDescent="0.25"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5" x14ac:dyDescent="0.25">
      <c r="B62" s="34" t="s">
        <v>163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5.6" thickBot="1" x14ac:dyDescent="0.3">
      <c r="B63" s="8" t="s">
        <v>173</v>
      </c>
      <c r="C63" s="8" t="s">
        <v>109</v>
      </c>
      <c r="D63" s="8" t="s">
        <v>61</v>
      </c>
      <c r="E63" s="8" t="s">
        <v>64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5.6" x14ac:dyDescent="0.3">
      <c r="A64" s="3" t="s">
        <v>164</v>
      </c>
      <c r="B64" s="35"/>
      <c r="C64" s="35"/>
      <c r="D64" s="35"/>
      <c r="E64" s="9" t="e">
        <f t="shared" ref="E64:E70" si="3">D64/C64</f>
        <v>#DIV/0!</v>
      </c>
      <c r="F64" s="7"/>
      <c r="G64" s="7"/>
      <c r="H64"/>
      <c r="I64"/>
      <c r="J64"/>
      <c r="K64"/>
      <c r="L64"/>
      <c r="M64"/>
      <c r="N64"/>
      <c r="O64" s="7"/>
      <c r="P64" s="7"/>
      <c r="Q64"/>
      <c r="R64"/>
      <c r="S64"/>
      <c r="T64"/>
      <c r="U64"/>
      <c r="V64"/>
      <c r="W64"/>
    </row>
    <row r="65" spans="1:23" ht="15" x14ac:dyDescent="0.25">
      <c r="A65" s="3" t="s">
        <v>165</v>
      </c>
      <c r="B65" s="35"/>
      <c r="C65" s="35"/>
      <c r="D65" s="35"/>
      <c r="E65" s="9" t="e">
        <f t="shared" si="3"/>
        <v>#DIV/0!</v>
      </c>
      <c r="F65" s="1"/>
      <c r="G65" s="1"/>
      <c r="H65"/>
      <c r="I65"/>
      <c r="J65"/>
      <c r="K65"/>
      <c r="L65"/>
      <c r="M65"/>
      <c r="N65"/>
      <c r="O65" s="1"/>
      <c r="P65" s="1"/>
      <c r="Q65"/>
      <c r="R65"/>
      <c r="S65"/>
      <c r="T65"/>
      <c r="U65"/>
      <c r="V65"/>
      <c r="W65"/>
    </row>
    <row r="66" spans="1:23" ht="15" x14ac:dyDescent="0.25">
      <c r="A66" s="3" t="s">
        <v>166</v>
      </c>
      <c r="B66" s="35"/>
      <c r="C66" s="35"/>
      <c r="D66" s="35"/>
      <c r="E66" s="9" t="e">
        <f t="shared" si="3"/>
        <v>#DIV/0!</v>
      </c>
      <c r="F66" s="1"/>
      <c r="G66" s="1"/>
      <c r="H66"/>
      <c r="I66"/>
      <c r="J66"/>
      <c r="K66"/>
      <c r="L66"/>
      <c r="M66"/>
      <c r="N66"/>
      <c r="O66" s="1"/>
      <c r="P66" s="1"/>
      <c r="Q66"/>
      <c r="R66"/>
      <c r="S66"/>
      <c r="T66"/>
      <c r="U66"/>
      <c r="V66"/>
      <c r="W66"/>
    </row>
    <row r="67" spans="1:23" ht="15" x14ac:dyDescent="0.25">
      <c r="A67" s="3" t="s">
        <v>167</v>
      </c>
      <c r="B67" s="35"/>
      <c r="C67" s="35"/>
      <c r="D67" s="35"/>
      <c r="E67" s="9" t="e">
        <f t="shared" si="3"/>
        <v>#DIV/0!</v>
      </c>
      <c r="F67" s="1"/>
      <c r="G67" s="1"/>
      <c r="H67"/>
      <c r="I67"/>
      <c r="J67"/>
      <c r="K67"/>
      <c r="L67"/>
      <c r="M67"/>
      <c r="N67"/>
      <c r="O67" s="1"/>
      <c r="P67" s="1"/>
      <c r="Q67"/>
      <c r="R67"/>
      <c r="S67"/>
      <c r="T67"/>
      <c r="U67"/>
      <c r="V67"/>
      <c r="W67"/>
    </row>
    <row r="68" spans="1:23" ht="15" x14ac:dyDescent="0.25">
      <c r="A68" s="3" t="s">
        <v>168</v>
      </c>
      <c r="B68" s="35"/>
      <c r="C68" s="35"/>
      <c r="D68" s="35"/>
      <c r="E68" s="9" t="e">
        <f t="shared" si="3"/>
        <v>#DIV/0!</v>
      </c>
      <c r="F68" s="1"/>
      <c r="G68" s="1"/>
      <c r="H68"/>
      <c r="I68"/>
      <c r="J68"/>
      <c r="K68"/>
      <c r="L68"/>
      <c r="M68"/>
      <c r="N68"/>
      <c r="O68" s="1"/>
      <c r="P68" s="1"/>
      <c r="Q68"/>
      <c r="R68"/>
      <c r="S68"/>
      <c r="T68"/>
      <c r="U68"/>
      <c r="V68"/>
      <c r="W68"/>
    </row>
    <row r="69" spans="1:23" ht="15.6" thickBot="1" x14ac:dyDescent="0.3">
      <c r="A69" s="3" t="s">
        <v>169</v>
      </c>
      <c r="B69" s="35"/>
      <c r="C69" s="35"/>
      <c r="D69" s="35"/>
      <c r="E69" s="9" t="e">
        <f t="shared" si="3"/>
        <v>#DIV/0!</v>
      </c>
      <c r="F69" s="5"/>
      <c r="G69" s="5"/>
      <c r="H69"/>
      <c r="I69"/>
      <c r="J69"/>
      <c r="K69"/>
      <c r="L69"/>
      <c r="M69"/>
      <c r="N69"/>
      <c r="O69" s="5"/>
      <c r="P69" s="5"/>
      <c r="Q69"/>
      <c r="R69"/>
      <c r="S69"/>
      <c r="T69"/>
      <c r="U69"/>
      <c r="V69"/>
      <c r="W69"/>
    </row>
    <row r="70" spans="1:23" ht="15" x14ac:dyDescent="0.25">
      <c r="A70" s="3" t="s">
        <v>170</v>
      </c>
      <c r="B70" s="35"/>
      <c r="C70" s="35"/>
      <c r="D70" s="35"/>
      <c r="E70" s="9" t="e">
        <f t="shared" si="3"/>
        <v>#DIV/0!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5.6" thickBot="1" x14ac:dyDescent="0.3">
      <c r="B71" s="8"/>
      <c r="C71" s="8"/>
      <c r="D71" s="8"/>
      <c r="E71" s="8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5.6" x14ac:dyDescent="0.3">
      <c r="A72" s="3" t="s">
        <v>171</v>
      </c>
      <c r="B72" s="36"/>
      <c r="C72" s="8">
        <f>ROUND($B72*G$79+G$78,0)</f>
        <v>0</v>
      </c>
      <c r="D72" s="8">
        <f>ROUND($B72*P$79+P$78,0)</f>
        <v>0</v>
      </c>
      <c r="E72" s="9" t="e">
        <f>D72/C72</f>
        <v>#DIV/0!</v>
      </c>
      <c r="F72" s="6"/>
      <c r="G72" s="6"/>
      <c r="H72" s="6"/>
      <c r="I72" s="6"/>
      <c r="J72" s="6"/>
      <c r="K72" s="6"/>
      <c r="L72"/>
      <c r="M72"/>
      <c r="N72"/>
      <c r="O72" s="6"/>
      <c r="P72" s="6"/>
      <c r="Q72" s="6"/>
      <c r="R72" s="6"/>
      <c r="S72" s="6"/>
      <c r="T72" s="6"/>
      <c r="U72"/>
      <c r="V72"/>
      <c r="W72"/>
    </row>
    <row r="73" spans="1:23" ht="15" x14ac:dyDescent="0.25">
      <c r="A73" s="3" t="s">
        <v>172</v>
      </c>
      <c r="B73" s="36"/>
      <c r="C73" s="8">
        <f>ROUND($B73*G$79+G$78,0)</f>
        <v>0</v>
      </c>
      <c r="D73" s="8">
        <f>ROUND($B73*P$79+P$78,0)</f>
        <v>0</v>
      </c>
      <c r="E73" s="9" t="e">
        <f>D73/C73</f>
        <v>#DIV/0!</v>
      </c>
      <c r="F73" s="1"/>
      <c r="G73" s="1"/>
      <c r="H73" s="1"/>
      <c r="I73" s="1"/>
      <c r="J73" s="1"/>
      <c r="K73" s="1"/>
      <c r="L73"/>
      <c r="M73"/>
      <c r="N73"/>
      <c r="O73" s="1"/>
      <c r="P73" s="1"/>
      <c r="Q73" s="1"/>
      <c r="R73" s="1"/>
      <c r="S73" s="1"/>
      <c r="T73" s="1"/>
      <c r="U73"/>
      <c r="V73"/>
      <c r="W73"/>
    </row>
    <row r="74" spans="1:23" ht="15" x14ac:dyDescent="0.25">
      <c r="F74" s="1"/>
      <c r="G74" s="1"/>
      <c r="H74" s="1"/>
      <c r="I74" s="1"/>
      <c r="J74" s="1"/>
      <c r="K74" s="1"/>
      <c r="L74"/>
      <c r="M74"/>
      <c r="N74"/>
      <c r="O74" s="1"/>
      <c r="P74" s="1"/>
      <c r="Q74" s="1"/>
      <c r="R74" s="1"/>
      <c r="S74" s="1"/>
      <c r="T74" s="1"/>
      <c r="U74"/>
      <c r="V74"/>
      <c r="W74"/>
    </row>
    <row r="75" spans="1:23" ht="15.6" thickBot="1" x14ac:dyDescent="0.3">
      <c r="B75" s="3" t="s">
        <v>112</v>
      </c>
      <c r="C75" s="4" t="e">
        <f>((C73-C70)/C70)/(B73-B70)</f>
        <v>#DIV/0!</v>
      </c>
      <c r="D75" s="4" t="e">
        <f>((D73-D70)/D70)/(B73-B70)</f>
        <v>#DIV/0!</v>
      </c>
      <c r="E75" s="4"/>
      <c r="F75" s="5"/>
      <c r="G75" s="5"/>
      <c r="H75" s="5"/>
      <c r="I75" s="5"/>
      <c r="J75" s="5"/>
      <c r="K75" s="5"/>
      <c r="L75"/>
      <c r="M75"/>
      <c r="N75"/>
      <c r="O75" s="5"/>
      <c r="P75" s="5"/>
      <c r="Q75" s="5"/>
      <c r="R75" s="5"/>
      <c r="S75" s="5"/>
      <c r="T75" s="5"/>
      <c r="U75"/>
      <c r="V75"/>
      <c r="W75"/>
    </row>
    <row r="76" spans="1:23" ht="15.6" thickBot="1" x14ac:dyDescent="0.3">
      <c r="B76" s="1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5.6" x14ac:dyDescent="0.3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5" x14ac:dyDescent="0.25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6" thickBo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" x14ac:dyDescent="0.25"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2:23" ht="15" x14ac:dyDescent="0.25">
      <c r="B81" s="268"/>
      <c r="C81" s="268"/>
      <c r="D81" s="268"/>
      <c r="E81" s="268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2:23" ht="15" x14ac:dyDescent="0.25"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</sheetData>
  <mergeCells count="1">
    <mergeCell ref="B81:E81"/>
  </mergeCells>
  <phoneticPr fontId="5" type="noConversion"/>
  <pageMargins left="0.75" right="0.75" top="1" bottom="1" header="0.5" footer="0.5"/>
  <pageSetup scale="45" orientation="landscape" r:id="rId1"/>
  <headerFooter alignWithMargins="0">
    <oddFooter>&amp;L&amp;D
&amp;T&amp;R&amp;Z&amp;F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26"/>
    <pageSetUpPr fitToPage="1"/>
  </sheetPr>
  <dimension ref="A1:AW56"/>
  <sheetViews>
    <sheetView tabSelected="1" defaultGridColor="0" colorId="8" zoomScale="80" zoomScaleNormal="80" workbookViewId="0">
      <pane xSplit="2" ySplit="9" topLeftCell="S31" activePane="bottomRight" state="frozenSplit"/>
      <selection activeCell="D59" sqref="D59"/>
      <selection pane="topRight" activeCell="D59" sqref="D59"/>
      <selection pane="bottomLeft" activeCell="D59" sqref="D59"/>
      <selection pane="bottomRight" activeCell="S35" sqref="S35"/>
    </sheetView>
  </sheetViews>
  <sheetFormatPr defaultColWidth="8" defaultRowHeight="15.6" x14ac:dyDescent="0.25"/>
  <cols>
    <col min="1" max="1" width="12.36328125" style="62" customWidth="1"/>
    <col min="2" max="2" width="22.54296875" style="62" customWidth="1"/>
    <col min="3" max="3" width="1.453125" style="62" customWidth="1"/>
    <col min="4" max="4" width="3" style="62" hidden="1" customWidth="1"/>
    <col min="5" max="5" width="8.90625" style="62" customWidth="1"/>
    <col min="6" max="6" width="18" style="62" bestFit="1" customWidth="1"/>
    <col min="7" max="7" width="10.36328125" style="62" customWidth="1"/>
    <col min="8" max="23" width="8" style="62" customWidth="1"/>
    <col min="24" max="24" width="7.36328125" style="62" customWidth="1"/>
    <col min="25" max="25" width="9" style="62" customWidth="1"/>
    <col min="26" max="26" width="7.08984375" style="62" customWidth="1"/>
    <col min="27" max="27" width="8" style="62" customWidth="1"/>
    <col min="28" max="29" width="8.81640625" style="62" customWidth="1"/>
    <col min="30" max="30" width="11.81640625" style="62" customWidth="1"/>
    <col min="31" max="31" width="8.36328125" style="62" customWidth="1"/>
    <col min="32" max="32" width="8.81640625" style="62" customWidth="1"/>
    <col min="33" max="33" width="9" style="62" customWidth="1"/>
    <col min="34" max="35" width="8" style="62"/>
    <col min="36" max="43" width="0" style="62" hidden="1" customWidth="1"/>
    <col min="44" max="16384" width="8" style="62"/>
  </cols>
  <sheetData>
    <row r="1" spans="1:42" x14ac:dyDescent="0.25">
      <c r="B1" s="63" t="s">
        <v>322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42" x14ac:dyDescent="0.25">
      <c r="B2" s="62" t="s">
        <v>191</v>
      </c>
    </row>
    <row r="3" spans="1:42" ht="15.75" customHeight="1" x14ac:dyDescent="0.25">
      <c r="A3" s="64" t="s">
        <v>76</v>
      </c>
      <c r="B3" s="65"/>
      <c r="C3" s="65"/>
      <c r="D3" s="66"/>
      <c r="E3" s="65"/>
      <c r="F3" s="65"/>
      <c r="G3" s="65"/>
      <c r="I3" s="62" t="s">
        <v>309</v>
      </c>
    </row>
    <row r="4" spans="1:42" ht="15.75" customHeight="1" x14ac:dyDescent="0.3">
      <c r="A4" s="67" t="s">
        <v>245</v>
      </c>
      <c r="B4" s="65"/>
      <c r="C4" s="65"/>
      <c r="D4" s="65"/>
      <c r="E4" s="68"/>
      <c r="F4" s="69"/>
      <c r="G4" s="65"/>
      <c r="I4" s="62" t="s">
        <v>310</v>
      </c>
      <c r="U4" s="70" t="s">
        <v>207</v>
      </c>
      <c r="V4" s="70"/>
      <c r="W4" s="70"/>
      <c r="X4" s="70"/>
      <c r="Y4" s="70"/>
      <c r="Z4" s="70"/>
      <c r="AA4" s="70"/>
      <c r="AD4" s="59"/>
      <c r="AE4" s="59"/>
      <c r="AF4" s="59"/>
      <c r="AG4" s="59"/>
    </row>
    <row r="5" spans="1:42" ht="15.75" customHeight="1" x14ac:dyDescent="0.3">
      <c r="A5" s="272" t="s">
        <v>77</v>
      </c>
      <c r="B5" s="272"/>
      <c r="I5" s="62" t="s">
        <v>307</v>
      </c>
      <c r="O5" s="62" t="s">
        <v>308</v>
      </c>
      <c r="AA5" s="60" t="s">
        <v>189</v>
      </c>
    </row>
    <row r="6" spans="1:42" s="71" customFormat="1" x14ac:dyDescent="0.3">
      <c r="B6" s="72" t="s">
        <v>0</v>
      </c>
      <c r="C6" s="72" t="s">
        <v>0</v>
      </c>
      <c r="D6" s="72" t="s">
        <v>0</v>
      </c>
      <c r="E6" s="72" t="s">
        <v>0</v>
      </c>
      <c r="F6" s="72" t="s">
        <v>0</v>
      </c>
      <c r="G6" s="72" t="s">
        <v>0</v>
      </c>
      <c r="H6" s="72" t="s">
        <v>0</v>
      </c>
      <c r="I6" s="72" t="s">
        <v>0</v>
      </c>
      <c r="J6" s="72" t="s">
        <v>0</v>
      </c>
      <c r="K6" s="72" t="s">
        <v>0</v>
      </c>
      <c r="L6" s="72" t="s">
        <v>0</v>
      </c>
      <c r="M6" s="72" t="s">
        <v>0</v>
      </c>
      <c r="N6" s="72" t="s">
        <v>0</v>
      </c>
      <c r="O6" s="72" t="s">
        <v>0</v>
      </c>
      <c r="P6" s="72" t="s">
        <v>0</v>
      </c>
      <c r="Q6" s="72" t="s">
        <v>0</v>
      </c>
      <c r="R6" s="72" t="s">
        <v>0</v>
      </c>
      <c r="S6" s="72" t="s">
        <v>0</v>
      </c>
      <c r="T6" s="72" t="s">
        <v>0</v>
      </c>
      <c r="U6" s="72" t="s">
        <v>0</v>
      </c>
      <c r="V6" s="72" t="s">
        <v>0</v>
      </c>
      <c r="W6" s="72" t="s">
        <v>0</v>
      </c>
      <c r="X6" s="72" t="s">
        <v>0</v>
      </c>
      <c r="Y6" s="72" t="s">
        <v>0</v>
      </c>
      <c r="Z6" s="72" t="s">
        <v>0</v>
      </c>
      <c r="AA6" s="72" t="s">
        <v>0</v>
      </c>
      <c r="AB6" s="72" t="s">
        <v>0</v>
      </c>
      <c r="AC6" s="72" t="s">
        <v>0</v>
      </c>
      <c r="AD6" s="72" t="s">
        <v>0</v>
      </c>
      <c r="AE6" s="72" t="s">
        <v>0</v>
      </c>
      <c r="AF6" s="72" t="s">
        <v>0</v>
      </c>
      <c r="AG6" s="72" t="s">
        <v>0</v>
      </c>
      <c r="AJ6" s="71" t="s">
        <v>265</v>
      </c>
    </row>
    <row r="7" spans="1:42" s="71" customFormat="1" x14ac:dyDescent="0.3">
      <c r="B7" s="72">
        <v>1</v>
      </c>
      <c r="C7" s="72">
        <v>2</v>
      </c>
      <c r="D7" s="72">
        <v>3</v>
      </c>
      <c r="E7" s="72">
        <v>4</v>
      </c>
      <c r="F7" s="72">
        <v>5</v>
      </c>
      <c r="G7" s="72">
        <v>6</v>
      </c>
      <c r="H7" s="72">
        <f>G7+1</f>
        <v>7</v>
      </c>
      <c r="I7" s="72" t="s">
        <v>192</v>
      </c>
      <c r="J7" s="72" t="s">
        <v>193</v>
      </c>
      <c r="K7" s="72" t="s">
        <v>194</v>
      </c>
      <c r="L7" s="72" t="s">
        <v>195</v>
      </c>
      <c r="M7" s="72" t="s">
        <v>196</v>
      </c>
      <c r="N7" s="72" t="s">
        <v>197</v>
      </c>
      <c r="O7" s="72" t="s">
        <v>301</v>
      </c>
      <c r="P7" s="72" t="s">
        <v>302</v>
      </c>
      <c r="Q7" s="72" t="s">
        <v>303</v>
      </c>
      <c r="R7" s="72" t="s">
        <v>304</v>
      </c>
      <c r="S7" s="72" t="s">
        <v>305</v>
      </c>
      <c r="T7" s="72" t="s">
        <v>306</v>
      </c>
      <c r="U7" s="72">
        <v>8</v>
      </c>
      <c r="V7" s="72">
        <v>9</v>
      </c>
      <c r="W7" s="72">
        <v>10</v>
      </c>
      <c r="X7" s="72">
        <v>11</v>
      </c>
      <c r="Y7" s="72">
        <v>12</v>
      </c>
      <c r="Z7" s="72">
        <v>13</v>
      </c>
      <c r="AA7" s="72">
        <v>14</v>
      </c>
      <c r="AB7" s="72">
        <v>15</v>
      </c>
      <c r="AC7" s="72">
        <v>16</v>
      </c>
      <c r="AD7" s="72">
        <v>17</v>
      </c>
      <c r="AE7" s="72">
        <v>18</v>
      </c>
      <c r="AF7" s="72">
        <v>19</v>
      </c>
      <c r="AG7" s="72">
        <v>20</v>
      </c>
      <c r="AJ7" s="71" t="s">
        <v>266</v>
      </c>
    </row>
    <row r="8" spans="1:42" s="71" customFormat="1" ht="13.5" customHeight="1" x14ac:dyDescent="0.3">
      <c r="B8" s="72"/>
      <c r="C8" s="72"/>
      <c r="D8" s="72"/>
      <c r="E8" s="73" t="s">
        <v>180</v>
      </c>
      <c r="F8" s="74"/>
      <c r="G8" s="75">
        <f>B26</f>
        <v>2010</v>
      </c>
      <c r="H8" s="74"/>
      <c r="I8" s="75">
        <f>B27</f>
        <v>2010</v>
      </c>
      <c r="J8" s="74"/>
      <c r="K8" s="74"/>
      <c r="L8" s="74"/>
      <c r="M8" s="76" t="s">
        <v>121</v>
      </c>
      <c r="N8" s="76" t="s">
        <v>181</v>
      </c>
      <c r="O8" s="75"/>
      <c r="P8" s="74"/>
      <c r="Q8" s="74"/>
      <c r="R8" s="74"/>
      <c r="S8" s="76" t="s">
        <v>121</v>
      </c>
      <c r="T8" s="76" t="s">
        <v>181</v>
      </c>
      <c r="U8" s="75">
        <f>B28</f>
        <v>2030</v>
      </c>
      <c r="V8" s="74"/>
      <c r="W8" s="74"/>
      <c r="X8" s="74"/>
      <c r="Y8" s="76" t="s">
        <v>121</v>
      </c>
      <c r="Z8" s="76" t="s">
        <v>181</v>
      </c>
      <c r="AA8" s="74" t="s">
        <v>114</v>
      </c>
      <c r="AB8" s="74" t="s">
        <v>114</v>
      </c>
      <c r="AC8" s="74" t="s">
        <v>198</v>
      </c>
      <c r="AD8" s="75">
        <f>B29</f>
        <v>2018</v>
      </c>
      <c r="AE8" s="75">
        <f>B30</f>
        <v>2038</v>
      </c>
      <c r="AF8" s="270" t="s">
        <v>116</v>
      </c>
      <c r="AG8" s="270"/>
      <c r="AK8" s="77" t="s">
        <v>199</v>
      </c>
      <c r="AM8" s="77" t="s">
        <v>268</v>
      </c>
      <c r="AO8" s="71" t="s">
        <v>116</v>
      </c>
    </row>
    <row r="9" spans="1:42" s="71" customFormat="1" ht="17.399999999999999" x14ac:dyDescent="0.3">
      <c r="B9" s="72" t="s">
        <v>78</v>
      </c>
      <c r="C9" s="72" t="s">
        <v>176</v>
      </c>
      <c r="D9" s="72" t="s">
        <v>177</v>
      </c>
      <c r="E9" s="72" t="s">
        <v>115</v>
      </c>
      <c r="F9" s="72" t="s">
        <v>113</v>
      </c>
      <c r="G9" s="72" t="s">
        <v>2</v>
      </c>
      <c r="H9" s="72" t="s">
        <v>323</v>
      </c>
      <c r="I9" s="72" t="s">
        <v>312</v>
      </c>
      <c r="J9" s="72" t="s">
        <v>79</v>
      </c>
      <c r="K9" s="72" t="s">
        <v>80</v>
      </c>
      <c r="L9" s="72" t="s">
        <v>4</v>
      </c>
      <c r="M9" s="78" t="s">
        <v>120</v>
      </c>
      <c r="N9" s="74" t="s">
        <v>182</v>
      </c>
      <c r="O9" s="72" t="s">
        <v>313</v>
      </c>
      <c r="P9" s="72" t="s">
        <v>79</v>
      </c>
      <c r="Q9" s="72" t="s">
        <v>80</v>
      </c>
      <c r="R9" s="72" t="s">
        <v>4</v>
      </c>
      <c r="S9" s="78" t="s">
        <v>120</v>
      </c>
      <c r="T9" s="74" t="s">
        <v>182</v>
      </c>
      <c r="U9" s="72" t="s">
        <v>314</v>
      </c>
      <c r="V9" s="72" t="s">
        <v>79</v>
      </c>
      <c r="W9" s="72" t="s">
        <v>80</v>
      </c>
      <c r="X9" s="72" t="s">
        <v>4</v>
      </c>
      <c r="Y9" s="78" t="s">
        <v>120</v>
      </c>
      <c r="Z9" s="74" t="s">
        <v>182</v>
      </c>
      <c r="AA9" s="72" t="s">
        <v>115</v>
      </c>
      <c r="AB9" s="72" t="s">
        <v>113</v>
      </c>
      <c r="AC9" s="72" t="s">
        <v>199</v>
      </c>
      <c r="AD9" s="79" t="s">
        <v>130</v>
      </c>
      <c r="AE9" s="72" t="s">
        <v>125</v>
      </c>
      <c r="AF9" s="80" t="s">
        <v>117</v>
      </c>
      <c r="AG9" s="80" t="s">
        <v>118</v>
      </c>
      <c r="AJ9" s="71" t="s">
        <v>267</v>
      </c>
      <c r="AK9" s="80" t="s">
        <v>117</v>
      </c>
      <c r="AL9" s="80" t="s">
        <v>118</v>
      </c>
      <c r="AM9" s="80" t="s">
        <v>117</v>
      </c>
      <c r="AN9" s="80" t="s">
        <v>118</v>
      </c>
      <c r="AO9" s="80" t="s">
        <v>117</v>
      </c>
      <c r="AP9" s="80" t="s">
        <v>118</v>
      </c>
    </row>
    <row r="10" spans="1:42" ht="15.75" customHeight="1" x14ac:dyDescent="0.3">
      <c r="A10" s="81" t="s">
        <v>135</v>
      </c>
      <c r="B10" s="284" t="s">
        <v>330</v>
      </c>
      <c r="C10" s="82">
        <v>0.5</v>
      </c>
      <c r="D10" s="82">
        <v>2</v>
      </c>
      <c r="E10" s="61">
        <v>2011</v>
      </c>
      <c r="F10" s="83">
        <v>18630</v>
      </c>
      <c r="G10" s="83">
        <v>24846</v>
      </c>
      <c r="H10" s="84">
        <f>ROUND(IF(F10=0,0,IF(I10=0,((((((U10/G10)-1)/(U$8-G$8))*(E10-G$8))+1)*G10),IF(I$8=G$8,G10,((((((I10/G10)-1)/(I$8-G$8))*(E10-G$8))+1)*G10)))),0)</f>
        <v>24846</v>
      </c>
      <c r="I10" s="83">
        <v>24846</v>
      </c>
      <c r="J10" s="84">
        <f>ROUND(IF(F10=0,IF(F$23=0,I10,(F$23/H$23)*I10),(F10/H10)*I10),0)</f>
        <v>18630</v>
      </c>
      <c r="K10" s="84">
        <f>IF(F10=0,0,(F10-H10)+I10)</f>
        <v>18630</v>
      </c>
      <c r="L10" s="84">
        <f>ROUND(IF(F10=0,0,(J10+K10)/2),0)</f>
        <v>18630</v>
      </c>
      <c r="M10" s="84" t="str">
        <f t="shared" ref="M10:M18" si="0">IF(F10=0,IF(F$23=0,"NONE","SL RATIO"),IF(F10/H10&gt;C10,(IF(F10/H10&lt;D10,L$9,K$9)),J$9))</f>
        <v>RAf</v>
      </c>
      <c r="N10" s="84">
        <f t="shared" ref="N10:N12" si="1">IF(F10=0,J10,IF(F10/H10&gt;C10,(IF(F10/H10&lt;D10,L10,K10)),J10))</f>
        <v>18630</v>
      </c>
      <c r="O10" s="85">
        <v>27377</v>
      </c>
      <c r="P10" s="84">
        <f>ROUND(IF(F10=0,IF(F$23=0,O10,(F$23/H$23)*O10),(F10/H10)*O10),0)</f>
        <v>20528</v>
      </c>
      <c r="Q10" s="84">
        <f>IF(F10=0,0,(F10-H10)+O10)</f>
        <v>21161</v>
      </c>
      <c r="R10" s="84">
        <f>ROUND(IF(F10=0,0,(P10+Q10)/2),0)</f>
        <v>20845</v>
      </c>
      <c r="S10" s="84" t="str">
        <f>IF(F10=0,IF(F$23=0,"NONE","SL RATIO"),IF(F10/H10&gt;C10,(IF(F10/H10&lt;D10,R$9,Q$9)),P$9))</f>
        <v>RAf</v>
      </c>
      <c r="T10" s="84">
        <f>IF(F10=0,P10,IF(F10/H10&gt;C10,(IF(F10/H10&lt;D10,R10,Q10)),P10))</f>
        <v>20845</v>
      </c>
      <c r="U10" s="83">
        <v>29711</v>
      </c>
      <c r="V10" s="84">
        <f>ROUND(IF(F10=0,IF(F$23=0,U10,(F$23/H$23)*U10),(F10/H10)*U10),0)</f>
        <v>22278</v>
      </c>
      <c r="W10" s="84">
        <f>IF(F10=0,0,(F10-H10)+U10)</f>
        <v>23495</v>
      </c>
      <c r="X10" s="86">
        <f>ROUND(IF(F10=0,0,(V10+W10)/2),0)</f>
        <v>22887</v>
      </c>
      <c r="Y10" s="87" t="str">
        <f t="shared" ref="Y10:Y18" si="2">IF(F10=0,IF(F$23=0,"NONE","SL RATIO"),IF(F10/H10&gt;C10,(IF(F10/H10&lt;D10,X$9,W$9)),V$9))</f>
        <v>RAf</v>
      </c>
      <c r="Z10" s="88">
        <f t="shared" ref="Z10:Z16" si="3">IF(F10=0,V10,IF(F10/H10&gt;C10,(IF(F10/H10&lt;D10,X10,W10)),V10))</f>
        <v>22887</v>
      </c>
      <c r="AA10" s="61">
        <v>2011</v>
      </c>
      <c r="AB10" s="83">
        <v>18630</v>
      </c>
      <c r="AC10" s="84">
        <f>IF(AA10=0,0,IF(I10&gt;0,ROUND(AB10-((((N10/F10)-1)/(I$8-E10))*(AA10-E10)+1)*F10,0),ROUND(AB10-((((Z10/F10)-1)/(U$8-E10))*(AA10-E10)+1)*F10,0)))</f>
        <v>0</v>
      </c>
      <c r="AD10" s="89">
        <f>IF(O10&gt;0,ROUND(((((Z10/T10)-1)/(U$8-I$8))*(AD$8-I$8)+1)*T10+AC10,0),IF(I10&gt;0,ROUND(((((Z10/N10)-1)/(U$8-I$8))*(AD$8-I$8)+1)*N10+AC10,0),IF(F10&gt;0,ROUND(((((Z10/F10)-1)/(U$8-E10))*(AD$8-E10)+1)*F10+AC10,0),ROUND((((1-(G10/U10))/(U$8-G$8))*(AD$8-U$8)+1)*Z10,0))))</f>
        <v>21662</v>
      </c>
      <c r="AE10" s="89">
        <f>IF(O10&gt;0,ROUND(((((Z10/T10)-1)/(U$8-I$8))*(AE$8-I$8)+1)*T10+AC10,0),IF(I10&gt;0,ROUND(((((Z10/N10)-1)/(U$8-I$8))*(AE$8-I$8)+1)*N10+AC10,0),IF(F10&gt;0,ROUND(((((Z10/F10)-1)/(U$8-E10))*(AE$8-E10)+1)*F10+AC10,0),ROUND((((1-(G10/U10))/(U$8-G$8))*(AE$8-U$8)+1)*Z10,0))))</f>
        <v>23704</v>
      </c>
      <c r="AF10" s="90">
        <f>IF(AB10&gt;0,ROUND(AD10/AB10,4),IF(F10&gt;0,ROUND(AD10/F10,4),1))</f>
        <v>1.1627000000000001</v>
      </c>
      <c r="AG10" s="90">
        <f>IF(AB10&gt;0,ROUND(AE10/AB10,4),IF(F10&gt;0,ROUND(AE10/F10,4),1))</f>
        <v>1.2724</v>
      </c>
      <c r="AJ10" s="85"/>
      <c r="AK10" s="91">
        <f>AJ10-AD10</f>
        <v>-21662</v>
      </c>
      <c r="AL10" s="91">
        <f>AJ10-AE10</f>
        <v>-23704</v>
      </c>
      <c r="AM10" s="89">
        <f>ROUND(IF(AK$23&gt;-AK$24,IF(AK10&gt;0,AD10-AK$24*AK10/AK$23,$AJ10),IF(AK10&gt;0,$AJ10,AD10-AK$23*AK10/AK$24)),0)</f>
        <v>21662</v>
      </c>
      <c r="AN10" s="89">
        <f t="shared" ref="AN10:AN22" si="4">ROUND(IF(AL$23&gt;-AL$24,IF(AL10&gt;0,AE10-AL$24*AL10/AL$23,$AJ10),IF(AL10&gt;0,$AJ10,AE10-AL$23*AL10/AL$24)),0)</f>
        <v>23704</v>
      </c>
      <c r="AO10" s="92">
        <f>IF(AB10&gt;0,ROUND(AM10/AB10,4),IF(F10&gt;0,ROUND(AM10/F10,4),1))</f>
        <v>1.1627000000000001</v>
      </c>
      <c r="AP10" s="92">
        <f>IF(AB10&gt;0,ROUND(AN10/AB10,4),IF(F10&gt;0,ROUND(AN10/F10,4),1))</f>
        <v>1.2724</v>
      </c>
    </row>
    <row r="11" spans="1:42" ht="15.75" customHeight="1" x14ac:dyDescent="0.3">
      <c r="A11" s="81" t="s">
        <v>136</v>
      </c>
      <c r="B11" s="284" t="s">
        <v>331</v>
      </c>
      <c r="C11" s="82">
        <v>0.5</v>
      </c>
      <c r="D11" s="82">
        <v>2</v>
      </c>
      <c r="E11" s="61">
        <v>2011</v>
      </c>
      <c r="F11" s="83">
        <v>18630</v>
      </c>
      <c r="G11" s="83">
        <v>24846</v>
      </c>
      <c r="H11" s="84">
        <f t="shared" ref="H11:H22" si="5">ROUND(IF(F11=0,0,IF(I11=0,((((((U11/G11)-1)/(U$8-G$8))*(E11-G$8))+1)*G11),IF(I$8=G$8,G11,((((((I11/G11)-1)/(I$8-G$8))*(E11-G$8))+1)*G11)))),0)</f>
        <v>24846</v>
      </c>
      <c r="I11" s="83">
        <v>24846</v>
      </c>
      <c r="J11" s="84">
        <f>ROUND(IF(F11=0,IF(F$23=0,I11,(F$23/H$23)*I11),(F11/H11)*I11),0)</f>
        <v>18630</v>
      </c>
      <c r="K11" s="84">
        <f t="shared" ref="K11:K16" si="6">IF(F11=0,0,(F11-H11)+I11)</f>
        <v>18630</v>
      </c>
      <c r="L11" s="84">
        <f t="shared" ref="L11:L16" si="7">ROUND(IF(F11=0,0,(J11+K11)/2),0)</f>
        <v>18630</v>
      </c>
      <c r="M11" s="84" t="str">
        <f t="shared" si="0"/>
        <v>RAf</v>
      </c>
      <c r="N11" s="84">
        <f t="shared" si="1"/>
        <v>18630</v>
      </c>
      <c r="O11" s="85">
        <v>18298</v>
      </c>
      <c r="P11" s="84">
        <f t="shared" ref="P11:P22" si="8">ROUND(IF(F11=0,IF(F$23=0,O11,(F$23/H$23)*O11),(F11/H11)*O11),0)</f>
        <v>13720</v>
      </c>
      <c r="Q11" s="84">
        <f t="shared" ref="Q11:Q22" si="9">IF(F11=0,0,(F11-H11)+O11)</f>
        <v>12082</v>
      </c>
      <c r="R11" s="84">
        <f t="shared" ref="R11:R22" si="10">ROUND(IF(F11=0,0,(P11+Q11)/2),0)</f>
        <v>12901</v>
      </c>
      <c r="S11" s="84" t="str">
        <f t="shared" ref="S11:S22" si="11">IF(F11=0,IF(F$23=0,"NONE","SL RATIO"),IF(F11/H11&gt;C11,(IF(F11/H11&lt;D11,R$9,Q$9)),P$9))</f>
        <v>RAf</v>
      </c>
      <c r="T11" s="84">
        <f t="shared" ref="T11:T22" si="12">IF(F11=0,P11,IF(F11/H11&gt;C11,(IF(F11/H11&lt;D11,R11,Q11)),P11))</f>
        <v>12901</v>
      </c>
      <c r="U11" s="83">
        <v>19511</v>
      </c>
      <c r="V11" s="84">
        <f>ROUND(IF(F11=0,IF(F$23=0,U11,(F$23/H$23)*U11),(F11/H11)*U11),0)</f>
        <v>14630</v>
      </c>
      <c r="W11" s="84">
        <f t="shared" ref="W11:W16" si="13">IF(F11=0,0,(F11-H11)+U11)</f>
        <v>13295</v>
      </c>
      <c r="X11" s="86">
        <f t="shared" ref="X11:X16" si="14">ROUND(IF(F11=0,0,(V11+W11)/2),0)</f>
        <v>13963</v>
      </c>
      <c r="Y11" s="87" t="str">
        <f t="shared" si="2"/>
        <v>RAf</v>
      </c>
      <c r="Z11" s="88">
        <f t="shared" si="3"/>
        <v>13963</v>
      </c>
      <c r="AA11" s="61">
        <v>2011</v>
      </c>
      <c r="AB11" s="83">
        <v>18630</v>
      </c>
      <c r="AC11" s="84">
        <f t="shared" ref="AC11:AC16" si="15">IF(AA11=0,0,IF(I11&gt;0,ROUND(AB11-((((N11/F11)-1)/(I$8-E11))*(AA11-E11)+1)*F11,0),ROUND(AB11-((((Z11/F11)-1)/(U$8-E11))*(AA11-E11)+1)*F11,0)))</f>
        <v>0</v>
      </c>
      <c r="AD11" s="89">
        <f t="shared" ref="AD11:AD22" si="16">IF(O11&gt;0,ROUND(((((Z11/T11)-1)/(U$8-I$8))*(AD$8-I$8)+1)*T11+AC11,0),IF(I11&gt;0,ROUND(((((Z11/N11)-1)/(U$8-I$8))*(AD$8-I$8)+1)*N11+AC11,0),IF(F11&gt;0,ROUND(((((Z11/F11)-1)/(U$8-E11))*(AD$8-E11)+1)*F11+AC11,0),ROUND((((1-(G11/U11))/(U$8-G$8))*(AD$8-U$8)+1)*Z11,0))))</f>
        <v>13326</v>
      </c>
      <c r="AE11" s="89">
        <f t="shared" ref="AE11:AE22" si="17">IF(O11&gt;0,ROUND(((((Z11/T11)-1)/(U$8-I$8))*(AE$8-I$8)+1)*T11+AC11,0),IF(I11&gt;0,ROUND(((((Z11/N11)-1)/(U$8-I$8))*(AE$8-I$8)+1)*N11+AC11,0),IF(F11&gt;0,ROUND(((((Z11/F11)-1)/(U$8-E11))*(AE$8-E11)+1)*F11+AC11,0),ROUND((((1-(G11/U11))/(U$8-G$8))*(AE$8-U$8)+1)*Z11,0))))</f>
        <v>14388</v>
      </c>
      <c r="AF11" s="90">
        <f t="shared" ref="AF11:AF16" si="18">IF(AB11&gt;0,ROUND(AD11/AB11,4),IF(F11&gt;0,ROUND(AD11/F11,4),1))</f>
        <v>0.71530000000000005</v>
      </c>
      <c r="AG11" s="90">
        <f t="shared" ref="AG11:AG16" si="19">IF(AB11&gt;0,ROUND(AE11/AB11,4),IF(F11&gt;0,ROUND(AE11/F11,4),1))</f>
        <v>0.77229999999999999</v>
      </c>
      <c r="AJ11" s="85"/>
      <c r="AK11" s="91">
        <f t="shared" ref="AK11:AK22" si="20">AJ11-AD11</f>
        <v>-13326</v>
      </c>
      <c r="AL11" s="91">
        <f t="shared" ref="AL11:AL22" si="21">AJ11-AE11</f>
        <v>-14388</v>
      </c>
      <c r="AM11" s="89">
        <f t="shared" ref="AM11:AM22" si="22">ROUND(IF(AK$23&gt;-AK$24,IF(AK11&gt;0,AD11-AK$24*AK11/AK$23,$AJ11),IF(AK11&gt;0,$AJ11,AD11-AK$23*AK11/AK$24)),0)</f>
        <v>13326</v>
      </c>
      <c r="AN11" s="89">
        <f t="shared" si="4"/>
        <v>14388</v>
      </c>
      <c r="AO11" s="92">
        <f t="shared" ref="AO11:AO22" si="23">IF(AB11&gt;0,ROUND(AM11/AB11,4),IF(F11&gt;0,ROUND(AM11/F11,4),1))</f>
        <v>0.71530000000000005</v>
      </c>
      <c r="AP11" s="92">
        <f t="shared" ref="AP11:AP22" si="24">IF(AB11&gt;0,ROUND(AN11/AB11,4),IF(F11&gt;0,ROUND(AN11/F11,4),1))</f>
        <v>0.77229999999999999</v>
      </c>
    </row>
    <row r="12" spans="1:42" ht="15.75" customHeight="1" x14ac:dyDescent="0.3">
      <c r="A12" s="81" t="s">
        <v>137</v>
      </c>
      <c r="B12" s="284" t="s">
        <v>332</v>
      </c>
      <c r="C12" s="93">
        <v>0.5</v>
      </c>
      <c r="D12" s="93">
        <v>2</v>
      </c>
      <c r="E12" s="61">
        <v>2011</v>
      </c>
      <c r="F12" s="94">
        <v>15450</v>
      </c>
      <c r="G12" s="94">
        <v>19204</v>
      </c>
      <c r="H12" s="84">
        <f t="shared" si="5"/>
        <v>19204</v>
      </c>
      <c r="I12" s="94">
        <v>19204</v>
      </c>
      <c r="J12" s="95">
        <f>ROUND(IF(F12=0,IF(F$23=0,I12,(F$23/H$23)*I12),(F12/H12)*I12),0)</f>
        <v>15450</v>
      </c>
      <c r="K12" s="95">
        <f t="shared" si="6"/>
        <v>15450</v>
      </c>
      <c r="L12" s="95">
        <f t="shared" si="7"/>
        <v>15450</v>
      </c>
      <c r="M12" s="95" t="str">
        <f t="shared" si="0"/>
        <v>RAf</v>
      </c>
      <c r="N12" s="95">
        <f t="shared" si="1"/>
        <v>15450</v>
      </c>
      <c r="O12" s="85">
        <v>14820</v>
      </c>
      <c r="P12" s="84">
        <f t="shared" si="8"/>
        <v>11923</v>
      </c>
      <c r="Q12" s="84">
        <f t="shared" si="9"/>
        <v>11066</v>
      </c>
      <c r="R12" s="84">
        <f t="shared" si="10"/>
        <v>11495</v>
      </c>
      <c r="S12" s="84" t="str">
        <f t="shared" si="11"/>
        <v>RAf</v>
      </c>
      <c r="T12" s="84">
        <f t="shared" si="12"/>
        <v>11495</v>
      </c>
      <c r="U12" s="94">
        <v>16648</v>
      </c>
      <c r="V12" s="95">
        <f>ROUND(IF(F12=0,IF(F$23=0,U12,(F$23/H$23)*U12),(F12/H12)*U12),0)</f>
        <v>13394</v>
      </c>
      <c r="W12" s="95">
        <f t="shared" si="13"/>
        <v>12894</v>
      </c>
      <c r="X12" s="96">
        <f t="shared" si="14"/>
        <v>13144</v>
      </c>
      <c r="Y12" s="97" t="str">
        <f t="shared" si="2"/>
        <v>RAf</v>
      </c>
      <c r="Z12" s="98">
        <f t="shared" si="3"/>
        <v>13144</v>
      </c>
      <c r="AA12" s="61">
        <v>2011</v>
      </c>
      <c r="AB12" s="94">
        <v>15450</v>
      </c>
      <c r="AC12" s="95">
        <f t="shared" si="15"/>
        <v>0</v>
      </c>
      <c r="AD12" s="89">
        <f t="shared" si="16"/>
        <v>12155</v>
      </c>
      <c r="AE12" s="89">
        <f t="shared" si="17"/>
        <v>13804</v>
      </c>
      <c r="AF12" s="99">
        <f t="shared" si="18"/>
        <v>0.78669999999999995</v>
      </c>
      <c r="AG12" s="99">
        <f t="shared" si="19"/>
        <v>0.89349999999999996</v>
      </c>
      <c r="AJ12" s="85"/>
      <c r="AK12" s="91">
        <f t="shared" si="20"/>
        <v>-12155</v>
      </c>
      <c r="AL12" s="91">
        <f t="shared" si="21"/>
        <v>-13804</v>
      </c>
      <c r="AM12" s="89">
        <f t="shared" si="22"/>
        <v>12155</v>
      </c>
      <c r="AN12" s="89">
        <f t="shared" si="4"/>
        <v>13804</v>
      </c>
      <c r="AO12" s="92">
        <f t="shared" si="23"/>
        <v>0.78669999999999995</v>
      </c>
      <c r="AP12" s="92">
        <f t="shared" si="24"/>
        <v>0.89349999999999996</v>
      </c>
    </row>
    <row r="13" spans="1:42" ht="15.75" customHeight="1" x14ac:dyDescent="0.3">
      <c r="A13" s="81"/>
      <c r="B13" s="284" t="s">
        <v>333</v>
      </c>
      <c r="C13" s="93"/>
      <c r="D13" s="93"/>
      <c r="E13" s="61">
        <v>2011</v>
      </c>
      <c r="F13" s="83">
        <v>15450</v>
      </c>
      <c r="G13" s="83">
        <v>19204</v>
      </c>
      <c r="H13" s="84">
        <f t="shared" ref="H13:H15" si="25">ROUND(IF(F13=0,0,IF(I13=0,((((((U13/G13)-1)/(U$8-G$8))*(E13-G$8))+1)*G13),IF(I$8=G$8,G13,((((((I13/G13)-1)/(I$8-G$8))*(E13-G$8))+1)*G13)))),0)</f>
        <v>19204</v>
      </c>
      <c r="I13" s="83">
        <v>19204</v>
      </c>
      <c r="J13" s="95">
        <f t="shared" ref="J13:J15" si="26">ROUND(IF(F13=0,IF(F$23=0,I13,(F$23/H$23)*I13),(F13/H13)*I13),0)</f>
        <v>15450</v>
      </c>
      <c r="K13" s="95">
        <f t="shared" ref="K13:K15" si="27">IF(F13=0,0,(F13-H13)+I13)</f>
        <v>15450</v>
      </c>
      <c r="L13" s="95">
        <f t="shared" ref="L13:L15" si="28">ROUND(IF(F13=0,0,(J13+K13)/2),0)</f>
        <v>15450</v>
      </c>
      <c r="M13" s="95" t="str">
        <f t="shared" ref="M13:M15" si="29">IF(F13=0,IF(F$23=0,"NONE","SL RATIO"),IF(F13/H13&gt;C13,(IF(F13/H13&lt;D13,L$9,K$9)),J$9))</f>
        <v>DIFF</v>
      </c>
      <c r="N13" s="95">
        <f t="shared" ref="N13:N15" si="30">IF(F13=0,J13,IF(F13/H13&gt;C13,(IF(F13/H13&lt;D13,L13,K13)),J13))</f>
        <v>15450</v>
      </c>
      <c r="O13" s="85">
        <v>20479</v>
      </c>
      <c r="P13" s="84">
        <f t="shared" ref="P13:P15" si="31">ROUND(IF(F13=0,IF(F$23=0,O13,(F$23/H$23)*O13),(F13/H13)*O13),0)</f>
        <v>16476</v>
      </c>
      <c r="Q13" s="84">
        <f t="shared" ref="Q13:Q15" si="32">IF(F13=0,0,(F13-H13)+O13)</f>
        <v>16725</v>
      </c>
      <c r="R13" s="84">
        <f t="shared" ref="R13:R15" si="33">ROUND(IF(F13=0,0,(P13+Q13)/2),0)</f>
        <v>16601</v>
      </c>
      <c r="S13" s="84" t="str">
        <f t="shared" ref="S13:S15" si="34">IF(F13=0,IF(F$23=0,"NONE","SL RATIO"),IF(F13/H13&gt;C13,(IF(F13/H13&lt;D13,R$9,Q$9)),P$9))</f>
        <v>DIFF</v>
      </c>
      <c r="T13" s="84">
        <f t="shared" ref="T13:T15" si="35">IF(F13=0,P13,IF(F13/H13&gt;C13,(IF(F13/H13&lt;D13,R13,Q13)),P13))</f>
        <v>16725</v>
      </c>
      <c r="U13" s="94">
        <v>23035</v>
      </c>
      <c r="V13" s="95">
        <f t="shared" ref="V13:V15" si="36">ROUND(IF(F13=0,IF(F$23=0,U13,(F$23/H$23)*U13),(F13/H13)*U13),0)</f>
        <v>18532</v>
      </c>
      <c r="W13" s="95">
        <f t="shared" ref="W13:W15" si="37">IF(F13=0,0,(F13-H13)+U13)</f>
        <v>19281</v>
      </c>
      <c r="X13" s="96">
        <f t="shared" ref="X13:X15" si="38">ROUND(IF(F13=0,0,(V13+W13)/2),0)</f>
        <v>18907</v>
      </c>
      <c r="Y13" s="97" t="str">
        <f t="shared" ref="Y13:Y15" si="39">IF(F13=0,IF(F$23=0,"NONE","SL RATIO"),IF(F13/H13&gt;C13,(IF(F13/H13&lt;D13,X$9,W$9)),V$9))</f>
        <v>DIFF</v>
      </c>
      <c r="Z13" s="98">
        <f t="shared" ref="Z13:Z15" si="40">IF(F13=0,V13,IF(F13/H13&gt;C13,(IF(F13/H13&lt;D13,X13,W13)),V13))</f>
        <v>19281</v>
      </c>
      <c r="AA13" s="61">
        <v>2011</v>
      </c>
      <c r="AB13" s="83">
        <v>15450</v>
      </c>
      <c r="AC13" s="95">
        <f t="shared" ref="AC13:AC15" si="41">IF(AA13=0,0,IF(I13&gt;0,ROUND(AB13-((((N13/F13)-1)/(I$8-E13))*(AA13-E13)+1)*F13,0),ROUND(AB13-((((Z13/F13)-1)/(U$8-E13))*(AA13-E13)+1)*F13,0)))</f>
        <v>0</v>
      </c>
      <c r="AD13" s="89">
        <f t="shared" ref="AD13:AD15" si="42">IF(O13&gt;0,ROUND(((((Z13/T13)-1)/(U$8-I$8))*(AD$8-I$8)+1)*T13+AC13,0),IF(I13&gt;0,ROUND(((((Z13/N13)-1)/(U$8-I$8))*(AD$8-I$8)+1)*N13+AC13,0),IF(F13&gt;0,ROUND(((((Z13/F13)-1)/(U$8-E13))*(AD$8-E13)+1)*F13+AC13,0),ROUND((((1-(G13/U13))/(U$8-G$8))*(AD$8-U$8)+1)*Z13,0))))</f>
        <v>17747</v>
      </c>
      <c r="AE13" s="89">
        <f t="shared" ref="AE13:AE15" si="43">IF(O13&gt;0,ROUND(((((Z13/T13)-1)/(U$8-I$8))*(AE$8-I$8)+1)*T13+AC13,0),IF(I13&gt;0,ROUND(((((Z13/N13)-1)/(U$8-I$8))*(AE$8-I$8)+1)*N13+AC13,0),IF(F13&gt;0,ROUND(((((Z13/F13)-1)/(U$8-E13))*(AE$8-E13)+1)*F13+AC13,0),ROUND((((1-(G13/U13))/(U$8-G$8))*(AE$8-U$8)+1)*Z13,0))))</f>
        <v>20303</v>
      </c>
      <c r="AF13" s="99">
        <f t="shared" ref="AF13:AF15" si="44">IF(AB13&gt;0,ROUND(AD13/AB13,4),IF(F13&gt;0,ROUND(AD13/F13,4),1))</f>
        <v>1.1487000000000001</v>
      </c>
      <c r="AG13" s="99">
        <f t="shared" ref="AG13:AG15" si="45">IF(AB13&gt;0,ROUND(AE13/AB13,4),IF(F13&gt;0,ROUND(AE13/F13,4),1))</f>
        <v>1.3141</v>
      </c>
      <c r="AJ13" s="85"/>
      <c r="AK13" s="91"/>
      <c r="AL13" s="91"/>
      <c r="AM13" s="89"/>
      <c r="AN13" s="89"/>
      <c r="AO13" s="92"/>
      <c r="AP13" s="92"/>
    </row>
    <row r="14" spans="1:42" ht="15.75" customHeight="1" x14ac:dyDescent="0.3">
      <c r="A14" s="81"/>
      <c r="B14" s="284" t="s">
        <v>334</v>
      </c>
      <c r="C14" s="93"/>
      <c r="D14" s="93"/>
      <c r="E14" s="83">
        <v>2011</v>
      </c>
      <c r="F14" s="83">
        <v>6380</v>
      </c>
      <c r="G14" s="83">
        <v>6678</v>
      </c>
      <c r="H14" s="84">
        <f t="shared" si="25"/>
        <v>6678</v>
      </c>
      <c r="I14" s="83">
        <v>6678</v>
      </c>
      <c r="J14" s="95">
        <f t="shared" si="26"/>
        <v>6380</v>
      </c>
      <c r="K14" s="95">
        <f t="shared" si="27"/>
        <v>6380</v>
      </c>
      <c r="L14" s="95">
        <f t="shared" si="28"/>
        <v>6380</v>
      </c>
      <c r="M14" s="95" t="str">
        <f t="shared" si="29"/>
        <v>DIFF</v>
      </c>
      <c r="N14" s="95">
        <f t="shared" si="30"/>
        <v>6380</v>
      </c>
      <c r="O14" s="85">
        <v>8713</v>
      </c>
      <c r="P14" s="84">
        <f t="shared" si="31"/>
        <v>8324</v>
      </c>
      <c r="Q14" s="84">
        <f t="shared" si="32"/>
        <v>8415</v>
      </c>
      <c r="R14" s="84">
        <f t="shared" si="33"/>
        <v>8370</v>
      </c>
      <c r="S14" s="84" t="str">
        <f t="shared" si="34"/>
        <v>DIFF</v>
      </c>
      <c r="T14" s="84">
        <f t="shared" si="35"/>
        <v>8415</v>
      </c>
      <c r="U14" s="94">
        <v>9305</v>
      </c>
      <c r="V14" s="95">
        <f t="shared" si="36"/>
        <v>8890</v>
      </c>
      <c r="W14" s="95">
        <f t="shared" si="37"/>
        <v>9007</v>
      </c>
      <c r="X14" s="96">
        <f t="shared" si="38"/>
        <v>8949</v>
      </c>
      <c r="Y14" s="97" t="str">
        <f t="shared" si="39"/>
        <v>DIFF</v>
      </c>
      <c r="Z14" s="98">
        <f t="shared" si="40"/>
        <v>9007</v>
      </c>
      <c r="AA14" s="83">
        <v>2011</v>
      </c>
      <c r="AB14" s="83">
        <v>6380</v>
      </c>
      <c r="AC14" s="95">
        <f t="shared" si="41"/>
        <v>0</v>
      </c>
      <c r="AD14" s="89">
        <f t="shared" si="42"/>
        <v>8652</v>
      </c>
      <c r="AE14" s="89">
        <f t="shared" si="43"/>
        <v>9244</v>
      </c>
      <c r="AF14" s="99">
        <f t="shared" si="44"/>
        <v>1.3561000000000001</v>
      </c>
      <c r="AG14" s="99">
        <f t="shared" si="45"/>
        <v>1.4489000000000001</v>
      </c>
      <c r="AJ14" s="85"/>
      <c r="AK14" s="91"/>
      <c r="AL14" s="91"/>
      <c r="AM14" s="89"/>
      <c r="AN14" s="89"/>
      <c r="AO14" s="92"/>
      <c r="AP14" s="92"/>
    </row>
    <row r="15" spans="1:42" ht="15.75" customHeight="1" x14ac:dyDescent="0.3">
      <c r="A15" s="81"/>
      <c r="B15" s="284" t="s">
        <v>335</v>
      </c>
      <c r="C15" s="93"/>
      <c r="D15" s="93"/>
      <c r="E15" s="83">
        <v>2011</v>
      </c>
      <c r="F15" s="83">
        <v>6380</v>
      </c>
      <c r="G15" s="83">
        <v>6678</v>
      </c>
      <c r="H15" s="84">
        <f t="shared" si="25"/>
        <v>6678</v>
      </c>
      <c r="I15" s="83">
        <v>6678</v>
      </c>
      <c r="J15" s="95">
        <f t="shared" si="26"/>
        <v>6380</v>
      </c>
      <c r="K15" s="95">
        <f t="shared" si="27"/>
        <v>6380</v>
      </c>
      <c r="L15" s="95">
        <f t="shared" si="28"/>
        <v>6380</v>
      </c>
      <c r="M15" s="95" t="str">
        <f t="shared" si="29"/>
        <v>DIFF</v>
      </c>
      <c r="N15" s="95">
        <f t="shared" si="30"/>
        <v>6380</v>
      </c>
      <c r="O15" s="85">
        <v>6600</v>
      </c>
      <c r="P15" s="84">
        <f t="shared" si="31"/>
        <v>6305</v>
      </c>
      <c r="Q15" s="84">
        <f t="shared" si="32"/>
        <v>6302</v>
      </c>
      <c r="R15" s="84">
        <f t="shared" si="33"/>
        <v>6304</v>
      </c>
      <c r="S15" s="84" t="str">
        <f t="shared" si="34"/>
        <v>DIFF</v>
      </c>
      <c r="T15" s="84">
        <f t="shared" si="35"/>
        <v>6302</v>
      </c>
      <c r="U15" s="94">
        <v>7070</v>
      </c>
      <c r="V15" s="95">
        <f t="shared" si="36"/>
        <v>6755</v>
      </c>
      <c r="W15" s="95">
        <f t="shared" si="37"/>
        <v>6772</v>
      </c>
      <c r="X15" s="96">
        <f t="shared" si="38"/>
        <v>6764</v>
      </c>
      <c r="Y15" s="97" t="str">
        <f t="shared" si="39"/>
        <v>DIFF</v>
      </c>
      <c r="Z15" s="98">
        <f t="shared" si="40"/>
        <v>6772</v>
      </c>
      <c r="AA15" s="83">
        <v>2011</v>
      </c>
      <c r="AB15" s="83">
        <v>6380</v>
      </c>
      <c r="AC15" s="95">
        <f t="shared" si="41"/>
        <v>0</v>
      </c>
      <c r="AD15" s="89">
        <f t="shared" si="42"/>
        <v>6490</v>
      </c>
      <c r="AE15" s="89">
        <f t="shared" si="43"/>
        <v>6960</v>
      </c>
      <c r="AF15" s="99">
        <f t="shared" si="44"/>
        <v>1.0172000000000001</v>
      </c>
      <c r="AG15" s="99">
        <f t="shared" si="45"/>
        <v>1.0909</v>
      </c>
      <c r="AJ15" s="85"/>
      <c r="AK15" s="91"/>
      <c r="AL15" s="91"/>
      <c r="AM15" s="89"/>
      <c r="AN15" s="89"/>
      <c r="AO15" s="92"/>
      <c r="AP15" s="92"/>
    </row>
    <row r="16" spans="1:42" ht="15.75" customHeight="1" x14ac:dyDescent="0.3">
      <c r="A16" s="81" t="s">
        <v>156</v>
      </c>
      <c r="B16" s="284" t="s">
        <v>336</v>
      </c>
      <c r="C16" s="82">
        <v>0.5</v>
      </c>
      <c r="D16" s="82">
        <v>2</v>
      </c>
      <c r="E16" s="83">
        <v>2011</v>
      </c>
      <c r="F16" s="83">
        <v>4920</v>
      </c>
      <c r="G16" s="83">
        <v>5872</v>
      </c>
      <c r="H16" s="84">
        <f t="shared" si="5"/>
        <v>5872</v>
      </c>
      <c r="I16" s="83">
        <v>5872</v>
      </c>
      <c r="J16" s="84">
        <f>ROUND(IF(F16=0,IF(F$23=0,I16,(F$23/H$23)*I16),(F16/H16)*I16),0)</f>
        <v>4920</v>
      </c>
      <c r="K16" s="84">
        <f t="shared" si="6"/>
        <v>4920</v>
      </c>
      <c r="L16" s="84">
        <f t="shared" si="7"/>
        <v>4920</v>
      </c>
      <c r="M16" s="84" t="str">
        <f t="shared" si="0"/>
        <v>RAf</v>
      </c>
      <c r="N16" s="84">
        <f>IF(F16=0,J16,IF(F16/H16&gt;C16,(IF(F16/H16&lt;D16,L16,K16)),J16))</f>
        <v>4920</v>
      </c>
      <c r="O16" s="85">
        <v>4006</v>
      </c>
      <c r="P16" s="84">
        <f t="shared" si="8"/>
        <v>3357</v>
      </c>
      <c r="Q16" s="84">
        <f t="shared" si="9"/>
        <v>3054</v>
      </c>
      <c r="R16" s="84">
        <f t="shared" si="10"/>
        <v>3206</v>
      </c>
      <c r="S16" s="84" t="str">
        <f t="shared" si="11"/>
        <v>RAf</v>
      </c>
      <c r="T16" s="84">
        <f t="shared" si="12"/>
        <v>3206</v>
      </c>
      <c r="U16" s="83">
        <v>4348</v>
      </c>
      <c r="V16" s="84">
        <f>ROUND(IF(F16=0,IF(F$23=0,U16,(F$23/H$23)*U16),(F16/H16)*U16),0)</f>
        <v>3643</v>
      </c>
      <c r="W16" s="84">
        <f t="shared" si="13"/>
        <v>3396</v>
      </c>
      <c r="X16" s="86">
        <f t="shared" si="14"/>
        <v>3520</v>
      </c>
      <c r="Y16" s="88" t="str">
        <f t="shared" si="2"/>
        <v>RAf</v>
      </c>
      <c r="Z16" s="88">
        <f t="shared" si="3"/>
        <v>3520</v>
      </c>
      <c r="AA16" s="83">
        <v>2011</v>
      </c>
      <c r="AB16" s="83">
        <v>4920</v>
      </c>
      <c r="AC16" s="84">
        <f t="shared" si="15"/>
        <v>0</v>
      </c>
      <c r="AD16" s="89">
        <f t="shared" si="16"/>
        <v>3332</v>
      </c>
      <c r="AE16" s="89">
        <f t="shared" si="17"/>
        <v>3646</v>
      </c>
      <c r="AF16" s="90">
        <f t="shared" si="18"/>
        <v>0.67720000000000002</v>
      </c>
      <c r="AG16" s="90">
        <f t="shared" si="19"/>
        <v>0.74109999999999998</v>
      </c>
      <c r="AJ16" s="85"/>
      <c r="AK16" s="91">
        <f t="shared" si="20"/>
        <v>-3332</v>
      </c>
      <c r="AL16" s="91">
        <f t="shared" si="21"/>
        <v>-3646</v>
      </c>
      <c r="AM16" s="89">
        <f t="shared" si="22"/>
        <v>3332</v>
      </c>
      <c r="AN16" s="89">
        <f t="shared" si="4"/>
        <v>3646</v>
      </c>
      <c r="AO16" s="92">
        <f t="shared" si="23"/>
        <v>0.67720000000000002</v>
      </c>
      <c r="AP16" s="92">
        <f t="shared" si="24"/>
        <v>0.74109999999999998</v>
      </c>
    </row>
    <row r="17" spans="1:42" ht="15.75" customHeight="1" x14ac:dyDescent="0.3">
      <c r="A17" s="81" t="s">
        <v>241</v>
      </c>
      <c r="B17" s="284" t="s">
        <v>337</v>
      </c>
      <c r="C17" s="93">
        <v>0.5</v>
      </c>
      <c r="D17" s="93">
        <v>2</v>
      </c>
      <c r="E17" s="83">
        <v>2011</v>
      </c>
      <c r="F17" s="83">
        <v>4920</v>
      </c>
      <c r="G17" s="83">
        <v>6024</v>
      </c>
      <c r="H17" s="84">
        <f t="shared" si="5"/>
        <v>6024</v>
      </c>
      <c r="I17" s="83">
        <v>6024</v>
      </c>
      <c r="J17" s="95">
        <f t="shared" ref="J17:J18" si="46">ROUND(IF(F17=0,IF(F$23=0,I17,(F$23/H$23)*I17),(F17/H17)*I17),0)</f>
        <v>4920</v>
      </c>
      <c r="K17" s="95">
        <f t="shared" ref="K17:K18" si="47">IF(F17=0,0,(F17-H17)+I17)</f>
        <v>4920</v>
      </c>
      <c r="L17" s="95">
        <f t="shared" ref="L17:L18" si="48">ROUND(IF(F17=0,0,(J17+K17)/2),0)</f>
        <v>4920</v>
      </c>
      <c r="M17" s="95" t="str">
        <f t="shared" si="0"/>
        <v>RAf</v>
      </c>
      <c r="N17" s="95">
        <f t="shared" ref="N17:N18" si="49">IF(F17=0,J17,IF(F17/H17&gt;C17,(IF(F17/H17&lt;D17,L17,K17)),J17))</f>
        <v>4920</v>
      </c>
      <c r="O17" s="85">
        <v>2084</v>
      </c>
      <c r="P17" s="84">
        <f t="shared" si="8"/>
        <v>1702</v>
      </c>
      <c r="Q17" s="84">
        <f t="shared" si="9"/>
        <v>980</v>
      </c>
      <c r="R17" s="84">
        <f t="shared" si="10"/>
        <v>1341</v>
      </c>
      <c r="S17" s="84" t="str">
        <f t="shared" si="11"/>
        <v>RAf</v>
      </c>
      <c r="T17" s="84">
        <f t="shared" si="12"/>
        <v>1341</v>
      </c>
      <c r="U17" s="83">
        <v>2234</v>
      </c>
      <c r="V17" s="95">
        <f t="shared" ref="V17:V18" si="50">ROUND(IF(F17=0,IF(F$23=0,U17,(F$23/H$23)*U17),(F17/H17)*U17),0)</f>
        <v>1825</v>
      </c>
      <c r="W17" s="95">
        <f t="shared" ref="W17:W18" si="51">IF(F17=0,0,(F17-H17)+U17)</f>
        <v>1130</v>
      </c>
      <c r="X17" s="96">
        <f t="shared" ref="X17:X18" si="52">ROUND(IF(F17=0,0,(V17+W17)/2),0)</f>
        <v>1478</v>
      </c>
      <c r="Y17" s="97" t="str">
        <f t="shared" si="2"/>
        <v>RAf</v>
      </c>
      <c r="Z17" s="98">
        <f t="shared" ref="Z17:Z18" si="53">IF(F17=0,V17,IF(F17/H17&gt;C17,(IF(F17/H17&lt;D17,X17,W17)),V17))</f>
        <v>1478</v>
      </c>
      <c r="AA17" s="83">
        <v>2011</v>
      </c>
      <c r="AB17" s="83">
        <v>4920</v>
      </c>
      <c r="AC17" s="95">
        <f t="shared" ref="AC17:AC18" si="54">IF(AA17=0,0,IF(I17&gt;0,ROUND(AB17-((((N17/F17)-1)/(I$8-E17))*(AA17-E17)+1)*F17,0),ROUND(AB17-((((Z17/F17)-1)/(U$8-E17))*(AA17-E17)+1)*F17,0)))</f>
        <v>0</v>
      </c>
      <c r="AD17" s="89">
        <f t="shared" si="16"/>
        <v>1396</v>
      </c>
      <c r="AE17" s="89">
        <f t="shared" si="17"/>
        <v>1533</v>
      </c>
      <c r="AF17" s="99">
        <f t="shared" ref="AF17:AF18" si="55">IF(AB17&gt;0,ROUND(AD17/AB17,4),IF(F17&gt;0,ROUND(AD17/F17,4),1))</f>
        <v>0.28370000000000001</v>
      </c>
      <c r="AG17" s="99">
        <f t="shared" ref="AG17:AG18" si="56">IF(AB17&gt;0,ROUND(AE17/AB17,4),IF(F17&gt;0,ROUND(AE17/F17,4),1))</f>
        <v>0.31159999999999999</v>
      </c>
      <c r="AJ17" s="85"/>
      <c r="AK17" s="91">
        <f t="shared" si="20"/>
        <v>-1396</v>
      </c>
      <c r="AL17" s="91">
        <f t="shared" si="21"/>
        <v>-1533</v>
      </c>
      <c r="AM17" s="89">
        <f t="shared" si="22"/>
        <v>1396</v>
      </c>
      <c r="AN17" s="89">
        <f t="shared" si="4"/>
        <v>1533</v>
      </c>
      <c r="AO17" s="92">
        <f t="shared" si="23"/>
        <v>0.28370000000000001</v>
      </c>
      <c r="AP17" s="92">
        <f t="shared" si="24"/>
        <v>0.31159999999999999</v>
      </c>
    </row>
    <row r="18" spans="1:42" ht="15.75" customHeight="1" x14ac:dyDescent="0.3">
      <c r="A18" s="81" t="s">
        <v>242</v>
      </c>
      <c r="B18" s="284" t="s">
        <v>338</v>
      </c>
      <c r="C18" s="93">
        <v>0.5</v>
      </c>
      <c r="D18" s="93">
        <v>2</v>
      </c>
      <c r="E18" s="83">
        <v>2004</v>
      </c>
      <c r="F18" s="83">
        <v>9200</v>
      </c>
      <c r="G18" s="83">
        <v>9200</v>
      </c>
      <c r="H18" s="84">
        <f t="shared" si="5"/>
        <v>9200</v>
      </c>
      <c r="I18" s="83">
        <v>9200</v>
      </c>
      <c r="J18" s="84">
        <f t="shared" si="46"/>
        <v>9200</v>
      </c>
      <c r="K18" s="84">
        <f t="shared" si="47"/>
        <v>9200</v>
      </c>
      <c r="L18" s="84">
        <f t="shared" si="48"/>
        <v>9200</v>
      </c>
      <c r="M18" s="84" t="str">
        <f t="shared" si="0"/>
        <v>RAf</v>
      </c>
      <c r="N18" s="84">
        <f t="shared" si="49"/>
        <v>9200</v>
      </c>
      <c r="O18" s="85">
        <v>9200</v>
      </c>
      <c r="P18" s="84">
        <f t="shared" si="8"/>
        <v>9200</v>
      </c>
      <c r="Q18" s="84">
        <f t="shared" si="9"/>
        <v>9200</v>
      </c>
      <c r="R18" s="84">
        <f t="shared" si="10"/>
        <v>9200</v>
      </c>
      <c r="S18" s="84" t="str">
        <f t="shared" si="11"/>
        <v>RAf</v>
      </c>
      <c r="T18" s="84">
        <f t="shared" si="12"/>
        <v>9200</v>
      </c>
      <c r="U18" s="83">
        <v>9200</v>
      </c>
      <c r="V18" s="84">
        <f t="shared" si="50"/>
        <v>9200</v>
      </c>
      <c r="W18" s="84">
        <f t="shared" si="51"/>
        <v>9200</v>
      </c>
      <c r="X18" s="86">
        <f t="shared" si="52"/>
        <v>9200</v>
      </c>
      <c r="Y18" s="88" t="str">
        <f t="shared" si="2"/>
        <v>RAf</v>
      </c>
      <c r="Z18" s="88">
        <f t="shared" si="53"/>
        <v>9200</v>
      </c>
      <c r="AA18" s="83">
        <v>2004</v>
      </c>
      <c r="AB18" s="83">
        <v>9200</v>
      </c>
      <c r="AC18" s="84">
        <f t="shared" si="54"/>
        <v>0</v>
      </c>
      <c r="AD18" s="89">
        <f t="shared" si="16"/>
        <v>9200</v>
      </c>
      <c r="AE18" s="89">
        <f t="shared" si="17"/>
        <v>9200</v>
      </c>
      <c r="AF18" s="90">
        <f t="shared" si="55"/>
        <v>1</v>
      </c>
      <c r="AG18" s="90">
        <f t="shared" si="56"/>
        <v>1</v>
      </c>
      <c r="AJ18" s="85"/>
      <c r="AK18" s="91">
        <f t="shared" si="20"/>
        <v>-9200</v>
      </c>
      <c r="AL18" s="91">
        <f t="shared" si="21"/>
        <v>-9200</v>
      </c>
      <c r="AM18" s="89">
        <f t="shared" si="22"/>
        <v>9200</v>
      </c>
      <c r="AN18" s="89">
        <f t="shared" si="4"/>
        <v>9200</v>
      </c>
      <c r="AO18" s="92">
        <f t="shared" si="23"/>
        <v>1</v>
      </c>
      <c r="AP18" s="92">
        <f t="shared" si="24"/>
        <v>1</v>
      </c>
    </row>
    <row r="19" spans="1:42" ht="15.75" customHeight="1" x14ac:dyDescent="0.3">
      <c r="A19" s="81" t="s">
        <v>243</v>
      </c>
      <c r="B19" s="285" t="s">
        <v>339</v>
      </c>
      <c r="C19" s="93">
        <v>0.5</v>
      </c>
      <c r="D19" s="93">
        <v>2</v>
      </c>
      <c r="E19" s="83">
        <v>2004</v>
      </c>
      <c r="F19" s="83">
        <v>200</v>
      </c>
      <c r="G19" s="83">
        <v>286</v>
      </c>
      <c r="H19" s="84">
        <f t="shared" si="5"/>
        <v>286</v>
      </c>
      <c r="I19" s="83">
        <v>286</v>
      </c>
      <c r="J19" s="84">
        <f t="shared" ref="J19:J22" si="57">ROUND(IF(F19=0,IF(F$23=0,I19,(F$23/H$23)*I19),(F19/H19)*I19),0)</f>
        <v>200</v>
      </c>
      <c r="K19" s="84">
        <f t="shared" ref="K19:K22" si="58">IF(F19=0,0,(F19-H19)+I19)</f>
        <v>200</v>
      </c>
      <c r="L19" s="84">
        <f t="shared" ref="L19:L22" si="59">ROUND(IF(F19=0,0,(J19+K19)/2),0)</f>
        <v>200</v>
      </c>
      <c r="M19" s="84" t="str">
        <f t="shared" ref="M19:M22" si="60">IF(F19=0,IF(F$23=0,"NONE","SL RATIO"),IF(F19/H19&gt;C19,(IF(F19/H19&lt;D19,L$9,K$9)),J$9))</f>
        <v>RAf</v>
      </c>
      <c r="N19" s="84">
        <f t="shared" ref="N19:N22" si="61">IF(F19=0,J19,IF(F19/H19&gt;C19,(IF(F19/H19&lt;D19,L19,K19)),J19))</f>
        <v>200</v>
      </c>
      <c r="O19" s="85">
        <v>558</v>
      </c>
      <c r="P19" s="84">
        <f t="shared" si="8"/>
        <v>390</v>
      </c>
      <c r="Q19" s="84">
        <f t="shared" si="9"/>
        <v>472</v>
      </c>
      <c r="R19" s="84">
        <f t="shared" si="10"/>
        <v>431</v>
      </c>
      <c r="S19" s="84" t="str">
        <f t="shared" si="11"/>
        <v>RAf</v>
      </c>
      <c r="T19" s="84">
        <f t="shared" si="12"/>
        <v>431</v>
      </c>
      <c r="U19" s="83">
        <v>608</v>
      </c>
      <c r="V19" s="84">
        <f t="shared" ref="V19:V22" si="62">ROUND(IF(F19=0,IF(F$23=0,U19,(F$23/H$23)*U19),(F19/H19)*U19),0)</f>
        <v>425</v>
      </c>
      <c r="W19" s="84">
        <f t="shared" ref="W19:W22" si="63">IF(F19=0,0,(F19-H19)+U19)</f>
        <v>522</v>
      </c>
      <c r="X19" s="86">
        <f t="shared" ref="X19:X22" si="64">ROUND(IF(F19=0,0,(V19+W19)/2),0)</f>
        <v>474</v>
      </c>
      <c r="Y19" s="88" t="str">
        <f t="shared" ref="Y19:Y22" si="65">IF(F19=0,IF(F$23=0,"NONE","SL RATIO"),IF(F19/H19&gt;C19,(IF(F19/H19&lt;D19,X$9,W$9)),V$9))</f>
        <v>RAf</v>
      </c>
      <c r="Z19" s="88">
        <f t="shared" ref="Z19:Z22" si="66">IF(F19=0,V19,IF(F19/H19&gt;C19,(IF(F19/H19&lt;D19,X19,W19)),V19))</f>
        <v>474</v>
      </c>
      <c r="AA19" s="83">
        <v>2004</v>
      </c>
      <c r="AB19" s="83">
        <v>200</v>
      </c>
      <c r="AC19" s="84">
        <f t="shared" ref="AC19:AC22" si="67">IF(AA19=0,0,IF(I19&gt;0,ROUND(AB19-((((N19/F19)-1)/(I$8-E19))*(AA19-E19)+1)*F19,0),ROUND(AB19-((((Z19/F19)-1)/(U$8-E19))*(AA19-E19)+1)*F19,0)))</f>
        <v>0</v>
      </c>
      <c r="AD19" s="89">
        <f t="shared" si="16"/>
        <v>448</v>
      </c>
      <c r="AE19" s="89">
        <f t="shared" si="17"/>
        <v>491</v>
      </c>
      <c r="AF19" s="90">
        <f t="shared" ref="AF19:AF22" si="68">IF(AB19&gt;0,ROUND(AD19/AB19,4),IF(F19&gt;0,ROUND(AD19/F19,4),1))</f>
        <v>2.2400000000000002</v>
      </c>
      <c r="AG19" s="90">
        <f t="shared" ref="AG19:AG22" si="69">IF(AB19&gt;0,ROUND(AE19/AB19,4),IF(F19&gt;0,ROUND(AE19/F19,4),1))</f>
        <v>2.4550000000000001</v>
      </c>
      <c r="AJ19" s="85"/>
      <c r="AK19" s="91">
        <f t="shared" si="20"/>
        <v>-448</v>
      </c>
      <c r="AL19" s="91">
        <f t="shared" si="21"/>
        <v>-491</v>
      </c>
      <c r="AM19" s="89">
        <f t="shared" si="22"/>
        <v>448</v>
      </c>
      <c r="AN19" s="89">
        <f t="shared" si="4"/>
        <v>491</v>
      </c>
      <c r="AO19" s="92">
        <f t="shared" si="23"/>
        <v>2.2400000000000002</v>
      </c>
      <c r="AP19" s="92">
        <f t="shared" si="24"/>
        <v>2.4550000000000001</v>
      </c>
    </row>
    <row r="20" spans="1:42" ht="15.75" customHeight="1" x14ac:dyDescent="0.3">
      <c r="A20" s="81" t="s">
        <v>243</v>
      </c>
      <c r="B20" s="285" t="s">
        <v>340</v>
      </c>
      <c r="C20" s="93">
        <v>0.5</v>
      </c>
      <c r="D20" s="93">
        <v>2</v>
      </c>
      <c r="E20" s="83">
        <v>2004</v>
      </c>
      <c r="F20" s="83">
        <v>200</v>
      </c>
      <c r="G20" s="83">
        <v>286</v>
      </c>
      <c r="H20" s="84">
        <f t="shared" si="5"/>
        <v>286</v>
      </c>
      <c r="I20" s="83">
        <v>286</v>
      </c>
      <c r="J20" s="84">
        <f t="shared" si="57"/>
        <v>200</v>
      </c>
      <c r="K20" s="84">
        <f t="shared" si="58"/>
        <v>200</v>
      </c>
      <c r="L20" s="84">
        <f t="shared" si="59"/>
        <v>200</v>
      </c>
      <c r="M20" s="84" t="str">
        <f t="shared" si="60"/>
        <v>RAf</v>
      </c>
      <c r="N20" s="84">
        <f t="shared" si="61"/>
        <v>200</v>
      </c>
      <c r="O20" s="85">
        <v>5955</v>
      </c>
      <c r="P20" s="84">
        <f t="shared" si="8"/>
        <v>4164</v>
      </c>
      <c r="Q20" s="84">
        <f t="shared" si="9"/>
        <v>5869</v>
      </c>
      <c r="R20" s="84">
        <f t="shared" si="10"/>
        <v>5017</v>
      </c>
      <c r="S20" s="84" t="str">
        <f t="shared" si="11"/>
        <v>RAf</v>
      </c>
      <c r="T20" s="84">
        <f t="shared" si="12"/>
        <v>5017</v>
      </c>
      <c r="U20" s="83">
        <v>6432</v>
      </c>
      <c r="V20" s="84">
        <f t="shared" si="62"/>
        <v>4498</v>
      </c>
      <c r="W20" s="84">
        <f t="shared" si="63"/>
        <v>6346</v>
      </c>
      <c r="X20" s="86">
        <f t="shared" si="64"/>
        <v>5422</v>
      </c>
      <c r="Y20" s="88" t="str">
        <f t="shared" si="65"/>
        <v>RAf</v>
      </c>
      <c r="Z20" s="88">
        <f t="shared" si="66"/>
        <v>5422</v>
      </c>
      <c r="AA20" s="83">
        <v>2004</v>
      </c>
      <c r="AB20" s="83">
        <v>200</v>
      </c>
      <c r="AC20" s="84">
        <f t="shared" si="67"/>
        <v>0</v>
      </c>
      <c r="AD20" s="89">
        <f t="shared" si="16"/>
        <v>5179</v>
      </c>
      <c r="AE20" s="89">
        <f t="shared" si="17"/>
        <v>5584</v>
      </c>
      <c r="AF20" s="90">
        <f t="shared" si="68"/>
        <v>25.895</v>
      </c>
      <c r="AG20" s="90">
        <f t="shared" si="69"/>
        <v>27.92</v>
      </c>
      <c r="AJ20" s="85"/>
      <c r="AK20" s="91">
        <f t="shared" si="20"/>
        <v>-5179</v>
      </c>
      <c r="AL20" s="91">
        <f t="shared" si="21"/>
        <v>-5584</v>
      </c>
      <c r="AM20" s="89">
        <f t="shared" si="22"/>
        <v>5179</v>
      </c>
      <c r="AN20" s="89">
        <f t="shared" si="4"/>
        <v>5584</v>
      </c>
      <c r="AO20" s="92">
        <f t="shared" si="23"/>
        <v>25.895</v>
      </c>
      <c r="AP20" s="92">
        <f t="shared" si="24"/>
        <v>27.92</v>
      </c>
    </row>
    <row r="21" spans="1:42" ht="15.75" customHeight="1" x14ac:dyDescent="0.3">
      <c r="A21" s="81" t="s">
        <v>243</v>
      </c>
      <c r="B21" s="284" t="s">
        <v>341</v>
      </c>
      <c r="C21" s="93">
        <v>0.5</v>
      </c>
      <c r="D21" s="93">
        <v>2</v>
      </c>
      <c r="E21" s="83">
        <v>2004</v>
      </c>
      <c r="F21" s="83">
        <v>5850</v>
      </c>
      <c r="G21" s="83">
        <v>3225</v>
      </c>
      <c r="H21" s="84">
        <f t="shared" si="5"/>
        <v>3225</v>
      </c>
      <c r="I21" s="83">
        <v>3225</v>
      </c>
      <c r="J21" s="84">
        <f t="shared" si="57"/>
        <v>5850</v>
      </c>
      <c r="K21" s="84">
        <f t="shared" si="58"/>
        <v>5850</v>
      </c>
      <c r="L21" s="84">
        <f t="shared" si="59"/>
        <v>5850</v>
      </c>
      <c r="M21" s="84" t="str">
        <f t="shared" si="60"/>
        <v>RAf</v>
      </c>
      <c r="N21" s="84">
        <f t="shared" si="61"/>
        <v>5850</v>
      </c>
      <c r="O21" s="85">
        <v>2917</v>
      </c>
      <c r="P21" s="84">
        <f t="shared" si="8"/>
        <v>5291</v>
      </c>
      <c r="Q21" s="84">
        <f t="shared" si="9"/>
        <v>5542</v>
      </c>
      <c r="R21" s="84">
        <f t="shared" si="10"/>
        <v>5417</v>
      </c>
      <c r="S21" s="84" t="str">
        <f t="shared" si="11"/>
        <v>RAf</v>
      </c>
      <c r="T21" s="84">
        <f t="shared" si="12"/>
        <v>5417</v>
      </c>
      <c r="U21" s="83">
        <v>3087</v>
      </c>
      <c r="V21" s="84">
        <f t="shared" si="62"/>
        <v>5600</v>
      </c>
      <c r="W21" s="84">
        <f t="shared" si="63"/>
        <v>5712</v>
      </c>
      <c r="X21" s="86">
        <f t="shared" si="64"/>
        <v>5656</v>
      </c>
      <c r="Y21" s="88" t="str">
        <f t="shared" si="65"/>
        <v>RAf</v>
      </c>
      <c r="Z21" s="88">
        <f t="shared" si="66"/>
        <v>5656</v>
      </c>
      <c r="AA21" s="83">
        <v>2004</v>
      </c>
      <c r="AB21" s="83">
        <v>5850</v>
      </c>
      <c r="AC21" s="84">
        <f t="shared" si="67"/>
        <v>0</v>
      </c>
      <c r="AD21" s="89">
        <f t="shared" si="16"/>
        <v>5513</v>
      </c>
      <c r="AE21" s="89">
        <f t="shared" si="17"/>
        <v>5752</v>
      </c>
      <c r="AF21" s="90">
        <f t="shared" si="68"/>
        <v>0.94240000000000002</v>
      </c>
      <c r="AG21" s="90">
        <f t="shared" si="69"/>
        <v>0.98319999999999996</v>
      </c>
      <c r="AJ21" s="85"/>
      <c r="AK21" s="91">
        <f t="shared" si="20"/>
        <v>-5513</v>
      </c>
      <c r="AL21" s="91">
        <f t="shared" si="21"/>
        <v>-5752</v>
      </c>
      <c r="AM21" s="89">
        <f t="shared" si="22"/>
        <v>5513</v>
      </c>
      <c r="AN21" s="89">
        <f t="shared" si="4"/>
        <v>5752</v>
      </c>
      <c r="AO21" s="92">
        <f t="shared" si="23"/>
        <v>0.94240000000000002</v>
      </c>
      <c r="AP21" s="92">
        <f t="shared" si="24"/>
        <v>0.98319999999999996</v>
      </c>
    </row>
    <row r="22" spans="1:42" ht="15.75" customHeight="1" x14ac:dyDescent="0.3">
      <c r="A22" s="81" t="s">
        <v>243</v>
      </c>
      <c r="B22" s="284" t="s">
        <v>342</v>
      </c>
      <c r="C22" s="93">
        <v>0.5</v>
      </c>
      <c r="D22" s="93">
        <v>2</v>
      </c>
      <c r="E22" s="83">
        <v>2004</v>
      </c>
      <c r="F22" s="83">
        <v>5850</v>
      </c>
      <c r="G22" s="83">
        <v>3225</v>
      </c>
      <c r="H22" s="84">
        <f t="shared" si="5"/>
        <v>3225</v>
      </c>
      <c r="I22" s="83">
        <v>3225</v>
      </c>
      <c r="J22" s="84">
        <f t="shared" si="57"/>
        <v>5850</v>
      </c>
      <c r="K22" s="84">
        <f t="shared" si="58"/>
        <v>5850</v>
      </c>
      <c r="L22" s="84">
        <f t="shared" si="59"/>
        <v>5850</v>
      </c>
      <c r="M22" s="84" t="str">
        <f t="shared" si="60"/>
        <v>RAf</v>
      </c>
      <c r="N22" s="84">
        <f t="shared" si="61"/>
        <v>5850</v>
      </c>
      <c r="O22" s="85">
        <v>3632</v>
      </c>
      <c r="P22" s="84">
        <f t="shared" si="8"/>
        <v>6588</v>
      </c>
      <c r="Q22" s="84">
        <f t="shared" si="9"/>
        <v>6257</v>
      </c>
      <c r="R22" s="84">
        <f t="shared" si="10"/>
        <v>6423</v>
      </c>
      <c r="S22" s="84" t="str">
        <f t="shared" si="11"/>
        <v>RAf</v>
      </c>
      <c r="T22" s="84">
        <f t="shared" si="12"/>
        <v>6423</v>
      </c>
      <c r="U22" s="83">
        <v>3853</v>
      </c>
      <c r="V22" s="84">
        <f t="shared" si="62"/>
        <v>6989</v>
      </c>
      <c r="W22" s="84">
        <f t="shared" si="63"/>
        <v>6478</v>
      </c>
      <c r="X22" s="86">
        <f t="shared" si="64"/>
        <v>6734</v>
      </c>
      <c r="Y22" s="88" t="str">
        <f t="shared" si="65"/>
        <v>RAf</v>
      </c>
      <c r="Z22" s="88">
        <f t="shared" si="66"/>
        <v>6734</v>
      </c>
      <c r="AA22" s="83">
        <v>2004</v>
      </c>
      <c r="AB22" s="83">
        <v>5850</v>
      </c>
      <c r="AC22" s="84">
        <f t="shared" si="67"/>
        <v>0</v>
      </c>
      <c r="AD22" s="89">
        <f t="shared" si="16"/>
        <v>6547</v>
      </c>
      <c r="AE22" s="89">
        <f t="shared" si="17"/>
        <v>6858</v>
      </c>
      <c r="AF22" s="90">
        <f t="shared" si="68"/>
        <v>1.1191</v>
      </c>
      <c r="AG22" s="90">
        <f t="shared" si="69"/>
        <v>1.1722999999999999</v>
      </c>
      <c r="AJ22" s="85"/>
      <c r="AK22" s="91">
        <f t="shared" si="20"/>
        <v>-6547</v>
      </c>
      <c r="AL22" s="91">
        <f t="shared" si="21"/>
        <v>-6858</v>
      </c>
      <c r="AM22" s="89">
        <f t="shared" si="22"/>
        <v>6547</v>
      </c>
      <c r="AN22" s="89">
        <f t="shared" si="4"/>
        <v>6858</v>
      </c>
      <c r="AO22" s="92">
        <f t="shared" si="23"/>
        <v>1.1191</v>
      </c>
      <c r="AP22" s="92">
        <f t="shared" si="24"/>
        <v>1.1722999999999999</v>
      </c>
    </row>
    <row r="23" spans="1:42" s="72" customFormat="1" ht="15.75" customHeight="1" x14ac:dyDescent="0.3">
      <c r="A23" s="72" t="s">
        <v>190</v>
      </c>
      <c r="F23" s="72">
        <f>SUM(F10:F22)</f>
        <v>112060</v>
      </c>
      <c r="H23" s="72">
        <f>SUMIF(F10:F22,"&gt;0",H10:H22)</f>
        <v>129574</v>
      </c>
      <c r="AJ23" s="72">
        <f>SUM(AJ10:AJ22)</f>
        <v>0</v>
      </c>
      <c r="AK23" s="72">
        <f>SUMIF(AK10:AK22,"&gt;0")</f>
        <v>0</v>
      </c>
      <c r="AL23" s="72">
        <f>SUMIF(AL10:AL22,"&gt;0")</f>
        <v>0</v>
      </c>
    </row>
    <row r="24" spans="1:42" s="72" customFormat="1" ht="15.75" customHeight="1" x14ac:dyDescent="0.3">
      <c r="A24" s="70" t="s">
        <v>244</v>
      </c>
      <c r="B24" s="70"/>
      <c r="C24" s="70"/>
      <c r="D24" s="70"/>
      <c r="E24" s="70"/>
      <c r="F24" s="70"/>
      <c r="AK24" s="72">
        <f>SUMIF(AK10:AK22,"&lt;0")</f>
        <v>-78758</v>
      </c>
      <c r="AL24" s="72">
        <f>SUMIF(AL10:AL22,"&lt;0")</f>
        <v>-84960</v>
      </c>
    </row>
    <row r="25" spans="1:42" ht="15.75" customHeight="1" x14ac:dyDescent="0.3">
      <c r="B25" s="62" t="s">
        <v>173</v>
      </c>
      <c r="E25" s="100" t="s">
        <v>81</v>
      </c>
      <c r="F25" s="101" t="s">
        <v>82</v>
      </c>
      <c r="G25" s="271" t="s">
        <v>83</v>
      </c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102"/>
    </row>
    <row r="26" spans="1:42" ht="15.75" customHeight="1" x14ac:dyDescent="0.3">
      <c r="A26" s="62" t="s">
        <v>185</v>
      </c>
      <c r="B26" s="83">
        <v>2010</v>
      </c>
      <c r="E26" s="103">
        <v>1</v>
      </c>
      <c r="F26" s="104" t="s">
        <v>78</v>
      </c>
      <c r="G26" s="105" t="s">
        <v>175</v>
      </c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 t="s">
        <v>370</v>
      </c>
      <c r="W26" s="105"/>
      <c r="X26" s="105"/>
      <c r="Y26" s="105"/>
      <c r="Z26" s="106"/>
    </row>
    <row r="27" spans="1:42" ht="15.75" customHeight="1" x14ac:dyDescent="0.3">
      <c r="A27" s="62" t="s">
        <v>202</v>
      </c>
      <c r="B27" s="85">
        <v>2010</v>
      </c>
      <c r="E27" s="75">
        <v>2</v>
      </c>
      <c r="F27" s="107" t="s">
        <v>176</v>
      </c>
      <c r="G27" s="62" t="s">
        <v>178</v>
      </c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8"/>
    </row>
    <row r="28" spans="1:42" ht="15.75" customHeight="1" x14ac:dyDescent="0.3">
      <c r="A28" s="62" t="s">
        <v>186</v>
      </c>
      <c r="B28" s="83">
        <v>2030</v>
      </c>
      <c r="E28" s="103">
        <v>3</v>
      </c>
      <c r="F28" s="107" t="s">
        <v>177</v>
      </c>
      <c r="G28" s="62" t="s">
        <v>179</v>
      </c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 t="s">
        <v>76</v>
      </c>
      <c r="W28" s="109" t="s">
        <v>77</v>
      </c>
      <c r="X28" s="109"/>
      <c r="Y28" s="109"/>
      <c r="Z28" s="108"/>
    </row>
    <row r="29" spans="1:42" ht="15.75" customHeight="1" x14ac:dyDescent="0.3">
      <c r="A29" s="62" t="s">
        <v>187</v>
      </c>
      <c r="B29" s="83">
        <v>2018</v>
      </c>
      <c r="E29" s="103">
        <v>4</v>
      </c>
      <c r="F29" s="104" t="s">
        <v>123</v>
      </c>
      <c r="G29" s="105" t="s">
        <v>124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10"/>
      <c r="AG29" s="62" t="s">
        <v>343</v>
      </c>
    </row>
    <row r="30" spans="1:42" ht="15.75" customHeight="1" x14ac:dyDescent="0.3">
      <c r="A30" s="62" t="s">
        <v>188</v>
      </c>
      <c r="B30" s="83">
        <v>2038</v>
      </c>
      <c r="E30" s="103">
        <v>5</v>
      </c>
      <c r="F30" s="104" t="s">
        <v>1</v>
      </c>
      <c r="G30" s="109" t="s">
        <v>84</v>
      </c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 t="s">
        <v>344</v>
      </c>
      <c r="Z30" s="108"/>
    </row>
    <row r="31" spans="1:42" ht="15.75" customHeight="1" x14ac:dyDescent="0.3">
      <c r="E31" s="112">
        <v>6</v>
      </c>
      <c r="F31" s="104" t="s">
        <v>75</v>
      </c>
      <c r="G31" s="109" t="s">
        <v>174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 t="s">
        <v>0</v>
      </c>
      <c r="W31" s="109" t="s">
        <v>0</v>
      </c>
      <c r="X31" s="109" t="s">
        <v>0</v>
      </c>
      <c r="Y31" s="109" t="s">
        <v>0</v>
      </c>
      <c r="Z31" s="108" t="s">
        <v>0</v>
      </c>
      <c r="AA31" s="62" t="s">
        <v>0</v>
      </c>
      <c r="AB31" s="62" t="s">
        <v>0</v>
      </c>
      <c r="AC31" s="62" t="s">
        <v>0</v>
      </c>
      <c r="AD31" s="62" t="s">
        <v>0</v>
      </c>
      <c r="AE31" s="62" t="s">
        <v>0</v>
      </c>
      <c r="AG31" s="62" t="s">
        <v>0</v>
      </c>
      <c r="AH31" s="62" t="s">
        <v>0</v>
      </c>
      <c r="AI31" s="62" t="s">
        <v>0</v>
      </c>
      <c r="AJ31" s="62" t="s">
        <v>0</v>
      </c>
      <c r="AK31" s="62" t="s">
        <v>0</v>
      </c>
      <c r="AL31" s="62" t="s">
        <v>0</v>
      </c>
    </row>
    <row r="32" spans="1:42" ht="15.75" customHeight="1" x14ac:dyDescent="0.3">
      <c r="A32" s="269" t="s">
        <v>320</v>
      </c>
      <c r="B32" s="269"/>
      <c r="E32" s="112">
        <v>7</v>
      </c>
      <c r="F32" s="113" t="s">
        <v>323</v>
      </c>
      <c r="G32" s="109" t="s">
        <v>119</v>
      </c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>
        <v>1</v>
      </c>
      <c r="W32" s="109">
        <v>2</v>
      </c>
      <c r="X32" s="109">
        <v>3</v>
      </c>
      <c r="Y32" s="109">
        <v>4</v>
      </c>
      <c r="Z32" s="108">
        <v>5</v>
      </c>
      <c r="AA32" s="62">
        <v>6</v>
      </c>
      <c r="AB32" s="62">
        <v>7</v>
      </c>
      <c r="AC32" s="62">
        <v>8</v>
      </c>
      <c r="AD32" s="62">
        <v>9</v>
      </c>
      <c r="AE32" s="62">
        <v>10</v>
      </c>
      <c r="AG32" s="62">
        <v>12</v>
      </c>
      <c r="AH32" s="62">
        <v>13</v>
      </c>
      <c r="AI32" s="62">
        <v>14</v>
      </c>
      <c r="AJ32" s="62">
        <v>15</v>
      </c>
      <c r="AK32" s="62">
        <v>16</v>
      </c>
      <c r="AL32" s="62">
        <v>17</v>
      </c>
      <c r="AM32" s="62" t="s">
        <v>345</v>
      </c>
    </row>
    <row r="33" spans="1:49" ht="15.75" customHeight="1" x14ac:dyDescent="0.3">
      <c r="A33" s="269"/>
      <c r="B33" s="269"/>
      <c r="D33" s="114" t="s">
        <v>316</v>
      </c>
      <c r="E33" s="115">
        <v>8</v>
      </c>
      <c r="F33" s="104" t="s">
        <v>3</v>
      </c>
      <c r="G33" s="109" t="s">
        <v>311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 t="s">
        <v>1</v>
      </c>
      <c r="X33" s="109"/>
      <c r="Y33" s="109">
        <v>2010</v>
      </c>
      <c r="Z33" s="108"/>
      <c r="AA33" s="62">
        <v>2030</v>
      </c>
      <c r="AE33" s="62" t="s">
        <v>121</v>
      </c>
      <c r="AG33" s="62" t="s">
        <v>114</v>
      </c>
      <c r="AH33" s="62" t="s">
        <v>114</v>
      </c>
      <c r="AI33" s="62">
        <v>2018</v>
      </c>
      <c r="AJ33" s="62">
        <v>2038</v>
      </c>
      <c r="AK33" s="62" t="s">
        <v>116</v>
      </c>
      <c r="AM33" s="62">
        <v>2018</v>
      </c>
      <c r="AN33" s="62">
        <v>2038</v>
      </c>
      <c r="AP33" s="62">
        <v>2010</v>
      </c>
      <c r="AT33" s="62">
        <v>2030</v>
      </c>
    </row>
    <row r="34" spans="1:49" ht="15.75" customHeight="1" x14ac:dyDescent="0.3">
      <c r="A34" s="269"/>
      <c r="B34" s="269"/>
      <c r="D34" s="116" t="s">
        <v>316</v>
      </c>
      <c r="E34" s="117">
        <v>9</v>
      </c>
      <c r="F34" s="118" t="s">
        <v>79</v>
      </c>
      <c r="G34" s="109" t="s">
        <v>324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 t="s">
        <v>78</v>
      </c>
      <c r="W34" s="109" t="s">
        <v>346</v>
      </c>
      <c r="X34" s="109" t="s">
        <v>1</v>
      </c>
      <c r="Y34" s="109" t="s">
        <v>2</v>
      </c>
      <c r="Z34" s="119" t="s">
        <v>347</v>
      </c>
      <c r="AA34" s="62" t="s">
        <v>3</v>
      </c>
      <c r="AB34" s="62" t="s">
        <v>79</v>
      </c>
      <c r="AC34" s="62" t="s">
        <v>80</v>
      </c>
      <c r="AD34" s="62" t="s">
        <v>4</v>
      </c>
      <c r="AE34" s="62" t="s">
        <v>120</v>
      </c>
      <c r="AG34" s="62" t="s">
        <v>113</v>
      </c>
      <c r="AH34" s="62" t="s">
        <v>115</v>
      </c>
      <c r="AI34" s="62" t="s">
        <v>130</v>
      </c>
      <c r="AJ34" s="62" t="s">
        <v>118</v>
      </c>
      <c r="AK34" s="62" t="s">
        <v>117</v>
      </c>
      <c r="AL34" s="62" t="s">
        <v>118</v>
      </c>
      <c r="AP34" s="62" t="s">
        <v>348</v>
      </c>
      <c r="AR34" s="62" t="s">
        <v>349</v>
      </c>
      <c r="AT34" s="62" t="s">
        <v>348</v>
      </c>
      <c r="AV34" s="62" t="s">
        <v>349</v>
      </c>
    </row>
    <row r="35" spans="1:49" ht="15.75" customHeight="1" x14ac:dyDescent="0.25">
      <c r="A35" s="269"/>
      <c r="B35" s="269"/>
      <c r="D35" s="116" t="s">
        <v>316</v>
      </c>
      <c r="E35" s="117">
        <v>10</v>
      </c>
      <c r="F35" s="118" t="s">
        <v>80</v>
      </c>
      <c r="G35" s="109" t="s">
        <v>325</v>
      </c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 t="s">
        <v>350</v>
      </c>
      <c r="W35" s="120">
        <v>2010</v>
      </c>
      <c r="X35" s="120">
        <v>5214</v>
      </c>
      <c r="Y35" s="120">
        <v>5214</v>
      </c>
      <c r="Z35" s="62">
        <v>5214</v>
      </c>
      <c r="AA35" s="62">
        <v>5793</v>
      </c>
      <c r="AB35" s="62">
        <v>5793</v>
      </c>
      <c r="AC35" s="62">
        <v>5793</v>
      </c>
      <c r="AD35" s="62">
        <v>5793</v>
      </c>
      <c r="AE35" s="62" t="s">
        <v>4</v>
      </c>
      <c r="AG35" s="62">
        <v>5214</v>
      </c>
      <c r="AH35" s="62">
        <v>2010</v>
      </c>
      <c r="AI35" s="62">
        <v>5446</v>
      </c>
      <c r="AJ35" s="62">
        <v>6025</v>
      </c>
      <c r="AK35" s="62">
        <v>1.0445</v>
      </c>
      <c r="AL35" s="62">
        <v>1.1555</v>
      </c>
      <c r="AR35" s="62">
        <v>4721</v>
      </c>
      <c r="AS35" s="62">
        <v>493</v>
      </c>
      <c r="AT35" s="62">
        <v>0.10442702817199746</v>
      </c>
      <c r="AU35" s="62" t="s">
        <v>64</v>
      </c>
      <c r="AV35" s="62">
        <v>5250</v>
      </c>
      <c r="AW35" s="62">
        <v>543</v>
      </c>
    </row>
    <row r="36" spans="1:49" ht="15.75" customHeight="1" x14ac:dyDescent="0.25">
      <c r="A36" s="269"/>
      <c r="B36" s="269"/>
      <c r="D36" s="116" t="s">
        <v>316</v>
      </c>
      <c r="E36" s="121">
        <v>11</v>
      </c>
      <c r="F36" s="113" t="s">
        <v>4</v>
      </c>
      <c r="G36" s="109" t="s">
        <v>326</v>
      </c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 t="s">
        <v>351</v>
      </c>
      <c r="W36" s="105">
        <v>2010</v>
      </c>
      <c r="X36" s="105">
        <v>3864</v>
      </c>
      <c r="Y36" s="105">
        <v>3864</v>
      </c>
      <c r="Z36" s="62">
        <v>3864</v>
      </c>
      <c r="AA36" s="62">
        <v>4407</v>
      </c>
      <c r="AB36" s="62">
        <v>4407</v>
      </c>
      <c r="AC36" s="62">
        <v>4407</v>
      </c>
      <c r="AD36" s="62">
        <v>4407</v>
      </c>
      <c r="AE36" s="62" t="s">
        <v>4</v>
      </c>
      <c r="AG36" s="62">
        <v>3864</v>
      </c>
      <c r="AH36" s="62">
        <v>2010</v>
      </c>
      <c r="AI36" s="62">
        <v>4081</v>
      </c>
      <c r="AJ36" s="62">
        <v>4624</v>
      </c>
      <c r="AK36" s="62">
        <v>1.0562</v>
      </c>
      <c r="AL36" s="62">
        <v>1.1967000000000001</v>
      </c>
      <c r="AR36" s="62">
        <v>3416</v>
      </c>
      <c r="AS36" s="62">
        <v>448</v>
      </c>
      <c r="AT36" s="62">
        <v>0.13114754098360656</v>
      </c>
      <c r="AV36" s="62">
        <v>3911</v>
      </c>
      <c r="AW36" s="62">
        <v>496</v>
      </c>
    </row>
    <row r="37" spans="1:49" ht="30.75" customHeight="1" x14ac:dyDescent="0.25">
      <c r="A37" s="269"/>
      <c r="B37" s="269"/>
      <c r="D37" s="116" t="s">
        <v>316</v>
      </c>
      <c r="E37" s="117">
        <v>12</v>
      </c>
      <c r="F37" s="118" t="s">
        <v>122</v>
      </c>
      <c r="G37" s="269" t="s">
        <v>327</v>
      </c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105" t="s">
        <v>352</v>
      </c>
      <c r="W37" s="105">
        <v>2010</v>
      </c>
      <c r="X37" s="105">
        <v>1332</v>
      </c>
      <c r="Y37" s="105">
        <v>1332</v>
      </c>
      <c r="Z37" s="62">
        <v>1332</v>
      </c>
      <c r="AA37" s="62">
        <v>1440</v>
      </c>
      <c r="AB37" s="62">
        <v>1440</v>
      </c>
      <c r="AC37" s="62">
        <v>1440</v>
      </c>
      <c r="AD37" s="62">
        <v>1440</v>
      </c>
      <c r="AE37" s="62" t="s">
        <v>4</v>
      </c>
      <c r="AG37" s="62">
        <v>1332</v>
      </c>
      <c r="AH37" s="62">
        <v>2010</v>
      </c>
      <c r="AI37" s="62">
        <v>1375</v>
      </c>
      <c r="AJ37" s="62">
        <v>1483</v>
      </c>
      <c r="AK37" s="62">
        <v>1.0323</v>
      </c>
      <c r="AL37" s="62">
        <v>1.1133999999999999</v>
      </c>
      <c r="AR37" s="62">
        <v>1257</v>
      </c>
      <c r="AS37" s="62">
        <v>75</v>
      </c>
      <c r="AT37" s="62">
        <v>5.9665871121718374E-2</v>
      </c>
      <c r="AV37" s="62">
        <v>1348</v>
      </c>
      <c r="AW37" s="62">
        <v>92</v>
      </c>
    </row>
    <row r="38" spans="1:49" ht="15.75" customHeight="1" x14ac:dyDescent="0.25">
      <c r="A38" s="269"/>
      <c r="B38" s="269"/>
      <c r="D38" s="122" t="s">
        <v>316</v>
      </c>
      <c r="E38" s="123">
        <v>13</v>
      </c>
      <c r="F38" s="124" t="s">
        <v>183</v>
      </c>
      <c r="G38" s="62" t="s">
        <v>184</v>
      </c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 t="s">
        <v>353</v>
      </c>
      <c r="W38" s="125">
        <v>2010</v>
      </c>
      <c r="X38" s="125">
        <v>2182</v>
      </c>
      <c r="Y38" s="125">
        <v>2182</v>
      </c>
      <c r="Z38" s="62">
        <v>2182</v>
      </c>
      <c r="AA38" s="62">
        <v>2306</v>
      </c>
      <c r="AB38" s="62">
        <v>2306</v>
      </c>
      <c r="AC38" s="62">
        <v>2306</v>
      </c>
      <c r="AD38" s="62">
        <v>2306</v>
      </c>
      <c r="AE38" s="62" t="s">
        <v>4</v>
      </c>
      <c r="AG38" s="62">
        <v>2182</v>
      </c>
      <c r="AH38" s="62">
        <v>2010</v>
      </c>
      <c r="AI38" s="62">
        <v>2232</v>
      </c>
      <c r="AJ38" s="62">
        <v>2356</v>
      </c>
      <c r="AK38" s="62">
        <v>1.0228999999999999</v>
      </c>
      <c r="AL38" s="62">
        <v>1.0797000000000001</v>
      </c>
      <c r="AR38" s="62">
        <v>2049</v>
      </c>
      <c r="AS38" s="62">
        <v>133</v>
      </c>
      <c r="AT38" s="62">
        <v>6.4909712054660812E-2</v>
      </c>
      <c r="AV38" s="62">
        <v>2146</v>
      </c>
      <c r="AW38" s="62">
        <v>160</v>
      </c>
    </row>
    <row r="39" spans="1:49" ht="15.75" customHeight="1" x14ac:dyDescent="0.25">
      <c r="A39" s="269"/>
      <c r="B39" s="269"/>
      <c r="E39" s="103">
        <v>14</v>
      </c>
      <c r="F39" s="126" t="s">
        <v>127</v>
      </c>
      <c r="G39" s="105" t="s">
        <v>129</v>
      </c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 t="s">
        <v>354</v>
      </c>
      <c r="W39" s="125"/>
      <c r="X39" s="125"/>
      <c r="Y39" s="125"/>
      <c r="AT39" s="62" t="s">
        <v>354</v>
      </c>
    </row>
    <row r="40" spans="1:49" ht="15.75" customHeight="1" x14ac:dyDescent="0.3">
      <c r="A40" s="127"/>
      <c r="B40" s="125"/>
      <c r="E40" s="112">
        <v>15</v>
      </c>
      <c r="F40" s="126" t="s">
        <v>126</v>
      </c>
      <c r="G40" s="105" t="s">
        <v>128</v>
      </c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 t="s">
        <v>355</v>
      </c>
      <c r="W40" s="105">
        <v>2010</v>
      </c>
      <c r="X40" s="105">
        <v>312</v>
      </c>
      <c r="Y40" s="105">
        <v>312</v>
      </c>
      <c r="Z40" s="62">
        <v>312</v>
      </c>
      <c r="AA40" s="62">
        <v>347</v>
      </c>
      <c r="AB40" s="62">
        <v>347</v>
      </c>
      <c r="AC40" s="62">
        <v>347</v>
      </c>
      <c r="AD40" s="62">
        <v>347</v>
      </c>
      <c r="AE40" s="62" t="s">
        <v>4</v>
      </c>
      <c r="AG40" s="62">
        <v>312</v>
      </c>
      <c r="AH40" s="62">
        <v>2010</v>
      </c>
      <c r="AI40" s="62">
        <v>326</v>
      </c>
      <c r="AJ40" s="62">
        <v>361</v>
      </c>
      <c r="AK40" s="62">
        <v>1.0448999999999999</v>
      </c>
      <c r="AL40" s="62">
        <v>1.1571</v>
      </c>
      <c r="AR40" s="62">
        <v>302</v>
      </c>
      <c r="AS40" s="62">
        <v>10</v>
      </c>
      <c r="AT40" s="62">
        <v>3.3112582781456956E-2</v>
      </c>
      <c r="AV40" s="62">
        <v>333</v>
      </c>
      <c r="AW40" s="62">
        <v>14</v>
      </c>
    </row>
    <row r="41" spans="1:49" ht="15.75" customHeight="1" x14ac:dyDescent="0.25">
      <c r="A41" s="269" t="s">
        <v>321</v>
      </c>
      <c r="B41" s="269"/>
      <c r="E41" s="103">
        <v>16</v>
      </c>
      <c r="F41" s="124" t="s">
        <v>200</v>
      </c>
      <c r="G41" s="62" t="s">
        <v>201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 t="s">
        <v>356</v>
      </c>
      <c r="W41" s="105">
        <v>2010</v>
      </c>
      <c r="X41" s="105">
        <v>2463</v>
      </c>
      <c r="Y41" s="105">
        <v>2463</v>
      </c>
      <c r="Z41" s="62">
        <v>2463</v>
      </c>
      <c r="AA41" s="62">
        <v>2679</v>
      </c>
      <c r="AB41" s="62">
        <v>2679</v>
      </c>
      <c r="AC41" s="62">
        <v>2679</v>
      </c>
      <c r="AD41" s="62">
        <v>2679</v>
      </c>
      <c r="AE41" s="62" t="s">
        <v>4</v>
      </c>
      <c r="AG41" s="62">
        <v>2463</v>
      </c>
      <c r="AH41" s="62">
        <v>2010</v>
      </c>
      <c r="AI41" s="62">
        <v>2549</v>
      </c>
      <c r="AJ41" s="62">
        <v>2765</v>
      </c>
      <c r="AK41" s="62">
        <v>1.0348999999999999</v>
      </c>
      <c r="AL41" s="62">
        <v>1.1226</v>
      </c>
      <c r="AR41" s="62">
        <v>2344</v>
      </c>
      <c r="AS41" s="62">
        <v>119</v>
      </c>
      <c r="AT41" s="62">
        <v>5.07679180887372E-2</v>
      </c>
      <c r="AV41" s="62">
        <v>2534</v>
      </c>
      <c r="AW41" s="62">
        <v>145</v>
      </c>
    </row>
    <row r="42" spans="1:49" ht="15.75" customHeight="1" x14ac:dyDescent="0.25">
      <c r="A42" s="269"/>
      <c r="B42" s="269"/>
      <c r="E42" s="103">
        <v>17</v>
      </c>
      <c r="F42" s="128" t="s">
        <v>130</v>
      </c>
      <c r="G42" s="125" t="s">
        <v>131</v>
      </c>
      <c r="V42" s="62" t="s">
        <v>357</v>
      </c>
      <c r="W42" s="62">
        <v>2010</v>
      </c>
      <c r="X42" s="62">
        <v>2789</v>
      </c>
      <c r="Y42" s="62">
        <v>2789</v>
      </c>
      <c r="Z42" s="62">
        <v>2789</v>
      </c>
      <c r="AA42" s="62">
        <v>2988</v>
      </c>
      <c r="AB42" s="62">
        <v>2988</v>
      </c>
      <c r="AC42" s="62">
        <v>2988</v>
      </c>
      <c r="AD42" s="62">
        <v>2988</v>
      </c>
      <c r="AE42" s="62" t="s">
        <v>4</v>
      </c>
      <c r="AG42" s="62">
        <v>2789</v>
      </c>
      <c r="AH42" s="62">
        <v>2010</v>
      </c>
      <c r="AI42" s="62">
        <v>2869</v>
      </c>
      <c r="AJ42" s="62">
        <v>3068</v>
      </c>
      <c r="AK42" s="62">
        <v>1.0286999999999999</v>
      </c>
      <c r="AL42" s="62">
        <v>1.1000000000000001</v>
      </c>
      <c r="AR42" s="62">
        <v>2634</v>
      </c>
      <c r="AS42" s="62">
        <v>155</v>
      </c>
      <c r="AT42" s="62">
        <v>5.8845861807137433E-2</v>
      </c>
      <c r="AV42" s="62">
        <v>2800</v>
      </c>
      <c r="AW42" s="62">
        <v>188</v>
      </c>
    </row>
    <row r="43" spans="1:49" ht="15.75" customHeight="1" x14ac:dyDescent="0.25">
      <c r="A43" s="269"/>
      <c r="B43" s="269"/>
      <c r="E43" s="81">
        <v>18</v>
      </c>
      <c r="F43" s="128" t="s">
        <v>118</v>
      </c>
      <c r="G43" s="125" t="s">
        <v>132</v>
      </c>
      <c r="V43" s="62" t="s">
        <v>358</v>
      </c>
      <c r="W43" s="62">
        <v>2010</v>
      </c>
      <c r="X43" s="62">
        <v>376</v>
      </c>
      <c r="Y43" s="62">
        <v>376</v>
      </c>
      <c r="Z43" s="62">
        <v>376</v>
      </c>
      <c r="AA43" s="62">
        <v>409</v>
      </c>
      <c r="AB43" s="62">
        <v>409</v>
      </c>
      <c r="AC43" s="62">
        <v>409</v>
      </c>
      <c r="AD43" s="62">
        <v>409</v>
      </c>
      <c r="AE43" s="62" t="s">
        <v>4</v>
      </c>
      <c r="AG43" s="62">
        <v>376</v>
      </c>
      <c r="AH43" s="62">
        <v>2010</v>
      </c>
      <c r="AI43" s="62">
        <v>389</v>
      </c>
      <c r="AJ43" s="62">
        <v>422</v>
      </c>
      <c r="AK43" s="62">
        <v>1.0346</v>
      </c>
      <c r="AL43" s="62">
        <v>1.1223000000000001</v>
      </c>
      <c r="AR43" s="62">
        <v>361</v>
      </c>
      <c r="AS43" s="62">
        <v>15</v>
      </c>
      <c r="AT43" s="62">
        <v>4.1551246537396121E-2</v>
      </c>
      <c r="AV43" s="62">
        <v>391</v>
      </c>
      <c r="AW43" s="62">
        <v>18</v>
      </c>
    </row>
    <row r="44" spans="1:49" ht="31.2" x14ac:dyDescent="0.25">
      <c r="A44" s="269"/>
      <c r="B44" s="269"/>
      <c r="E44" s="81">
        <v>19</v>
      </c>
      <c r="F44" s="124" t="s">
        <v>133</v>
      </c>
      <c r="G44" s="105" t="s">
        <v>214</v>
      </c>
      <c r="V44" s="62" t="s">
        <v>354</v>
      </c>
      <c r="AT44" s="62" t="s">
        <v>354</v>
      </c>
    </row>
    <row r="45" spans="1:49" ht="31.2" x14ac:dyDescent="0.25">
      <c r="A45" s="269"/>
      <c r="B45" s="269"/>
      <c r="E45" s="81">
        <v>20</v>
      </c>
      <c r="F45" s="124" t="s">
        <v>134</v>
      </c>
      <c r="G45" s="105" t="s">
        <v>215</v>
      </c>
      <c r="V45" s="62" t="s">
        <v>359</v>
      </c>
      <c r="W45" s="62">
        <v>2010</v>
      </c>
      <c r="X45" s="62">
        <v>586</v>
      </c>
      <c r="Y45" s="62">
        <v>586</v>
      </c>
      <c r="Z45" s="62">
        <v>586</v>
      </c>
      <c r="AA45" s="62">
        <v>632</v>
      </c>
      <c r="AB45" s="62">
        <v>632</v>
      </c>
      <c r="AC45" s="62">
        <v>632</v>
      </c>
      <c r="AD45" s="62">
        <v>632</v>
      </c>
      <c r="AE45" s="62" t="s">
        <v>4</v>
      </c>
      <c r="AG45" s="62">
        <v>586</v>
      </c>
      <c r="AH45" s="62">
        <v>2010</v>
      </c>
      <c r="AI45" s="62">
        <v>604</v>
      </c>
      <c r="AJ45" s="62">
        <v>650</v>
      </c>
      <c r="AK45" s="62">
        <v>1.0306999999999999</v>
      </c>
      <c r="AL45" s="62">
        <v>1.1092</v>
      </c>
      <c r="AR45" s="62">
        <v>567</v>
      </c>
      <c r="AS45" s="62">
        <v>19</v>
      </c>
      <c r="AT45" s="62">
        <v>3.3509700176366841E-2</v>
      </c>
      <c r="AV45" s="62">
        <v>608</v>
      </c>
      <c r="AW45" s="62">
        <v>24</v>
      </c>
    </row>
    <row r="46" spans="1:49" x14ac:dyDescent="0.25">
      <c r="V46" s="62" t="s">
        <v>360</v>
      </c>
      <c r="W46" s="62">
        <v>2010</v>
      </c>
      <c r="X46" s="62">
        <v>203</v>
      </c>
      <c r="Y46" s="62">
        <v>203</v>
      </c>
      <c r="Z46" s="62">
        <v>203</v>
      </c>
      <c r="AA46" s="62">
        <v>213</v>
      </c>
      <c r="AB46" s="62">
        <v>213</v>
      </c>
      <c r="AC46" s="62">
        <v>213</v>
      </c>
      <c r="AD46" s="62">
        <v>213</v>
      </c>
      <c r="AE46" s="62" t="s">
        <v>4</v>
      </c>
      <c r="AG46" s="62">
        <v>203</v>
      </c>
      <c r="AH46" s="62">
        <v>2010</v>
      </c>
      <c r="AI46" s="62">
        <v>207</v>
      </c>
      <c r="AJ46" s="62">
        <v>217</v>
      </c>
      <c r="AK46" s="62">
        <v>1.0197000000000001</v>
      </c>
      <c r="AL46" s="62">
        <v>1.069</v>
      </c>
      <c r="AR46" s="62">
        <v>199</v>
      </c>
      <c r="AS46" s="62">
        <v>4</v>
      </c>
      <c r="AT46" s="62">
        <v>2.0100502512562814E-2</v>
      </c>
      <c r="AV46" s="62">
        <v>208</v>
      </c>
      <c r="AW46" s="62">
        <v>5</v>
      </c>
    </row>
    <row r="47" spans="1:49" ht="15.75" customHeight="1" x14ac:dyDescent="0.25">
      <c r="D47" s="81" t="s">
        <v>316</v>
      </c>
      <c r="E47" s="125" t="s">
        <v>317</v>
      </c>
      <c r="V47" s="62" t="s">
        <v>361</v>
      </c>
      <c r="W47" s="62">
        <v>2010</v>
      </c>
      <c r="X47" s="62">
        <v>74</v>
      </c>
      <c r="Y47" s="62">
        <v>74</v>
      </c>
      <c r="Z47" s="62">
        <v>74</v>
      </c>
      <c r="AA47" s="62">
        <v>83</v>
      </c>
      <c r="AB47" s="62">
        <v>83</v>
      </c>
      <c r="AC47" s="62">
        <v>83</v>
      </c>
      <c r="AD47" s="62">
        <v>83</v>
      </c>
      <c r="AE47" s="62" t="s">
        <v>4</v>
      </c>
      <c r="AG47" s="62">
        <v>74</v>
      </c>
      <c r="AH47" s="62">
        <v>2010</v>
      </c>
      <c r="AI47" s="62">
        <v>78</v>
      </c>
      <c r="AJ47" s="62">
        <v>87</v>
      </c>
      <c r="AK47" s="62">
        <v>1.0541</v>
      </c>
      <c r="AL47" s="62">
        <v>1.1757</v>
      </c>
      <c r="AR47" s="62">
        <v>69</v>
      </c>
      <c r="AS47" s="62">
        <v>5</v>
      </c>
      <c r="AT47" s="62">
        <v>7.2463768115942032E-2</v>
      </c>
      <c r="AV47" s="62">
        <v>77</v>
      </c>
      <c r="AW47" s="62">
        <v>6</v>
      </c>
    </row>
    <row r="48" spans="1:49" ht="15.75" customHeight="1" x14ac:dyDescent="0.25">
      <c r="V48" s="62" t="s">
        <v>362</v>
      </c>
      <c r="W48" s="62">
        <v>2010</v>
      </c>
      <c r="X48" s="62">
        <v>404</v>
      </c>
      <c r="Y48" s="62">
        <v>404</v>
      </c>
      <c r="Z48" s="62">
        <v>404</v>
      </c>
      <c r="AA48" s="62">
        <v>430</v>
      </c>
      <c r="AB48" s="62">
        <v>430</v>
      </c>
      <c r="AC48" s="62">
        <v>430</v>
      </c>
      <c r="AD48" s="62">
        <v>430</v>
      </c>
      <c r="AE48" s="62" t="s">
        <v>4</v>
      </c>
      <c r="AG48" s="62">
        <v>404</v>
      </c>
      <c r="AH48" s="62">
        <v>2010</v>
      </c>
      <c r="AI48" s="62">
        <v>414</v>
      </c>
      <c r="AJ48" s="62">
        <v>440</v>
      </c>
      <c r="AK48" s="62">
        <v>1.0247999999999999</v>
      </c>
      <c r="AL48" s="62">
        <v>1.0891</v>
      </c>
      <c r="AR48" s="62">
        <v>391</v>
      </c>
      <c r="AS48" s="62">
        <v>13</v>
      </c>
      <c r="AT48" s="62">
        <v>3.3248081841432228E-2</v>
      </c>
      <c r="AV48" s="62">
        <v>415</v>
      </c>
      <c r="AW48" s="62">
        <v>15</v>
      </c>
    </row>
    <row r="49" spans="5:49" ht="15.75" customHeight="1" x14ac:dyDescent="0.25">
      <c r="F49" s="129" t="s">
        <v>318</v>
      </c>
      <c r="V49" s="62" t="s">
        <v>354</v>
      </c>
      <c r="AT49" s="62" t="s">
        <v>354</v>
      </c>
    </row>
    <row r="50" spans="5:49" ht="15.75" customHeight="1" x14ac:dyDescent="0.25">
      <c r="F50" s="129" t="s">
        <v>319</v>
      </c>
      <c r="V50" s="62" t="s">
        <v>363</v>
      </c>
      <c r="W50" s="62">
        <v>2010</v>
      </c>
      <c r="X50" s="62">
        <v>3765</v>
      </c>
      <c r="Y50" s="62">
        <v>3765</v>
      </c>
      <c r="Z50" s="62">
        <v>3765</v>
      </c>
      <c r="AA50" s="62">
        <v>4211</v>
      </c>
      <c r="AB50" s="62">
        <v>4211</v>
      </c>
      <c r="AC50" s="62">
        <v>4211</v>
      </c>
      <c r="AD50" s="62">
        <v>4211</v>
      </c>
      <c r="AE50" s="62" t="s">
        <v>4</v>
      </c>
      <c r="AG50" s="62">
        <v>3765</v>
      </c>
      <c r="AH50" s="62">
        <v>2010</v>
      </c>
      <c r="AI50" s="62">
        <v>3943</v>
      </c>
      <c r="AJ50" s="62">
        <v>4389</v>
      </c>
      <c r="AK50" s="62">
        <v>1.0472999999999999</v>
      </c>
      <c r="AL50" s="62">
        <v>1.1657</v>
      </c>
      <c r="AR50" s="62">
        <v>3349</v>
      </c>
      <c r="AS50" s="62">
        <v>416</v>
      </c>
      <c r="AT50" s="62">
        <v>0.12421618393550314</v>
      </c>
      <c r="AV50" s="62">
        <v>3767</v>
      </c>
      <c r="AW50" s="62">
        <v>444</v>
      </c>
    </row>
    <row r="51" spans="5:49" ht="15.75" customHeight="1" x14ac:dyDescent="0.25">
      <c r="V51" s="62" t="s">
        <v>364</v>
      </c>
      <c r="W51" s="62">
        <v>2010</v>
      </c>
      <c r="X51" s="62">
        <v>1015</v>
      </c>
      <c r="Y51" s="62">
        <v>1015</v>
      </c>
      <c r="Z51" s="62">
        <v>1015</v>
      </c>
      <c r="AA51" s="62">
        <v>1106</v>
      </c>
      <c r="AB51" s="62">
        <v>1106</v>
      </c>
      <c r="AC51" s="62">
        <v>1106</v>
      </c>
      <c r="AD51" s="62">
        <v>1106</v>
      </c>
      <c r="AE51" s="62" t="s">
        <v>4</v>
      </c>
      <c r="AG51" s="62">
        <v>1015</v>
      </c>
      <c r="AH51" s="62">
        <v>2010</v>
      </c>
      <c r="AI51" s="62">
        <v>1051</v>
      </c>
      <c r="AJ51" s="62">
        <v>1142</v>
      </c>
      <c r="AK51" s="62">
        <v>1.0355000000000001</v>
      </c>
      <c r="AL51" s="62">
        <v>1.1251</v>
      </c>
      <c r="AR51" s="62">
        <v>955</v>
      </c>
      <c r="AS51" s="62">
        <v>60</v>
      </c>
      <c r="AT51" s="62">
        <v>6.2827225130890049E-2</v>
      </c>
      <c r="AV51" s="62">
        <v>1030</v>
      </c>
      <c r="AW51" s="62">
        <v>76</v>
      </c>
    </row>
    <row r="52" spans="5:49" ht="15.75" customHeight="1" x14ac:dyDescent="0.25">
      <c r="E52" s="62" t="s">
        <v>209</v>
      </c>
      <c r="V52" s="62" t="s">
        <v>365</v>
      </c>
      <c r="W52" s="62">
        <v>2010</v>
      </c>
      <c r="X52" s="62">
        <v>3436</v>
      </c>
      <c r="Y52" s="62">
        <v>3436</v>
      </c>
      <c r="Z52" s="62">
        <v>3436</v>
      </c>
      <c r="AA52" s="62">
        <v>3881</v>
      </c>
      <c r="AB52" s="62">
        <v>3881</v>
      </c>
      <c r="AC52" s="62">
        <v>3881</v>
      </c>
      <c r="AD52" s="62">
        <v>3881</v>
      </c>
      <c r="AE52" s="62" t="s">
        <v>4</v>
      </c>
      <c r="AG52" s="62">
        <v>3436</v>
      </c>
      <c r="AH52" s="62">
        <v>2010</v>
      </c>
      <c r="AI52" s="62">
        <v>3614</v>
      </c>
      <c r="AJ52" s="62">
        <v>4059</v>
      </c>
      <c r="AK52" s="62">
        <v>1.0518000000000001</v>
      </c>
      <c r="AL52" s="62">
        <v>1.1813</v>
      </c>
      <c r="AR52" s="62">
        <v>3013</v>
      </c>
      <c r="AS52" s="62">
        <v>423</v>
      </c>
      <c r="AT52" s="62">
        <v>0.14039163624294723</v>
      </c>
      <c r="AV52" s="62">
        <v>3420</v>
      </c>
      <c r="AW52" s="62">
        <v>461</v>
      </c>
    </row>
    <row r="53" spans="5:49" ht="15.75" customHeight="1" x14ac:dyDescent="0.25">
      <c r="E53" s="62" t="s">
        <v>211</v>
      </c>
      <c r="V53" s="62" t="s">
        <v>366</v>
      </c>
      <c r="W53" s="62">
        <v>2010</v>
      </c>
      <c r="X53" s="62">
        <v>528</v>
      </c>
      <c r="Y53" s="62">
        <v>528</v>
      </c>
      <c r="Z53" s="62">
        <v>528</v>
      </c>
      <c r="AA53" s="62">
        <v>600</v>
      </c>
      <c r="AB53" s="62">
        <v>600</v>
      </c>
      <c r="AC53" s="62">
        <v>600</v>
      </c>
      <c r="AD53" s="62">
        <v>600</v>
      </c>
      <c r="AE53" s="62" t="s">
        <v>4</v>
      </c>
      <c r="AG53" s="62">
        <v>528</v>
      </c>
      <c r="AH53" s="62">
        <v>2010</v>
      </c>
      <c r="AI53" s="62">
        <v>557</v>
      </c>
      <c r="AJ53" s="62">
        <v>629</v>
      </c>
      <c r="AK53" s="62">
        <v>1.0548999999999999</v>
      </c>
      <c r="AL53" s="62">
        <v>1.1913</v>
      </c>
      <c r="AR53" s="62">
        <v>501</v>
      </c>
      <c r="AS53" s="62">
        <v>27</v>
      </c>
      <c r="AT53" s="62">
        <v>5.3892215568862277E-2</v>
      </c>
      <c r="AV53" s="62">
        <v>566</v>
      </c>
      <c r="AW53" s="62">
        <v>34</v>
      </c>
    </row>
    <row r="54" spans="5:49" ht="15.75" customHeight="1" x14ac:dyDescent="0.25">
      <c r="E54" s="62" t="s">
        <v>210</v>
      </c>
      <c r="V54" s="62" t="s">
        <v>367</v>
      </c>
      <c r="W54" s="62">
        <v>2010</v>
      </c>
      <c r="X54" s="62">
        <v>9078</v>
      </c>
      <c r="Y54" s="62">
        <v>9078</v>
      </c>
      <c r="Z54" s="62">
        <v>9078</v>
      </c>
      <c r="AA54" s="62">
        <v>10200</v>
      </c>
      <c r="AB54" s="62">
        <v>10200</v>
      </c>
      <c r="AC54" s="62">
        <v>10200</v>
      </c>
      <c r="AD54" s="62">
        <v>10200</v>
      </c>
      <c r="AE54" s="62" t="s">
        <v>4</v>
      </c>
      <c r="AG54" s="62">
        <v>9078</v>
      </c>
      <c r="AH54" s="62">
        <v>2010</v>
      </c>
      <c r="AI54" s="62">
        <v>9527</v>
      </c>
      <c r="AJ54" s="62">
        <v>10649</v>
      </c>
      <c r="AK54" s="62">
        <v>1.0495000000000001</v>
      </c>
      <c r="AL54" s="62">
        <v>1.1731</v>
      </c>
      <c r="AR54" s="62">
        <v>8137</v>
      </c>
      <c r="AS54" s="62">
        <v>941</v>
      </c>
      <c r="AT54" s="62">
        <v>0.11564458645692516</v>
      </c>
      <c r="AV54" s="62">
        <v>9161</v>
      </c>
      <c r="AW54" s="62">
        <v>1039</v>
      </c>
    </row>
    <row r="55" spans="5:49" ht="15.75" customHeight="1" x14ac:dyDescent="0.25">
      <c r="E55" s="62" t="s">
        <v>212</v>
      </c>
      <c r="V55" s="62" t="s">
        <v>368</v>
      </c>
      <c r="W55" s="62">
        <v>2010</v>
      </c>
      <c r="X55" s="62">
        <v>12592</v>
      </c>
      <c r="Y55" s="62">
        <v>12592</v>
      </c>
      <c r="Z55" s="62">
        <v>12592</v>
      </c>
      <c r="AA55" s="62">
        <v>13945</v>
      </c>
      <c r="AB55" s="62">
        <v>13945</v>
      </c>
      <c r="AC55" s="62">
        <v>13945</v>
      </c>
      <c r="AD55" s="62">
        <v>13945</v>
      </c>
      <c r="AE55" s="62" t="s">
        <v>4</v>
      </c>
      <c r="AG55" s="62">
        <v>12592</v>
      </c>
      <c r="AH55" s="62">
        <v>2010</v>
      </c>
      <c r="AI55" s="62">
        <v>13133</v>
      </c>
      <c r="AJ55" s="62">
        <v>14486</v>
      </c>
      <c r="AK55" s="62">
        <v>1.0429999999999999</v>
      </c>
      <c r="AL55" s="62">
        <v>1.1504000000000001</v>
      </c>
      <c r="AR55" s="62">
        <v>11443</v>
      </c>
      <c r="AS55" s="62">
        <v>1149</v>
      </c>
      <c r="AT55" s="62">
        <v>0.10041073145154243</v>
      </c>
      <c r="AV55" s="62">
        <v>12655</v>
      </c>
      <c r="AW55" s="62">
        <v>1290</v>
      </c>
    </row>
    <row r="56" spans="5:49" ht="15.75" customHeight="1" x14ac:dyDescent="0.25">
      <c r="E56" s="62" t="s">
        <v>213</v>
      </c>
      <c r="V56" s="62" t="s">
        <v>369</v>
      </c>
      <c r="W56" s="62">
        <v>2010</v>
      </c>
      <c r="X56" s="62">
        <v>8742</v>
      </c>
      <c r="Y56" s="62">
        <v>8742</v>
      </c>
      <c r="Z56" s="62">
        <v>8742</v>
      </c>
      <c r="AA56" s="62">
        <v>9798</v>
      </c>
      <c r="AB56" s="62">
        <v>9798</v>
      </c>
      <c r="AC56" s="62">
        <v>9798</v>
      </c>
      <c r="AD56" s="62">
        <v>9798</v>
      </c>
      <c r="AE56" s="62" t="s">
        <v>4</v>
      </c>
      <c r="AG56" s="62">
        <v>8742</v>
      </c>
      <c r="AH56" s="62">
        <v>2010</v>
      </c>
      <c r="AI56" s="62">
        <v>9164</v>
      </c>
      <c r="AJ56" s="62">
        <v>10220</v>
      </c>
      <c r="AK56" s="62">
        <v>1.0483</v>
      </c>
      <c r="AL56" s="62">
        <v>1.1691</v>
      </c>
      <c r="AR56" s="62">
        <v>7818</v>
      </c>
      <c r="AS56" s="62">
        <v>924</v>
      </c>
      <c r="AT56" s="62">
        <v>0.11818879508825787</v>
      </c>
      <c r="AV56" s="62">
        <v>8782</v>
      </c>
      <c r="AW56" s="62">
        <v>1016</v>
      </c>
    </row>
  </sheetData>
  <mergeCells count="6">
    <mergeCell ref="A5:B5"/>
    <mergeCell ref="A32:B39"/>
    <mergeCell ref="A41:B45"/>
    <mergeCell ref="G37:U37"/>
    <mergeCell ref="AF8:AG8"/>
    <mergeCell ref="G25:Y25"/>
  </mergeCells>
  <phoneticPr fontId="0" type="noConversion"/>
  <pageMargins left="0.75" right="0.75" top="1" bottom="1" header="0.5" footer="0.5"/>
  <pageSetup scale="36" orientation="landscape" r:id="rId1"/>
  <headerFooter alignWithMargins="0">
    <oddFooter>&amp;L&amp;D
&amp;T&amp;R&amp;Z&amp;F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6"/>
    <pageSetUpPr fitToPage="1"/>
  </sheetPr>
  <dimension ref="A1:BQ420"/>
  <sheetViews>
    <sheetView zoomScale="70" zoomScaleNormal="70" workbookViewId="0">
      <selection activeCell="A122" sqref="A122:XFD122"/>
    </sheetView>
  </sheetViews>
  <sheetFormatPr defaultColWidth="7.08984375" defaultRowHeight="15" x14ac:dyDescent="0.25"/>
  <cols>
    <col min="1" max="1" width="12.453125" style="17" customWidth="1"/>
    <col min="2" max="2" width="7.08984375" style="17" customWidth="1"/>
    <col min="3" max="6" width="7.08984375" style="17" hidden="1" customWidth="1"/>
    <col min="7" max="7" width="8" style="17" customWidth="1"/>
    <col min="8" max="12" width="7.08984375" style="17" customWidth="1"/>
    <col min="13" max="13" width="10.90625" style="17" customWidth="1"/>
    <col min="14" max="14" width="10.1796875" style="17" customWidth="1"/>
    <col min="15" max="15" width="8.81640625" style="17" customWidth="1"/>
    <col min="16" max="16" width="7.1796875" style="17" bestFit="1" customWidth="1"/>
    <col min="17" max="17" width="4.81640625" style="17" customWidth="1"/>
    <col min="18" max="18" width="3.1796875" style="17" customWidth="1"/>
    <col min="19" max="19" width="7.1796875" style="17" bestFit="1" customWidth="1"/>
    <col min="20" max="20" width="8" style="17" customWidth="1"/>
    <col min="21" max="22" width="8.81640625" style="17" customWidth="1"/>
    <col min="23" max="34" width="8.81640625" style="17" hidden="1" customWidth="1"/>
    <col min="35" max="42" width="8.81640625" style="17" customWidth="1"/>
    <col min="43" max="45" width="7.08984375" style="17" customWidth="1"/>
    <col min="46" max="46" width="7.1796875" style="17" bestFit="1" customWidth="1"/>
    <col min="47" max="47" width="8.90625" style="17" bestFit="1" customWidth="1"/>
    <col min="48" max="51" width="7.1796875" style="17" bestFit="1" customWidth="1"/>
    <col min="52" max="52" width="9.54296875" style="17" customWidth="1"/>
    <col min="53" max="56" width="7.1796875" style="17" bestFit="1" customWidth="1"/>
    <col min="57" max="59" width="7.08984375" style="17"/>
    <col min="60" max="63" width="7.08984375" style="17" customWidth="1"/>
    <col min="64" max="65" width="7.08984375" style="17"/>
    <col min="66" max="69" width="7.1796875" style="17" bestFit="1" customWidth="1"/>
    <col min="70" max="16384" width="7.08984375" style="17"/>
  </cols>
  <sheetData>
    <row r="1" spans="1:60" ht="15.6" x14ac:dyDescent="0.25">
      <c r="B1" s="17" t="s">
        <v>58</v>
      </c>
      <c r="H1" s="273"/>
      <c r="I1" s="274"/>
      <c r="J1" s="274"/>
      <c r="K1" s="274"/>
      <c r="L1" s="274"/>
      <c r="M1" s="274"/>
      <c r="N1" s="274"/>
      <c r="O1" s="274"/>
      <c r="P1" s="275"/>
      <c r="S1" s="130" t="s">
        <v>284</v>
      </c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60" ht="15.6" x14ac:dyDescent="0.3">
      <c r="B2" s="23" t="s">
        <v>74</v>
      </c>
      <c r="G2" s="45"/>
      <c r="H2" s="276">
        <v>0.6875</v>
      </c>
      <c r="I2" s="277"/>
      <c r="J2" s="277"/>
      <c r="K2" s="278"/>
      <c r="L2" s="131" t="s">
        <v>140</v>
      </c>
    </row>
    <row r="3" spans="1:60" ht="15.6" x14ac:dyDescent="0.3">
      <c r="B3" s="31" t="s">
        <v>293</v>
      </c>
      <c r="H3" s="46"/>
      <c r="I3" s="46"/>
      <c r="J3" s="46"/>
      <c r="K3" s="46"/>
      <c r="L3" s="132"/>
    </row>
    <row r="4" spans="1:60" x14ac:dyDescent="0.25">
      <c r="G4" s="20"/>
      <c r="H4" s="20"/>
      <c r="I4" s="20" t="s">
        <v>141</v>
      </c>
      <c r="J4" s="20" t="s">
        <v>141</v>
      </c>
      <c r="K4" s="20" t="s">
        <v>141</v>
      </c>
      <c r="L4" s="20" t="s">
        <v>141</v>
      </c>
      <c r="M4" s="20" t="s">
        <v>143</v>
      </c>
      <c r="N4" s="20"/>
      <c r="O4" s="20" t="s">
        <v>247</v>
      </c>
    </row>
    <row r="5" spans="1:60" ht="15.6" x14ac:dyDescent="0.25">
      <c r="A5" s="17" t="s">
        <v>274</v>
      </c>
      <c r="G5" s="20" t="s">
        <v>109</v>
      </c>
      <c r="H5" s="20" t="s">
        <v>61</v>
      </c>
      <c r="I5" s="20" t="s">
        <v>62</v>
      </c>
      <c r="J5" s="20" t="s">
        <v>63</v>
      </c>
      <c r="K5" s="20" t="s">
        <v>64</v>
      </c>
      <c r="L5" s="20" t="s">
        <v>142</v>
      </c>
      <c r="M5" s="20" t="s">
        <v>144</v>
      </c>
      <c r="N5" s="20" t="s">
        <v>138</v>
      </c>
      <c r="O5" s="20" t="s">
        <v>248</v>
      </c>
      <c r="P5" s="20" t="s">
        <v>249</v>
      </c>
      <c r="BD5" s="133"/>
      <c r="BE5" s="133"/>
      <c r="BF5" s="133"/>
      <c r="BG5" s="133"/>
      <c r="BH5" s="133"/>
    </row>
    <row r="6" spans="1:60" x14ac:dyDescent="0.25">
      <c r="A6" s="47" t="str">
        <f>NCHRP255_link!B10</f>
        <v>US 52 E/O SR823</v>
      </c>
      <c r="B6" s="17" t="s">
        <v>67</v>
      </c>
      <c r="G6" s="134"/>
      <c r="H6" s="134"/>
      <c r="I6" s="135">
        <f>IF(G6=0,1,(O17+P17)/G6)</f>
        <v>1</v>
      </c>
      <c r="J6" s="135" t="e">
        <f>IF(P17&gt;O17,(P17/(P17+O17)),(O17/(O17+P17)))</f>
        <v>#DIV/0!</v>
      </c>
      <c r="K6" s="135" t="e">
        <f>H6/G6</f>
        <v>#DIV/0!</v>
      </c>
      <c r="L6" s="135" t="e">
        <f>(O16+P16)/(O17+P17)</f>
        <v>#DIV/0!</v>
      </c>
      <c r="M6" s="45"/>
      <c r="N6" s="48">
        <f>M6/I6</f>
        <v>0</v>
      </c>
      <c r="O6" s="47">
        <f>NCHRP255_link!AF10</f>
        <v>1.1627000000000001</v>
      </c>
      <c r="P6" s="47">
        <f>NCHRP255_link!AG10</f>
        <v>1.2724</v>
      </c>
    </row>
    <row r="7" spans="1:60" x14ac:dyDescent="0.25">
      <c r="A7" s="47" t="str">
        <f>NCHRP255_link!B11</f>
        <v>US 52 W/O SR823</v>
      </c>
      <c r="B7" s="17" t="s">
        <v>65</v>
      </c>
      <c r="G7" s="134"/>
      <c r="H7" s="134"/>
      <c r="I7" s="135">
        <f>IF(G7=0,1,(O24+P24)/G7)</f>
        <v>1</v>
      </c>
      <c r="J7" s="135" t="e">
        <f>IF(P24&gt;O24,(P24/(P24+O24)),(O24/(O24+P24)))</f>
        <v>#DIV/0!</v>
      </c>
      <c r="K7" s="135" t="e">
        <f>H7/G7</f>
        <v>#DIV/0!</v>
      </c>
      <c r="L7" s="135" t="e">
        <f>(O23+P23)/(O24+P24)</f>
        <v>#DIV/0!</v>
      </c>
      <c r="M7" s="45"/>
      <c r="N7" s="48">
        <f>M7/I7</f>
        <v>0</v>
      </c>
      <c r="O7" s="47">
        <f>NCHRP255_link!AF11</f>
        <v>0.71530000000000005</v>
      </c>
      <c r="P7" s="47">
        <f>NCHRP255_link!AG11</f>
        <v>0.77229999999999999</v>
      </c>
    </row>
    <row r="8" spans="1:60" x14ac:dyDescent="0.25">
      <c r="A8" s="47" t="str">
        <f>NCHRP255_link!B12</f>
        <v>US 23 S/O SR823</v>
      </c>
      <c r="B8" s="17" t="s">
        <v>68</v>
      </c>
      <c r="G8" s="134"/>
      <c r="H8" s="134"/>
      <c r="I8" s="135">
        <f>IF(G8=0,1,(O31+P31)/G8)</f>
        <v>1</v>
      </c>
      <c r="J8" s="135" t="e">
        <f>IF(P31&gt;O31,(P31/(P31+O31)),(O31/(O31+P31)))</f>
        <v>#DIV/0!</v>
      </c>
      <c r="K8" s="135" t="e">
        <f>H8/G8</f>
        <v>#DIV/0!</v>
      </c>
      <c r="L8" s="135" t="e">
        <f>(O30+P30)/(O31+P31)</f>
        <v>#DIV/0!</v>
      </c>
      <c r="M8" s="45"/>
      <c r="N8" s="48">
        <f>M8/I8</f>
        <v>0</v>
      </c>
      <c r="O8" s="47">
        <f>NCHRP255_link!AF12</f>
        <v>0.78669999999999995</v>
      </c>
      <c r="P8" s="47">
        <f>NCHRP255_link!AG12</f>
        <v>0.89349999999999996</v>
      </c>
    </row>
    <row r="9" spans="1:60" x14ac:dyDescent="0.25">
      <c r="A9" s="47" t="str">
        <f>NCHRP255_link!B16</f>
        <v>SR335 N/O CR28</v>
      </c>
      <c r="B9" s="17" t="s">
        <v>66</v>
      </c>
      <c r="G9" s="134"/>
      <c r="H9" s="134"/>
      <c r="I9" s="135">
        <f>IF(G9=0,1,(O38+P38)/G9)</f>
        <v>1</v>
      </c>
      <c r="J9" s="135" t="e">
        <f>IF(P38&gt;O38,(P38/(P38+O38)),(O38/(O38+P38)))</f>
        <v>#DIV/0!</v>
      </c>
      <c r="K9" s="135" t="e">
        <f>H9/G9</f>
        <v>#DIV/0!</v>
      </c>
      <c r="L9" s="135" t="e">
        <f>(O37+P37)/(O38+P38)</f>
        <v>#DIV/0!</v>
      </c>
      <c r="M9" s="45"/>
      <c r="N9" s="48">
        <f>M9/I9</f>
        <v>0</v>
      </c>
      <c r="O9" s="47">
        <f>NCHRP255_link!AF16</f>
        <v>0.67720000000000002</v>
      </c>
      <c r="P9" s="47">
        <f>NCHRP255_link!AG16</f>
        <v>0.74109999999999998</v>
      </c>
    </row>
    <row r="10" spans="1:60" hidden="1" x14ac:dyDescent="0.25">
      <c r="A10" s="47" t="str">
        <f>NCHRP255_link!B17</f>
        <v>SR335 S/O CR28</v>
      </c>
      <c r="B10" s="17" t="s">
        <v>233</v>
      </c>
      <c r="G10" s="134"/>
      <c r="H10" s="134"/>
      <c r="I10" s="135">
        <f>IF(G10=0,1,(O45+P45)/G10)</f>
        <v>1</v>
      </c>
      <c r="J10" s="135" t="e">
        <f>IF(P45&gt;O45,(P45/(P45+O45)),(O45/(O45+P45)))</f>
        <v>#DIV/0!</v>
      </c>
      <c r="K10" s="135" t="e">
        <f t="shared" ref="K10:K11" si="0">H10/G10</f>
        <v>#DIV/0!</v>
      </c>
      <c r="L10" s="135" t="e">
        <f>(O44+P44)/(O45+P45)</f>
        <v>#DIV/0!</v>
      </c>
      <c r="M10" s="134"/>
      <c r="N10" s="48">
        <f t="shared" ref="N10:N11" si="1">M10/I10</f>
        <v>0</v>
      </c>
      <c r="O10" s="47">
        <f>NCHRP255_link!AF17</f>
        <v>0.28370000000000001</v>
      </c>
      <c r="P10" s="47">
        <f>NCHRP255_link!AG17</f>
        <v>0.31159999999999999</v>
      </c>
    </row>
    <row r="11" spans="1:60" hidden="1" x14ac:dyDescent="0.25">
      <c r="A11" s="47" t="str">
        <f>NCHRP255_link!B18</f>
        <v>CR503 (OHIO RIR)</v>
      </c>
      <c r="B11" s="17" t="s">
        <v>234</v>
      </c>
      <c r="G11" s="134"/>
      <c r="H11" s="134"/>
      <c r="I11" s="135">
        <f>IF(G11=0,1,(O52+P52)/G11)</f>
        <v>1</v>
      </c>
      <c r="J11" s="135" t="e">
        <f>IF(P52&gt;O52,(P52/(P52+O52)),(O52/(O52+P52)))</f>
        <v>#DIV/0!</v>
      </c>
      <c r="K11" s="135" t="e">
        <f t="shared" si="0"/>
        <v>#DIV/0!</v>
      </c>
      <c r="L11" s="135" t="e">
        <f>(O51+P51)/(O52+P52)</f>
        <v>#DIV/0!</v>
      </c>
      <c r="M11" s="134"/>
      <c r="N11" s="48">
        <f t="shared" si="1"/>
        <v>0</v>
      </c>
      <c r="O11" s="47">
        <f>NCHRP255_link!AF18</f>
        <v>1</v>
      </c>
      <c r="P11" s="47">
        <f>NCHRP255_link!AG18</f>
        <v>1</v>
      </c>
    </row>
    <row r="12" spans="1:60" ht="20.25" customHeight="1" x14ac:dyDescent="0.25">
      <c r="N12" s="279" t="s">
        <v>139</v>
      </c>
      <c r="O12" s="279"/>
      <c r="P12" s="279"/>
    </row>
    <row r="13" spans="1:60" x14ac:dyDescent="0.25">
      <c r="B13" s="18" t="s">
        <v>208</v>
      </c>
      <c r="C13" s="18"/>
      <c r="D13" s="18"/>
      <c r="E13" s="18"/>
      <c r="F13" s="18"/>
      <c r="G13" s="134"/>
    </row>
    <row r="14" spans="1:60" x14ac:dyDescent="0.25">
      <c r="B14" s="17" t="str">
        <f>B6</f>
        <v>E LEG</v>
      </c>
      <c r="C14" s="17" t="s">
        <v>231</v>
      </c>
      <c r="D14" s="17" t="s">
        <v>232</v>
      </c>
      <c r="E14" s="17" t="str">
        <f>C14</f>
        <v>UP</v>
      </c>
      <c r="F14" s="17" t="str">
        <f>D14</f>
        <v>DOWN</v>
      </c>
      <c r="G14" s="20" t="s">
        <v>219</v>
      </c>
      <c r="H14" s="20" t="s">
        <v>220</v>
      </c>
      <c r="I14" s="20" t="s">
        <v>221</v>
      </c>
      <c r="J14" s="20" t="str">
        <f>G14</f>
        <v>LT (S)</v>
      </c>
      <c r="K14" s="20" t="str">
        <f t="shared" ref="K14:L14" si="2">H14</f>
        <v>THRU (W)</v>
      </c>
      <c r="L14" s="20" t="str">
        <f t="shared" si="2"/>
        <v>RT (N)</v>
      </c>
      <c r="N14" s="17" t="str">
        <f>B6</f>
        <v>E LEG</v>
      </c>
      <c r="O14" s="25" t="s">
        <v>69</v>
      </c>
      <c r="P14" s="25" t="s">
        <v>70</v>
      </c>
    </row>
    <row r="15" spans="1:60" x14ac:dyDescent="0.25">
      <c r="C15" s="20" t="s">
        <v>71</v>
      </c>
      <c r="D15" s="20" t="s">
        <v>71</v>
      </c>
      <c r="E15" s="20" t="s">
        <v>61</v>
      </c>
      <c r="F15" s="20" t="s">
        <v>61</v>
      </c>
      <c r="G15" s="20" t="s">
        <v>71</v>
      </c>
      <c r="H15" s="20" t="s">
        <v>71</v>
      </c>
      <c r="I15" s="20" t="s">
        <v>71</v>
      </c>
      <c r="J15" s="20" t="s">
        <v>61</v>
      </c>
      <c r="K15" s="20" t="s">
        <v>61</v>
      </c>
      <c r="L15" s="20" t="s">
        <v>61</v>
      </c>
      <c r="N15" s="17" t="s">
        <v>72</v>
      </c>
      <c r="O15" s="17">
        <f>G20+H20+I20+C20+D20</f>
        <v>0</v>
      </c>
      <c r="P15" s="17">
        <f>G27+H34+I41+I48+I55</f>
        <v>0</v>
      </c>
    </row>
    <row r="16" spans="1:60" x14ac:dyDescent="0.25">
      <c r="B16" s="136">
        <f>IF($H$2=0," ",$H$2)</f>
        <v>0.6875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N16" s="17" t="s">
        <v>73</v>
      </c>
      <c r="O16" s="17">
        <f>J20+K20+L20+E20+F20</f>
        <v>0</v>
      </c>
      <c r="P16" s="17">
        <f>J27+K34+L41+L48+L55</f>
        <v>0</v>
      </c>
      <c r="AI16" s="37"/>
      <c r="AJ16" s="38"/>
      <c r="AK16" s="38"/>
      <c r="AL16" s="38"/>
      <c r="AM16" s="38"/>
      <c r="AN16" s="38"/>
      <c r="AO16" s="38"/>
      <c r="AP16" s="137"/>
      <c r="AQ16" s="137"/>
      <c r="AR16" s="138"/>
    </row>
    <row r="17" spans="2:44" ht="15.6" x14ac:dyDescent="0.3">
      <c r="B17" s="136">
        <f>IF($H$2=0," ",B16+TIME(0,15,0))</f>
        <v>0.69791666666666663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N17" s="17" t="s">
        <v>60</v>
      </c>
      <c r="O17" s="17">
        <f>SUM(O15:O16)</f>
        <v>0</v>
      </c>
      <c r="P17" s="17">
        <f>SUM(P15:P16)</f>
        <v>0</v>
      </c>
      <c r="AI17" s="40"/>
      <c r="AJ17" s="18"/>
      <c r="AK17" s="18"/>
      <c r="AL17" s="18"/>
      <c r="AM17" s="139" t="s">
        <v>269</v>
      </c>
      <c r="AN17" s="26" t="s">
        <v>147</v>
      </c>
      <c r="AO17" s="26" t="s">
        <v>152</v>
      </c>
      <c r="AP17" s="18"/>
      <c r="AQ17" s="18"/>
      <c r="AR17" s="41"/>
    </row>
    <row r="18" spans="2:44" x14ac:dyDescent="0.25">
      <c r="B18" s="136">
        <f t="shared" ref="B18:B19" si="3">IF($H$2=0," ",B17+TIME(0,15,0))</f>
        <v>0.70833333333333326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U18" s="49"/>
      <c r="AI18" s="40"/>
      <c r="AJ18" s="18"/>
      <c r="AK18" s="18"/>
      <c r="AL18" s="18"/>
      <c r="AM18" s="18"/>
      <c r="AN18" s="18">
        <f>SUM(AL19:AN19)</f>
        <v>0</v>
      </c>
      <c r="AO18" s="18">
        <f>AK23+AP21+AO26</f>
        <v>0</v>
      </c>
      <c r="AP18" s="18"/>
      <c r="AQ18" s="18"/>
      <c r="AR18" s="41"/>
    </row>
    <row r="19" spans="2:44" x14ac:dyDescent="0.25">
      <c r="B19" s="136">
        <f t="shared" si="3"/>
        <v>0.71874999999999989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AI19" s="40"/>
      <c r="AJ19" s="18"/>
      <c r="AK19" s="18"/>
      <c r="AL19" s="50">
        <f>I27+L27</f>
        <v>0</v>
      </c>
      <c r="AM19" s="50">
        <f>H27+K27</f>
        <v>0</v>
      </c>
      <c r="AN19" s="50">
        <f>G27+J27</f>
        <v>0</v>
      </c>
      <c r="AO19" s="18"/>
      <c r="AP19" s="18"/>
      <c r="AQ19" s="18"/>
      <c r="AR19" s="41"/>
    </row>
    <row r="20" spans="2:44" ht="15.6" x14ac:dyDescent="0.3">
      <c r="B20" s="20" t="s">
        <v>295</v>
      </c>
      <c r="C20" s="20">
        <f t="shared" ref="C20:F20" si="4">SUM(C16:C19)</f>
        <v>0</v>
      </c>
      <c r="D20" s="20">
        <f t="shared" si="4"/>
        <v>0</v>
      </c>
      <c r="E20" s="20">
        <f t="shared" si="4"/>
        <v>0</v>
      </c>
      <c r="F20" s="20">
        <f t="shared" si="4"/>
        <v>0</v>
      </c>
      <c r="G20" s="20">
        <f t="shared" ref="G20:L20" si="5">SUM(G16:G19)</f>
        <v>0</v>
      </c>
      <c r="H20" s="20">
        <f t="shared" si="5"/>
        <v>0</v>
      </c>
      <c r="I20" s="20">
        <f t="shared" si="5"/>
        <v>0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AI20" s="40"/>
      <c r="AJ20" s="18"/>
      <c r="AK20" s="18"/>
      <c r="AL20" s="27">
        <v>8</v>
      </c>
      <c r="AM20" s="27" t="s">
        <v>147</v>
      </c>
      <c r="AN20" s="27">
        <v>9</v>
      </c>
      <c r="AO20" s="18"/>
      <c r="AP20" s="18"/>
      <c r="AQ20" s="18"/>
      <c r="AR20" s="41"/>
    </row>
    <row r="21" spans="2:44" ht="15.6" x14ac:dyDescent="0.3">
      <c r="B21" s="17" t="str">
        <f>B7</f>
        <v>N LEG</v>
      </c>
      <c r="C21" s="17" t="s">
        <v>231</v>
      </c>
      <c r="D21" s="17" t="s">
        <v>232</v>
      </c>
      <c r="E21" s="17" t="str">
        <f>C21</f>
        <v>UP</v>
      </c>
      <c r="F21" s="17" t="str">
        <f>D21</f>
        <v>DOWN</v>
      </c>
      <c r="G21" s="20" t="s">
        <v>222</v>
      </c>
      <c r="H21" s="20" t="s">
        <v>223</v>
      </c>
      <c r="I21" s="20" t="s">
        <v>224</v>
      </c>
      <c r="J21" s="20" t="str">
        <f t="shared" ref="J21:L21" si="6">G21</f>
        <v>LT (E )</v>
      </c>
      <c r="K21" s="20" t="str">
        <f t="shared" si="6"/>
        <v>THRU (S)</v>
      </c>
      <c r="L21" s="20" t="str">
        <f t="shared" si="6"/>
        <v>RT (W)</v>
      </c>
      <c r="N21" s="17" t="str">
        <f>B7</f>
        <v>N LEG</v>
      </c>
      <c r="O21" s="25" t="s">
        <v>69</v>
      </c>
      <c r="P21" s="25" t="s">
        <v>70</v>
      </c>
      <c r="AI21" s="40"/>
      <c r="AJ21" s="18"/>
      <c r="AK21" s="18"/>
      <c r="AL21" s="18"/>
      <c r="AM21" s="18"/>
      <c r="AN21" s="18"/>
      <c r="AO21" s="26" t="s">
        <v>148</v>
      </c>
      <c r="AP21" s="51">
        <f>I20+L20</f>
        <v>0</v>
      </c>
      <c r="AQ21" s="18"/>
      <c r="AR21" s="41"/>
    </row>
    <row r="22" spans="2:44" ht="15.6" x14ac:dyDescent="0.3">
      <c r="C22" s="20" t="s">
        <v>71</v>
      </c>
      <c r="D22" s="20" t="s">
        <v>71</v>
      </c>
      <c r="E22" s="20" t="s">
        <v>61</v>
      </c>
      <c r="F22" s="20" t="s">
        <v>61</v>
      </c>
      <c r="G22" s="20" t="s">
        <v>71</v>
      </c>
      <c r="H22" s="20" t="s">
        <v>71</v>
      </c>
      <c r="I22" s="20" t="s">
        <v>71</v>
      </c>
      <c r="J22" s="20" t="s">
        <v>61</v>
      </c>
      <c r="K22" s="20" t="s">
        <v>61</v>
      </c>
      <c r="L22" s="20" t="s">
        <v>61</v>
      </c>
      <c r="N22" s="17" t="s">
        <v>72</v>
      </c>
      <c r="O22" s="17">
        <f>G27+H27+I27+C27+D27</f>
        <v>0</v>
      </c>
      <c r="P22" s="17">
        <f>I20+G34+H41+H48+H55</f>
        <v>0</v>
      </c>
      <c r="AI22" s="28" t="s">
        <v>149</v>
      </c>
      <c r="AJ22" s="52">
        <f>AL19+AP22+AN26</f>
        <v>0</v>
      </c>
      <c r="AK22" s="18"/>
      <c r="AL22" s="53"/>
      <c r="AM22" s="53"/>
      <c r="AN22" s="53"/>
      <c r="AO22" s="26" t="s">
        <v>149</v>
      </c>
      <c r="AP22" s="51">
        <f>H20+K20</f>
        <v>0</v>
      </c>
      <c r="AQ22" s="18"/>
      <c r="AR22" s="140" t="s">
        <v>55</v>
      </c>
    </row>
    <row r="23" spans="2:44" ht="15.6" x14ac:dyDescent="0.3">
      <c r="B23" s="136">
        <f>IF($H$2=0," ",$H$2)</f>
        <v>0.6875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N23" s="17" t="s">
        <v>73</v>
      </c>
      <c r="O23" s="17">
        <f>J27+K27+L27+E27+F27</f>
        <v>0</v>
      </c>
      <c r="P23" s="17">
        <f>L20+J34+K41+K48+K55</f>
        <v>0</v>
      </c>
      <c r="AI23" s="28" t="s">
        <v>154</v>
      </c>
      <c r="AJ23" s="52">
        <f>SUM(AK23:AK25)</f>
        <v>0</v>
      </c>
      <c r="AK23" s="54">
        <f>G34+J34</f>
        <v>0</v>
      </c>
      <c r="AL23" s="29" t="s">
        <v>16</v>
      </c>
      <c r="AM23" s="53"/>
      <c r="AN23" s="53"/>
      <c r="AO23" s="26" t="s">
        <v>150</v>
      </c>
      <c r="AP23" s="51">
        <f>G20+J20</f>
        <v>0</v>
      </c>
      <c r="AQ23" s="18">
        <f>SUM(AP21:AP23)</f>
        <v>0</v>
      </c>
      <c r="AR23" s="30" t="s">
        <v>149</v>
      </c>
    </row>
    <row r="24" spans="2:44" ht="15.6" x14ac:dyDescent="0.3">
      <c r="B24" s="136">
        <f>IF($H$2=0," ",B23+TIME(0,15,0))</f>
        <v>0.69791666666666663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N24" s="17" t="s">
        <v>60</v>
      </c>
      <c r="O24" s="17">
        <f>SUM(O22:O23)</f>
        <v>0</v>
      </c>
      <c r="P24" s="17">
        <f>SUM(P22:P23)</f>
        <v>0</v>
      </c>
      <c r="AI24" s="141" t="s">
        <v>270</v>
      </c>
      <c r="AJ24" s="18"/>
      <c r="AK24" s="54">
        <f>H34+K34</f>
        <v>0</v>
      </c>
      <c r="AL24" s="29" t="s">
        <v>154</v>
      </c>
      <c r="AM24" s="53"/>
      <c r="AN24" s="53"/>
      <c r="AO24" s="18"/>
      <c r="AP24" s="18"/>
      <c r="AQ24" s="18">
        <f>AN19+AK24+AP26</f>
        <v>0</v>
      </c>
      <c r="AR24" s="30" t="s">
        <v>154</v>
      </c>
    </row>
    <row r="25" spans="2:44" ht="15.6" x14ac:dyDescent="0.3">
      <c r="B25" s="136">
        <f t="shared" ref="B25:B26" si="7">IF($H$2=0," ",B24+TIME(0,15,0))</f>
        <v>0.70833333333333326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AI25" s="40"/>
      <c r="AJ25" s="18"/>
      <c r="AK25" s="54">
        <f>I34+L34</f>
        <v>0</v>
      </c>
      <c r="AL25" s="29" t="s">
        <v>155</v>
      </c>
      <c r="AM25" s="53"/>
      <c r="AN25" s="27" t="s">
        <v>151</v>
      </c>
      <c r="AO25" s="27" t="s">
        <v>152</v>
      </c>
      <c r="AP25" s="27" t="s">
        <v>153</v>
      </c>
      <c r="AQ25" s="18"/>
      <c r="AR25" s="41"/>
    </row>
    <row r="26" spans="2:44" x14ac:dyDescent="0.25">
      <c r="B26" s="136">
        <f t="shared" si="7"/>
        <v>0.71874999999999989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AI26" s="40"/>
      <c r="AJ26" s="18"/>
      <c r="AK26" s="18"/>
      <c r="AL26" s="53"/>
      <c r="AM26" s="18"/>
      <c r="AN26" s="50">
        <f>G41+J41</f>
        <v>0</v>
      </c>
      <c r="AO26" s="50">
        <f>H41+K41</f>
        <v>0</v>
      </c>
      <c r="AP26" s="50">
        <f>I41+L41</f>
        <v>0</v>
      </c>
      <c r="AQ26" s="18"/>
      <c r="AR26" s="41"/>
    </row>
    <row r="27" spans="2:44" x14ac:dyDescent="0.25">
      <c r="B27" s="20" t="s">
        <v>295</v>
      </c>
      <c r="C27" s="20">
        <f t="shared" ref="C27:F27" si="8">SUM(C23:C26)</f>
        <v>0</v>
      </c>
      <c r="D27" s="20">
        <f t="shared" si="8"/>
        <v>0</v>
      </c>
      <c r="E27" s="20">
        <f t="shared" si="8"/>
        <v>0</v>
      </c>
      <c r="F27" s="20">
        <f t="shared" si="8"/>
        <v>0</v>
      </c>
      <c r="G27" s="20">
        <f t="shared" ref="G27:L27" si="9">SUM(G23:G26)</f>
        <v>0</v>
      </c>
      <c r="H27" s="20">
        <f t="shared" si="9"/>
        <v>0</v>
      </c>
      <c r="I27" s="20">
        <f t="shared" si="9"/>
        <v>0</v>
      </c>
      <c r="J27" s="20">
        <f t="shared" si="9"/>
        <v>0</v>
      </c>
      <c r="K27" s="20">
        <f t="shared" si="9"/>
        <v>0</v>
      </c>
      <c r="L27" s="20">
        <f t="shared" si="9"/>
        <v>0</v>
      </c>
      <c r="AI27" s="40"/>
      <c r="AJ27" s="18"/>
      <c r="AK27" s="18"/>
      <c r="AL27" s="18"/>
      <c r="AM27" s="18">
        <f>AK25+AM19+AP23</f>
        <v>0</v>
      </c>
      <c r="AN27" s="18">
        <f>SUM(AN26:AP26)</f>
        <v>0</v>
      </c>
      <c r="AO27" s="18"/>
      <c r="AP27" s="18"/>
      <c r="AQ27" s="18"/>
      <c r="AR27" s="41"/>
    </row>
    <row r="28" spans="2:44" ht="15.6" x14ac:dyDescent="0.3">
      <c r="B28" s="17" t="str">
        <f>B8</f>
        <v>W LEG</v>
      </c>
      <c r="C28" s="17" t="s">
        <v>231</v>
      </c>
      <c r="D28" s="17" t="s">
        <v>232</v>
      </c>
      <c r="E28" s="17" t="str">
        <f>C28</f>
        <v>UP</v>
      </c>
      <c r="F28" s="17" t="str">
        <f>D28</f>
        <v>DOWN</v>
      </c>
      <c r="G28" s="20" t="s">
        <v>225</v>
      </c>
      <c r="H28" s="20" t="s">
        <v>226</v>
      </c>
      <c r="I28" s="20" t="s">
        <v>227</v>
      </c>
      <c r="J28" s="20" t="str">
        <f t="shared" ref="J28:L28" si="10">G28</f>
        <v>LT (N)</v>
      </c>
      <c r="K28" s="20" t="str">
        <f t="shared" si="10"/>
        <v>THRU (E )</v>
      </c>
      <c r="L28" s="20" t="str">
        <f t="shared" si="10"/>
        <v>RT (S)</v>
      </c>
      <c r="N28" s="17" t="str">
        <f>B8</f>
        <v>W LEG</v>
      </c>
      <c r="O28" s="25" t="s">
        <v>69</v>
      </c>
      <c r="P28" s="25" t="s">
        <v>70</v>
      </c>
      <c r="AI28" s="40"/>
      <c r="AJ28" s="18"/>
      <c r="AK28" s="18"/>
      <c r="AL28" s="18"/>
      <c r="AM28" s="26" t="s">
        <v>147</v>
      </c>
      <c r="AN28" s="26" t="s">
        <v>152</v>
      </c>
      <c r="AO28" s="18"/>
      <c r="AP28" s="18"/>
      <c r="AQ28" s="18"/>
      <c r="AR28" s="41"/>
    </row>
    <row r="29" spans="2:44" ht="15.6" x14ac:dyDescent="0.3">
      <c r="C29" s="20" t="s">
        <v>71</v>
      </c>
      <c r="D29" s="20" t="s">
        <v>71</v>
      </c>
      <c r="E29" s="20" t="s">
        <v>61</v>
      </c>
      <c r="F29" s="20" t="s">
        <v>61</v>
      </c>
      <c r="G29" s="20" t="s">
        <v>71</v>
      </c>
      <c r="H29" s="20" t="s">
        <v>71</v>
      </c>
      <c r="I29" s="20" t="s">
        <v>71</v>
      </c>
      <c r="J29" s="20" t="s">
        <v>61</v>
      </c>
      <c r="K29" s="20" t="s">
        <v>61</v>
      </c>
      <c r="L29" s="20" t="s">
        <v>61</v>
      </c>
      <c r="N29" s="17" t="s">
        <v>72</v>
      </c>
      <c r="O29" s="17">
        <f>G34+H34+I34+C34+D34</f>
        <v>0</v>
      </c>
      <c r="P29" s="17">
        <f>H20+I27+G41+G48+G55</f>
        <v>0</v>
      </c>
      <c r="AI29" s="43"/>
      <c r="AJ29" s="42"/>
      <c r="AK29" s="42"/>
      <c r="AL29" s="42"/>
      <c r="AM29" s="42"/>
      <c r="AN29" s="142" t="s">
        <v>271</v>
      </c>
      <c r="AO29" s="42"/>
      <c r="AP29" s="42"/>
      <c r="AQ29" s="42"/>
      <c r="AR29" s="44"/>
    </row>
    <row r="30" spans="2:44" x14ac:dyDescent="0.25">
      <c r="B30" s="136">
        <f>IF($H$2=0," ",$H$2)</f>
        <v>0.6875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N30" s="17" t="s">
        <v>73</v>
      </c>
      <c r="O30" s="17">
        <f>J34+K34+L34+E34+F34</f>
        <v>0</v>
      </c>
      <c r="P30" s="17">
        <f>K20+L27+J41+J48+J55</f>
        <v>0</v>
      </c>
    </row>
    <row r="31" spans="2:44" x14ac:dyDescent="0.25">
      <c r="B31" s="136">
        <f>IF($H$2=0," ",B30+TIME(0,15,0))</f>
        <v>0.69791666666666663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N31" s="17" t="s">
        <v>60</v>
      </c>
      <c r="O31" s="17">
        <f>SUM(O29:O30)</f>
        <v>0</v>
      </c>
      <c r="P31" s="17">
        <f>SUM(P29:P30)</f>
        <v>0</v>
      </c>
    </row>
    <row r="32" spans="2:44" x14ac:dyDescent="0.25">
      <c r="B32" s="136">
        <f t="shared" ref="B32:B33" si="11">IF($H$2=0," ",B31+TIME(0,15,0))</f>
        <v>0.70833333333333326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2:16" x14ac:dyDescent="0.25">
      <c r="B33" s="136">
        <f t="shared" si="11"/>
        <v>0.71874999999999989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2:16" x14ac:dyDescent="0.25">
      <c r="B34" s="20" t="s">
        <v>295</v>
      </c>
      <c r="C34" s="20">
        <f t="shared" ref="C34:F34" si="12">SUM(C30:C33)</f>
        <v>0</v>
      </c>
      <c r="D34" s="20">
        <f t="shared" si="12"/>
        <v>0</v>
      </c>
      <c r="E34" s="20">
        <f t="shared" si="12"/>
        <v>0</v>
      </c>
      <c r="F34" s="20">
        <f t="shared" si="12"/>
        <v>0</v>
      </c>
      <c r="G34" s="20">
        <f t="shared" ref="G34:L34" si="13">SUM(G30:G33)</f>
        <v>0</v>
      </c>
      <c r="H34" s="20">
        <f t="shared" si="13"/>
        <v>0</v>
      </c>
      <c r="I34" s="20">
        <f t="shared" si="13"/>
        <v>0</v>
      </c>
      <c r="J34" s="20">
        <f t="shared" si="13"/>
        <v>0</v>
      </c>
      <c r="K34" s="20">
        <f t="shared" si="13"/>
        <v>0</v>
      </c>
      <c r="L34" s="20">
        <f t="shared" si="13"/>
        <v>0</v>
      </c>
    </row>
    <row r="35" spans="2:16" x14ac:dyDescent="0.25">
      <c r="B35" s="17" t="str">
        <f>B9</f>
        <v>S LEG</v>
      </c>
      <c r="C35" s="17" t="s">
        <v>231</v>
      </c>
      <c r="D35" s="17" t="s">
        <v>232</v>
      </c>
      <c r="E35" s="17" t="str">
        <f>C35</f>
        <v>UP</v>
      </c>
      <c r="F35" s="17" t="str">
        <f>D35</f>
        <v>DOWN</v>
      </c>
      <c r="G35" s="20" t="s">
        <v>228</v>
      </c>
      <c r="H35" s="20" t="s">
        <v>229</v>
      </c>
      <c r="I35" s="20" t="s">
        <v>230</v>
      </c>
      <c r="J35" s="20" t="str">
        <f t="shared" ref="J35:L35" si="14">G35</f>
        <v>LT (W)</v>
      </c>
      <c r="K35" s="20" t="str">
        <f t="shared" si="14"/>
        <v>THRU (N)</v>
      </c>
      <c r="L35" s="20" t="str">
        <f t="shared" si="14"/>
        <v>RT (E )</v>
      </c>
      <c r="N35" s="17" t="str">
        <f>B9</f>
        <v>S LEG</v>
      </c>
      <c r="O35" s="25" t="s">
        <v>69</v>
      </c>
      <c r="P35" s="25" t="s">
        <v>70</v>
      </c>
    </row>
    <row r="36" spans="2:16" x14ac:dyDescent="0.25">
      <c r="C36" s="20" t="s">
        <v>71</v>
      </c>
      <c r="D36" s="20" t="s">
        <v>71</v>
      </c>
      <c r="E36" s="20" t="s">
        <v>61</v>
      </c>
      <c r="F36" s="20" t="s">
        <v>61</v>
      </c>
      <c r="G36" s="20" t="s">
        <v>71</v>
      </c>
      <c r="H36" s="20" t="s">
        <v>71</v>
      </c>
      <c r="I36" s="20" t="s">
        <v>71</v>
      </c>
      <c r="J36" s="20" t="s">
        <v>61</v>
      </c>
      <c r="K36" s="20" t="s">
        <v>61</v>
      </c>
      <c r="L36" s="20" t="s">
        <v>61</v>
      </c>
      <c r="N36" s="17" t="s">
        <v>72</v>
      </c>
      <c r="O36" s="17">
        <f>G41+H41+I41+C41+D41</f>
        <v>0</v>
      </c>
      <c r="P36" s="17">
        <f>G20+H27+I34+C48+C55</f>
        <v>0</v>
      </c>
    </row>
    <row r="37" spans="2:16" x14ac:dyDescent="0.25">
      <c r="B37" s="136">
        <f>IF($H$2=0," ",$H$2)</f>
        <v>0.6875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N37" s="17" t="s">
        <v>73</v>
      </c>
      <c r="O37" s="17">
        <f>J41+K41+L41+E41+F41</f>
        <v>0</v>
      </c>
      <c r="P37" s="17">
        <f>J20+K27+L34+E48+E55</f>
        <v>0</v>
      </c>
    </row>
    <row r="38" spans="2:16" x14ac:dyDescent="0.25">
      <c r="B38" s="136">
        <f>IF($H$2=0," ",B37+TIME(0,15,0))</f>
        <v>0.69791666666666663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N38" s="17" t="s">
        <v>60</v>
      </c>
      <c r="O38" s="17">
        <f>SUM(O36:O37)</f>
        <v>0</v>
      </c>
      <c r="P38" s="17">
        <f>SUM(P36:P37)</f>
        <v>0</v>
      </c>
    </row>
    <row r="39" spans="2:16" x14ac:dyDescent="0.25">
      <c r="B39" s="136">
        <f t="shared" ref="B39:B40" si="15">IF($H$2=0," ",B38+TIME(0,15,0))</f>
        <v>0.70833333333333326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</row>
    <row r="40" spans="2:16" x14ac:dyDescent="0.25">
      <c r="B40" s="136">
        <f t="shared" si="15"/>
        <v>0.71874999999999989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</row>
    <row r="41" spans="2:16" x14ac:dyDescent="0.25">
      <c r="B41" s="20" t="s">
        <v>295</v>
      </c>
      <c r="C41" s="20">
        <f t="shared" ref="C41:F41" si="16">SUM(C37:C40)</f>
        <v>0</v>
      </c>
      <c r="D41" s="20">
        <f t="shared" si="16"/>
        <v>0</v>
      </c>
      <c r="E41" s="20">
        <f t="shared" si="16"/>
        <v>0</v>
      </c>
      <c r="F41" s="20">
        <f t="shared" si="16"/>
        <v>0</v>
      </c>
      <c r="G41" s="20">
        <f t="shared" ref="G41:L41" si="17">SUM(G37:G40)</f>
        <v>0</v>
      </c>
      <c r="H41" s="20">
        <f t="shared" si="17"/>
        <v>0</v>
      </c>
      <c r="I41" s="20">
        <f t="shared" si="17"/>
        <v>0</v>
      </c>
      <c r="J41" s="20">
        <f t="shared" si="17"/>
        <v>0</v>
      </c>
      <c r="K41" s="20">
        <f t="shared" si="17"/>
        <v>0</v>
      </c>
      <c r="L41" s="20">
        <f t="shared" si="17"/>
        <v>0</v>
      </c>
    </row>
    <row r="42" spans="2:16" ht="15" hidden="1" customHeight="1" x14ac:dyDescent="0.25">
      <c r="B42" s="17" t="str">
        <f>B10</f>
        <v>UP LEG</v>
      </c>
      <c r="C42" s="17" t="s">
        <v>235</v>
      </c>
      <c r="D42" s="17" t="s">
        <v>232</v>
      </c>
      <c r="E42" s="17" t="str">
        <f>C42</f>
        <v>SOUTH</v>
      </c>
      <c r="F42" s="17" t="str">
        <f>D42</f>
        <v>DOWN</v>
      </c>
      <c r="G42" s="20" t="s">
        <v>236</v>
      </c>
      <c r="H42" s="20" t="s">
        <v>237</v>
      </c>
      <c r="I42" s="20" t="s">
        <v>238</v>
      </c>
      <c r="J42" s="20" t="str">
        <f t="shared" ref="J42" si="18">G42</f>
        <v>WEST</v>
      </c>
      <c r="K42" s="20" t="str">
        <f t="shared" ref="K42" si="19">H42</f>
        <v>NORTH</v>
      </c>
      <c r="L42" s="20" t="str">
        <f t="shared" ref="L42" si="20">I42</f>
        <v>EAST</v>
      </c>
      <c r="N42" s="17" t="str">
        <f>B10</f>
        <v>UP LEG</v>
      </c>
      <c r="O42" s="17" t="s">
        <v>69</v>
      </c>
      <c r="P42" s="17" t="s">
        <v>70</v>
      </c>
    </row>
    <row r="43" spans="2:16" ht="15" hidden="1" customHeight="1" x14ac:dyDescent="0.25">
      <c r="C43" s="20" t="s">
        <v>71</v>
      </c>
      <c r="D43" s="20" t="s">
        <v>71</v>
      </c>
      <c r="E43" s="20" t="s">
        <v>61</v>
      </c>
      <c r="F43" s="20" t="s">
        <v>61</v>
      </c>
      <c r="G43" s="20" t="s">
        <v>71</v>
      </c>
      <c r="H43" s="20" t="s">
        <v>71</v>
      </c>
      <c r="I43" s="20" t="s">
        <v>71</v>
      </c>
      <c r="J43" s="20" t="s">
        <v>61</v>
      </c>
      <c r="K43" s="20" t="s">
        <v>61</v>
      </c>
      <c r="L43" s="20" t="s">
        <v>61</v>
      </c>
      <c r="N43" s="17" t="s">
        <v>72</v>
      </c>
      <c r="O43" s="17">
        <f>G48+H48+I48+C48+D48</f>
        <v>0</v>
      </c>
      <c r="P43" s="17">
        <f>C20+C27+C34+C41+D55</f>
        <v>0</v>
      </c>
    </row>
    <row r="44" spans="2:16" ht="15" hidden="1" customHeight="1" x14ac:dyDescent="0.25">
      <c r="B44" s="136">
        <f>IF($H$2=0," ",$H$2)</f>
        <v>0.6875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N44" s="17" t="s">
        <v>73</v>
      </c>
      <c r="O44" s="17">
        <f>J48+K48+L48+E48+F48</f>
        <v>0</v>
      </c>
      <c r="P44" s="17">
        <f>E20+E27+E34+E41+F55</f>
        <v>0</v>
      </c>
    </row>
    <row r="45" spans="2:16" ht="15" hidden="1" customHeight="1" x14ac:dyDescent="0.25">
      <c r="B45" s="136">
        <f>IF($H$2=0," ",B44+TIME(0,15,0))</f>
        <v>0.69791666666666663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N45" s="17" t="s">
        <v>60</v>
      </c>
      <c r="O45" s="17">
        <f>SUM(O43:O44)</f>
        <v>0</v>
      </c>
      <c r="P45" s="17">
        <f>SUM(P43:P44)</f>
        <v>0</v>
      </c>
    </row>
    <row r="46" spans="2:16" ht="15" hidden="1" customHeight="1" x14ac:dyDescent="0.25">
      <c r="B46" s="136">
        <f t="shared" ref="B46:B47" si="21">IF($H$2=0," ",B45+TIME(0,15,0))</f>
        <v>0.70833333333333326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</row>
    <row r="47" spans="2:16" ht="15" hidden="1" customHeight="1" x14ac:dyDescent="0.25">
      <c r="B47" s="136">
        <f t="shared" si="21"/>
        <v>0.71874999999999989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</row>
    <row r="48" spans="2:16" ht="15" hidden="1" customHeight="1" x14ac:dyDescent="0.25">
      <c r="B48" s="20" t="s">
        <v>295</v>
      </c>
      <c r="C48" s="20">
        <f t="shared" ref="C48:F48" si="22">SUM(C44:C47)</f>
        <v>0</v>
      </c>
      <c r="D48" s="20">
        <f t="shared" si="22"/>
        <v>0</v>
      </c>
      <c r="E48" s="20">
        <f t="shared" si="22"/>
        <v>0</v>
      </c>
      <c r="F48" s="20">
        <f t="shared" si="22"/>
        <v>0</v>
      </c>
      <c r="G48" s="20">
        <f t="shared" ref="G48:L48" si="23">SUM(G44:G47)</f>
        <v>0</v>
      </c>
      <c r="H48" s="20">
        <f t="shared" si="23"/>
        <v>0</v>
      </c>
      <c r="I48" s="20">
        <f t="shared" si="23"/>
        <v>0</v>
      </c>
      <c r="J48" s="20">
        <f t="shared" si="23"/>
        <v>0</v>
      </c>
      <c r="K48" s="20">
        <f t="shared" si="23"/>
        <v>0</v>
      </c>
      <c r="L48" s="20">
        <f t="shared" si="23"/>
        <v>0</v>
      </c>
    </row>
    <row r="49" spans="1:54" ht="15" hidden="1" customHeight="1" x14ac:dyDescent="0.25">
      <c r="B49" s="17" t="str">
        <f>B11</f>
        <v>DOWN LEG</v>
      </c>
      <c r="C49" s="17" t="s">
        <v>235</v>
      </c>
      <c r="D49" s="17" t="s">
        <v>231</v>
      </c>
      <c r="E49" s="17" t="str">
        <f>C49</f>
        <v>SOUTH</v>
      </c>
      <c r="F49" s="17" t="str">
        <f>D49</f>
        <v>UP</v>
      </c>
      <c r="G49" s="20" t="s">
        <v>236</v>
      </c>
      <c r="H49" s="20" t="s">
        <v>237</v>
      </c>
      <c r="I49" s="20" t="s">
        <v>238</v>
      </c>
      <c r="J49" s="20" t="str">
        <f t="shared" ref="J49" si="24">G49</f>
        <v>WEST</v>
      </c>
      <c r="K49" s="20" t="str">
        <f t="shared" ref="K49" si="25">H49</f>
        <v>NORTH</v>
      </c>
      <c r="L49" s="20" t="str">
        <f t="shared" ref="L49" si="26">I49</f>
        <v>EAST</v>
      </c>
      <c r="N49" s="17" t="str">
        <f>B11</f>
        <v>DOWN LEG</v>
      </c>
      <c r="O49" s="17" t="s">
        <v>69</v>
      </c>
      <c r="P49" s="17" t="s">
        <v>70</v>
      </c>
    </row>
    <row r="50" spans="1:54" ht="15" hidden="1" customHeight="1" x14ac:dyDescent="0.25">
      <c r="C50" s="20" t="s">
        <v>71</v>
      </c>
      <c r="D50" s="20" t="s">
        <v>71</v>
      </c>
      <c r="E50" s="20" t="s">
        <v>61</v>
      </c>
      <c r="F50" s="20" t="s">
        <v>61</v>
      </c>
      <c r="G50" s="20" t="s">
        <v>71</v>
      </c>
      <c r="H50" s="20" t="s">
        <v>71</v>
      </c>
      <c r="I50" s="20" t="s">
        <v>71</v>
      </c>
      <c r="J50" s="20" t="s">
        <v>61</v>
      </c>
      <c r="K50" s="20" t="s">
        <v>61</v>
      </c>
      <c r="L50" s="20" t="s">
        <v>61</v>
      </c>
      <c r="N50" s="17" t="s">
        <v>72</v>
      </c>
      <c r="O50" s="17">
        <f>G55+H55+I55+C55+D55</f>
        <v>0</v>
      </c>
      <c r="P50" s="17">
        <f>D20+D27+D34+D41+D48</f>
        <v>0</v>
      </c>
    </row>
    <row r="51" spans="1:54" ht="15" hidden="1" customHeight="1" x14ac:dyDescent="0.25">
      <c r="B51" s="136">
        <f>IF($H$2=0," ",$H$2)</f>
        <v>0.6875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N51" s="17" t="s">
        <v>73</v>
      </c>
      <c r="O51" s="17">
        <f>J55+K55+L55+E55+F55</f>
        <v>0</v>
      </c>
      <c r="P51" s="17">
        <f>F20+F27+F34+F41+F48</f>
        <v>0</v>
      </c>
    </row>
    <row r="52" spans="1:54" hidden="1" x14ac:dyDescent="0.25">
      <c r="B52" s="136">
        <f>IF($H$2=0," ",B51+TIME(0,15,0))</f>
        <v>0.69791666666666663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N52" s="17" t="s">
        <v>60</v>
      </c>
      <c r="O52" s="17">
        <f>SUM(O50:O51)</f>
        <v>0</v>
      </c>
      <c r="P52" s="17">
        <f>SUM(P50:P51)</f>
        <v>0</v>
      </c>
    </row>
    <row r="53" spans="1:54" hidden="1" x14ac:dyDescent="0.25">
      <c r="B53" s="136">
        <f t="shared" ref="B53:B54" si="27">IF($H$2=0," ",B52+TIME(0,15,0))</f>
        <v>0.70833333333333326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</row>
    <row r="54" spans="1:54" hidden="1" x14ac:dyDescent="0.25">
      <c r="B54" s="136">
        <f t="shared" si="27"/>
        <v>0.71874999999999989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</row>
    <row r="55" spans="1:54" hidden="1" x14ac:dyDescent="0.25">
      <c r="B55" s="20" t="s">
        <v>295</v>
      </c>
      <c r="C55" s="20">
        <f t="shared" ref="C55:F55" si="28">SUM(C51:C54)</f>
        <v>0</v>
      </c>
      <c r="D55" s="20">
        <f t="shared" si="28"/>
        <v>0</v>
      </c>
      <c r="E55" s="20">
        <f t="shared" si="28"/>
        <v>0</v>
      </c>
      <c r="F55" s="20">
        <f t="shared" si="28"/>
        <v>0</v>
      </c>
      <c r="G55" s="20">
        <f t="shared" ref="G55:L55" si="29">SUM(G51:G54)</f>
        <v>0</v>
      </c>
      <c r="H55" s="20">
        <f t="shared" si="29"/>
        <v>0</v>
      </c>
      <c r="I55" s="20">
        <f t="shared" si="29"/>
        <v>0</v>
      </c>
      <c r="J55" s="20">
        <f t="shared" si="29"/>
        <v>0</v>
      </c>
      <c r="K55" s="20">
        <f t="shared" si="29"/>
        <v>0</v>
      </c>
      <c r="L55" s="20">
        <f t="shared" si="29"/>
        <v>0</v>
      </c>
    </row>
    <row r="57" spans="1:54" x14ac:dyDescent="0.25">
      <c r="G57" s="143" t="s">
        <v>146</v>
      </c>
      <c r="H57" s="55"/>
    </row>
    <row r="58" spans="1:54" x14ac:dyDescent="0.25">
      <c r="G58" s="144" t="s">
        <v>245</v>
      </c>
      <c r="H58" s="145"/>
    </row>
    <row r="59" spans="1:54" x14ac:dyDescent="0.25">
      <c r="G59" s="24" t="s">
        <v>300</v>
      </c>
      <c r="H59" s="24"/>
    </row>
    <row r="60" spans="1:54" x14ac:dyDescent="0.25">
      <c r="G60" s="280" t="s">
        <v>77</v>
      </c>
      <c r="H60" s="280"/>
    </row>
    <row r="62" spans="1:54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</row>
    <row r="63" spans="1:54" ht="15.6" x14ac:dyDescent="0.25">
      <c r="O63" s="146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</row>
    <row r="64" spans="1:54" ht="15.6" x14ac:dyDescent="0.3">
      <c r="G64" s="31" t="s">
        <v>299</v>
      </c>
      <c r="H64" s="31"/>
      <c r="I64" s="31"/>
      <c r="J64" s="31"/>
      <c r="K64" s="31"/>
      <c r="L64" s="31"/>
      <c r="M64" s="31"/>
      <c r="N64" s="31"/>
      <c r="O64" s="148"/>
      <c r="P64" s="31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</row>
    <row r="65" spans="7:69" x14ac:dyDescent="0.25">
      <c r="G65" s="31" t="s">
        <v>216</v>
      </c>
      <c r="H65" s="31"/>
      <c r="I65" s="31"/>
      <c r="J65" s="31"/>
      <c r="K65" s="31"/>
      <c r="L65" s="31"/>
      <c r="M65" s="31"/>
      <c r="N65" s="31"/>
      <c r="O65" s="31"/>
      <c r="P65" s="31"/>
      <c r="Q65" s="146"/>
      <c r="R65" s="149"/>
      <c r="S65" s="18"/>
      <c r="T65" s="52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</row>
    <row r="66" spans="7:69" x14ac:dyDescent="0.25"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146"/>
      <c r="R66" s="149"/>
      <c r="S66" s="18"/>
      <c r="T66" s="52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</row>
    <row r="67" spans="7:69" ht="15.6" x14ac:dyDescent="0.25">
      <c r="G67" s="31" t="s">
        <v>278</v>
      </c>
      <c r="H67" s="31"/>
      <c r="I67" s="31"/>
      <c r="J67" s="31"/>
      <c r="K67" s="31"/>
      <c r="L67" s="31"/>
      <c r="M67" s="31"/>
      <c r="N67" s="31"/>
      <c r="O67" s="150"/>
      <c r="P67" s="151" t="s">
        <v>328</v>
      </c>
      <c r="Q67" s="146"/>
      <c r="R67" s="149"/>
      <c r="S67" s="18"/>
      <c r="T67" s="52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</row>
    <row r="68" spans="7:69" x14ac:dyDescent="0.25">
      <c r="G68" s="31" t="s">
        <v>279</v>
      </c>
      <c r="H68" s="31"/>
      <c r="I68" s="31"/>
      <c r="J68" s="31"/>
      <c r="K68" s="31"/>
      <c r="L68" s="31"/>
      <c r="M68" s="31"/>
      <c r="N68" s="31"/>
      <c r="O68" s="31"/>
      <c r="P68" s="148" t="s">
        <v>191</v>
      </c>
      <c r="Q68" s="146"/>
      <c r="R68" s="149"/>
      <c r="S68" s="18"/>
      <c r="T68" s="52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</row>
    <row r="69" spans="7:69" x14ac:dyDescent="0.25">
      <c r="G69" s="31" t="s">
        <v>315</v>
      </c>
      <c r="H69" s="31"/>
      <c r="I69" s="31"/>
      <c r="J69" s="31"/>
      <c r="K69" s="31"/>
      <c r="L69" s="31"/>
      <c r="M69" s="31"/>
      <c r="N69" s="31"/>
      <c r="O69" s="150"/>
      <c r="P69" s="152"/>
      <c r="Q69" s="146"/>
      <c r="R69" s="149"/>
      <c r="S69" s="18"/>
      <c r="T69" s="52"/>
      <c r="U69" s="146"/>
      <c r="V69" s="146"/>
      <c r="W69" s="146" t="s">
        <v>309</v>
      </c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</row>
    <row r="70" spans="7:69" ht="15.6" x14ac:dyDescent="0.3">
      <c r="G70" s="17" t="s">
        <v>259</v>
      </c>
      <c r="I70" s="18"/>
      <c r="K70" s="17" t="s">
        <v>260</v>
      </c>
      <c r="O70" s="153"/>
      <c r="P70" s="154"/>
      <c r="Q70" s="146"/>
      <c r="R70" s="146"/>
      <c r="S70" s="52"/>
      <c r="T70" s="18"/>
      <c r="U70" s="146"/>
      <c r="V70" s="146"/>
      <c r="W70" s="146" t="s">
        <v>310</v>
      </c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30" t="s">
        <v>207</v>
      </c>
      <c r="AJ70" s="130"/>
      <c r="AK70" s="130"/>
      <c r="AL70" s="130"/>
      <c r="AM70" s="130"/>
      <c r="AN70" s="130"/>
      <c r="AO70" s="130" t="s">
        <v>189</v>
      </c>
      <c r="AP70" s="130"/>
      <c r="AQ70" s="130"/>
      <c r="AR70" s="130"/>
      <c r="AS70" s="130"/>
      <c r="AT70" s="15"/>
      <c r="AU70" s="15"/>
    </row>
    <row r="71" spans="7:69" ht="15.6" x14ac:dyDescent="0.25">
      <c r="G71" s="155">
        <v>0.26</v>
      </c>
      <c r="K71" s="146" t="s">
        <v>261</v>
      </c>
      <c r="L71" s="156">
        <v>1</v>
      </c>
      <c r="M71" s="133"/>
      <c r="N71" s="133"/>
      <c r="O71" s="52"/>
      <c r="P71" s="52"/>
      <c r="Q71" s="133"/>
      <c r="R71" s="133"/>
      <c r="S71" s="146"/>
      <c r="T71" s="146"/>
      <c r="U71" s="146"/>
      <c r="V71" s="146"/>
      <c r="W71" s="146" t="s">
        <v>307</v>
      </c>
      <c r="X71" s="146"/>
      <c r="Y71" s="146"/>
      <c r="Z71" s="146"/>
      <c r="AA71" s="146"/>
      <c r="AB71" s="146"/>
      <c r="AC71" s="146" t="s">
        <v>308</v>
      </c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30" t="s">
        <v>218</v>
      </c>
      <c r="AS71" s="130"/>
      <c r="AT71" s="130"/>
      <c r="AU71" s="130"/>
    </row>
    <row r="72" spans="7:69" ht="15.6" x14ac:dyDescent="0.3">
      <c r="K72" s="17" t="s">
        <v>262</v>
      </c>
      <c r="L72" s="17">
        <v>0.09</v>
      </c>
      <c r="O72" s="133"/>
      <c r="P72" s="157" t="s">
        <v>0</v>
      </c>
      <c r="Q72" s="157" t="s">
        <v>0</v>
      </c>
      <c r="R72" s="157" t="s">
        <v>0</v>
      </c>
      <c r="S72" s="157" t="s">
        <v>0</v>
      </c>
      <c r="T72" s="157" t="s">
        <v>0</v>
      </c>
      <c r="U72" s="157" t="s">
        <v>0</v>
      </c>
      <c r="V72" s="157" t="s">
        <v>0</v>
      </c>
      <c r="W72" s="157" t="s">
        <v>0</v>
      </c>
      <c r="X72" s="157" t="s">
        <v>0</v>
      </c>
      <c r="Y72" s="157" t="s">
        <v>0</v>
      </c>
      <c r="Z72" s="157" t="s">
        <v>0</v>
      </c>
      <c r="AA72" s="157" t="s">
        <v>0</v>
      </c>
      <c r="AB72" s="157" t="s">
        <v>0</v>
      </c>
      <c r="AC72" s="157" t="s">
        <v>0</v>
      </c>
      <c r="AD72" s="157" t="s">
        <v>0</v>
      </c>
      <c r="AE72" s="157" t="s">
        <v>0</v>
      </c>
      <c r="AF72" s="157" t="s">
        <v>0</v>
      </c>
      <c r="AG72" s="157" t="s">
        <v>0</v>
      </c>
      <c r="AH72" s="157" t="s">
        <v>0</v>
      </c>
      <c r="AI72" s="157" t="s">
        <v>0</v>
      </c>
      <c r="AJ72" s="157" t="s">
        <v>0</v>
      </c>
      <c r="AK72" s="157" t="s">
        <v>0</v>
      </c>
      <c r="AL72" s="157" t="s">
        <v>0</v>
      </c>
      <c r="AM72" s="157" t="s">
        <v>0</v>
      </c>
      <c r="AN72" s="157" t="s">
        <v>0</v>
      </c>
      <c r="AO72" s="157" t="s">
        <v>0</v>
      </c>
      <c r="AP72" s="157" t="s">
        <v>0</v>
      </c>
      <c r="AQ72" s="157" t="s">
        <v>0</v>
      </c>
      <c r="AR72" s="157" t="s">
        <v>0</v>
      </c>
      <c r="AS72" s="157" t="s">
        <v>0</v>
      </c>
      <c r="AT72" s="158"/>
      <c r="AU72" s="158"/>
    </row>
    <row r="73" spans="7:69" ht="15.6" x14ac:dyDescent="0.3">
      <c r="K73" s="17" t="s">
        <v>263</v>
      </c>
      <c r="L73" s="17">
        <v>0.26</v>
      </c>
      <c r="O73" s="133"/>
      <c r="P73" s="157">
        <v>1</v>
      </c>
      <c r="Q73" s="157">
        <v>2</v>
      </c>
      <c r="R73" s="157">
        <v>3</v>
      </c>
      <c r="S73" s="157">
        <v>4</v>
      </c>
      <c r="T73" s="157">
        <v>5</v>
      </c>
      <c r="U73" s="157">
        <v>6</v>
      </c>
      <c r="V73" s="157">
        <f>U73+1</f>
        <v>7</v>
      </c>
      <c r="W73" s="157" t="s">
        <v>192</v>
      </c>
      <c r="X73" s="157" t="s">
        <v>193</v>
      </c>
      <c r="Y73" s="157" t="s">
        <v>194</v>
      </c>
      <c r="Z73" s="157" t="s">
        <v>195</v>
      </c>
      <c r="AA73" s="157" t="s">
        <v>196</v>
      </c>
      <c r="AB73" s="157" t="s">
        <v>197</v>
      </c>
      <c r="AC73" s="157" t="s">
        <v>301</v>
      </c>
      <c r="AD73" s="157" t="s">
        <v>302</v>
      </c>
      <c r="AE73" s="157" t="s">
        <v>303</v>
      </c>
      <c r="AF73" s="157" t="s">
        <v>304</v>
      </c>
      <c r="AG73" s="157" t="s">
        <v>305</v>
      </c>
      <c r="AH73" s="157" t="s">
        <v>306</v>
      </c>
      <c r="AI73" s="157">
        <v>8</v>
      </c>
      <c r="AJ73" s="157">
        <v>9</v>
      </c>
      <c r="AK73" s="157">
        <v>10</v>
      </c>
      <c r="AL73" s="157">
        <v>11</v>
      </c>
      <c r="AM73" s="157">
        <v>12</v>
      </c>
      <c r="AN73" s="157">
        <v>13</v>
      </c>
      <c r="AO73" s="157">
        <v>14</v>
      </c>
      <c r="AP73" s="157">
        <v>15</v>
      </c>
      <c r="AQ73" s="157">
        <v>16</v>
      </c>
      <c r="AR73" s="157">
        <v>17</v>
      </c>
      <c r="AS73" s="157">
        <v>18</v>
      </c>
      <c r="AT73" s="158"/>
      <c r="AU73" s="158"/>
    </row>
    <row r="74" spans="7:69" ht="19.5" customHeight="1" x14ac:dyDescent="0.3">
      <c r="K74" s="17" t="s">
        <v>264</v>
      </c>
      <c r="L74" s="17">
        <v>0.39</v>
      </c>
      <c r="O74" s="133"/>
      <c r="P74" s="157"/>
      <c r="Q74" s="157"/>
      <c r="R74" s="157"/>
      <c r="S74" s="159" t="s">
        <v>180</v>
      </c>
      <c r="T74" s="157"/>
      <c r="U74" s="53">
        <f>H119</f>
        <v>0</v>
      </c>
      <c r="V74" s="158"/>
      <c r="W74" s="53">
        <f>H120</f>
        <v>0</v>
      </c>
      <c r="X74" s="158"/>
      <c r="Y74" s="158"/>
      <c r="Z74" s="158"/>
      <c r="AA74" s="160" t="s">
        <v>121</v>
      </c>
      <c r="AB74" s="160" t="s">
        <v>181</v>
      </c>
      <c r="AC74" s="53"/>
      <c r="AD74" s="158"/>
      <c r="AE74" s="158"/>
      <c r="AF74" s="158"/>
      <c r="AG74" s="160" t="s">
        <v>121</v>
      </c>
      <c r="AH74" s="160" t="s">
        <v>181</v>
      </c>
      <c r="AI74" s="53">
        <f>H121</f>
        <v>0</v>
      </c>
      <c r="AJ74" s="158"/>
      <c r="AK74" s="158"/>
      <c r="AL74" s="158"/>
      <c r="AM74" s="160" t="s">
        <v>121</v>
      </c>
      <c r="AN74" s="160" t="s">
        <v>181</v>
      </c>
      <c r="AO74" s="158" t="s">
        <v>114</v>
      </c>
      <c r="AP74" s="158" t="s">
        <v>114</v>
      </c>
      <c r="AQ74" s="158" t="s">
        <v>198</v>
      </c>
      <c r="AR74" s="53">
        <f>H122</f>
        <v>2018</v>
      </c>
      <c r="AS74" s="53">
        <f>H123</f>
        <v>2038</v>
      </c>
      <c r="AT74" s="161"/>
      <c r="AV74" s="162" t="s">
        <v>250</v>
      </c>
      <c r="AX74" s="162" t="s">
        <v>251</v>
      </c>
      <c r="BH74" s="17" t="s">
        <v>255</v>
      </c>
      <c r="BJ74" s="17" t="s">
        <v>256</v>
      </c>
    </row>
    <row r="75" spans="7:69" ht="18" customHeight="1" x14ac:dyDescent="0.3">
      <c r="I75" s="17" t="s">
        <v>2</v>
      </c>
      <c r="J75" s="17" t="s">
        <v>312</v>
      </c>
      <c r="K75" s="17" t="s">
        <v>313</v>
      </c>
      <c r="L75" s="17" t="s">
        <v>314</v>
      </c>
      <c r="O75" s="133"/>
      <c r="P75" s="157" t="s">
        <v>78</v>
      </c>
      <c r="Q75" s="157" t="s">
        <v>176</v>
      </c>
      <c r="R75" s="157" t="s">
        <v>177</v>
      </c>
      <c r="S75" s="157" t="s">
        <v>115</v>
      </c>
      <c r="T75" s="157" t="s">
        <v>113</v>
      </c>
      <c r="U75" s="157" t="s">
        <v>2</v>
      </c>
      <c r="V75" s="157" t="s">
        <v>329</v>
      </c>
      <c r="W75" s="157" t="s">
        <v>312</v>
      </c>
      <c r="X75" s="157" t="s">
        <v>79</v>
      </c>
      <c r="Y75" s="157" t="s">
        <v>80</v>
      </c>
      <c r="Z75" s="157" t="s">
        <v>4</v>
      </c>
      <c r="AA75" s="158" t="s">
        <v>120</v>
      </c>
      <c r="AB75" s="158" t="s">
        <v>182</v>
      </c>
      <c r="AC75" s="157" t="s">
        <v>313</v>
      </c>
      <c r="AD75" s="157" t="s">
        <v>79</v>
      </c>
      <c r="AE75" s="157" t="s">
        <v>80</v>
      </c>
      <c r="AF75" s="157" t="s">
        <v>4</v>
      </c>
      <c r="AG75" s="163" t="s">
        <v>120</v>
      </c>
      <c r="AH75" s="158" t="s">
        <v>182</v>
      </c>
      <c r="AI75" s="157" t="s">
        <v>314</v>
      </c>
      <c r="AJ75" s="157" t="s">
        <v>79</v>
      </c>
      <c r="AK75" s="157" t="s">
        <v>80</v>
      </c>
      <c r="AL75" s="157" t="s">
        <v>4</v>
      </c>
      <c r="AM75" s="158" t="s">
        <v>120</v>
      </c>
      <c r="AN75" s="158" t="s">
        <v>182</v>
      </c>
      <c r="AO75" s="157" t="s">
        <v>115</v>
      </c>
      <c r="AP75" s="157" t="s">
        <v>113</v>
      </c>
      <c r="AQ75" s="157" t="s">
        <v>199</v>
      </c>
      <c r="AR75" s="164" t="s">
        <v>130</v>
      </c>
      <c r="AS75" s="157" t="s">
        <v>125</v>
      </c>
      <c r="AT75" s="161"/>
      <c r="AU75" s="162" t="s">
        <v>252</v>
      </c>
      <c r="AV75" s="161" t="s">
        <v>248</v>
      </c>
      <c r="AW75" s="161" t="s">
        <v>249</v>
      </c>
      <c r="AX75" s="161" t="s">
        <v>248</v>
      </c>
      <c r="AY75" s="161" t="s">
        <v>249</v>
      </c>
      <c r="BN75" s="17">
        <v>13</v>
      </c>
      <c r="BO75" s="17">
        <v>13</v>
      </c>
      <c r="BP75" s="17">
        <v>0</v>
      </c>
      <c r="BQ75" s="17">
        <v>0</v>
      </c>
    </row>
    <row r="76" spans="7:69" ht="15.6" x14ac:dyDescent="0.25">
      <c r="G76" s="18" t="str">
        <f>O76</f>
        <v>E LEG</v>
      </c>
      <c r="H76" s="53" t="str">
        <f>P76</f>
        <v>LT (S)</v>
      </c>
      <c r="I76" s="165"/>
      <c r="J76" s="166"/>
      <c r="K76" s="166"/>
      <c r="L76" s="165"/>
      <c r="O76" s="17" t="str">
        <f>B$6</f>
        <v>E LEG</v>
      </c>
      <c r="P76" s="167" t="str">
        <f>G14</f>
        <v>LT (S)</v>
      </c>
      <c r="Q76" s="167">
        <v>0.5</v>
      </c>
      <c r="R76" s="167">
        <v>2</v>
      </c>
      <c r="S76" s="168">
        <f>G$13</f>
        <v>0</v>
      </c>
      <c r="T76" s="168">
        <f>G20+J20</f>
        <v>0</v>
      </c>
      <c r="U76" s="168">
        <f>I76*$G$71</f>
        <v>0</v>
      </c>
      <c r="V76" s="168">
        <f>ROUND(IF(T76=0,0,IF(W76=0,((((((AI76/U76)-1)/(AI$74-U$74))*(S76-U$74))+1)*U76),IF(W$74=U$74,U76,((((((W76/U76)-1)/(W$74-U$74))*(S76-U$74))+1)*U76)))),0)</f>
        <v>0</v>
      </c>
      <c r="W76" s="168">
        <f>J76*$G$71</f>
        <v>0</v>
      </c>
      <c r="X76" s="168">
        <f>ROUND(IF(T76=0,IF(T$81=0,W76,(T$81/V$81)*W76),(T76/V76)*W76),0)</f>
        <v>0</v>
      </c>
      <c r="Y76" s="168">
        <f>IF(T76=0,0,(T76-V76)+W76)</f>
        <v>0</v>
      </c>
      <c r="Z76" s="168">
        <f>ROUND(IF(T76=0,0,(X76+Y76)/2),0)</f>
        <v>0</v>
      </c>
      <c r="AA76" s="168" t="str">
        <f>IF(T76=0,IF(T$81=0,"NONE","SL RATIO"),IF(T76/V76&gt;Q76,(IF(T76/V76&lt;R76,Z$75,Y$75)),X$75))</f>
        <v>NONE</v>
      </c>
      <c r="AB76" s="168">
        <f t="shared" ref="AB76:AB78" si="30">IF(T76=0,X76,IF(T76/V76&gt;Q76,(IF(T76/V76&lt;R76,Z76,Y76)),X76))</f>
        <v>0</v>
      </c>
      <c r="AC76" s="168">
        <f>K76*$G$71</f>
        <v>0</v>
      </c>
      <c r="AD76" s="168">
        <f>ROUND(IF(T76=0,IF(T$81=0,AC76,(T$81/V$81)*AC76),(T76/V76)*AC76),0)</f>
        <v>0</v>
      </c>
      <c r="AE76" s="168">
        <f>IF(T76=0,0,(T76-V76)+AC76)</f>
        <v>0</v>
      </c>
      <c r="AF76" s="168">
        <f>ROUND(IF(T76=0,0,(AD76+AE76)/2),0)</f>
        <v>0</v>
      </c>
      <c r="AG76" s="168" t="str">
        <f>IF(T76=0,IF(T$81=0,"NONE","SL RATIO"),IF(T76/V76&gt;Q76,(IF(T76/V76&lt;R76,AF$75,AE$75)),AD$75))</f>
        <v>NONE</v>
      </c>
      <c r="AH76" s="168">
        <f>IF(T76=0,AD76,IF(T76/V76&gt;Q76,(IF(T76/V76&lt;R76,AF76,AE76)),AD76))</f>
        <v>0</v>
      </c>
      <c r="AI76" s="168">
        <f>L76*$G$71</f>
        <v>0</v>
      </c>
      <c r="AJ76" s="168">
        <f>ROUND(IF(T76=0,IF(T$81=0,AI76,(T$81/V$81)*AI76),(T76/V76)*AI76),0)</f>
        <v>0</v>
      </c>
      <c r="AK76" s="168">
        <f>IF(T76=0,0,(T76-V76)+AI76)</f>
        <v>0</v>
      </c>
      <c r="AL76" s="169">
        <f>ROUND(IF(T76=0,0,(AJ76+AK76)/2),0)</f>
        <v>0</v>
      </c>
      <c r="AM76" s="170" t="str">
        <f>IF(T76=0,IF(T$81=0,"NONE","SL RATIO"),IF(T76/V76&gt;Q76,(IF(T76/V76&lt;R76,AL$75,AK$75)),AJ$75))</f>
        <v>NONE</v>
      </c>
      <c r="AN76" s="171">
        <f>IF(T76=0,AJ76,IF(T76/V76&gt;Q76,(IF(T76/V76&lt;R76,AL76,AK76)),AJ76))</f>
        <v>0</v>
      </c>
      <c r="AO76" s="166"/>
      <c r="AP76" s="166"/>
      <c r="AQ76" s="168">
        <f>IF(AO76=0,0,IF(W76&gt;0,ROUND(AP76-((((AB76/T76)-1)/(W$74-S76))*(AO76-S76)+1)*T76,0),ROUND(AP76-((((AN76/T76)-1)/(AI$74-S76))*(AO76-S76)+1)*T76,0)))</f>
        <v>0</v>
      </c>
      <c r="AR76" s="168" t="e">
        <f>IF(AC76&gt;0,ROUND(((((AN76/AH76)-1)/(AI$74-W$74))*(AR$74-W$74)+1)*AH76+AQ76,0),IF(W76&gt;0,ROUND(((((AN76/AB76)-1)/(AI$74-W$74))*(AR$74-W$74)+1)*AB76+AQ76,0),IF(T76&gt;0,ROUND(((((AN76/T76)-1)/(AI$74-S76))*(AR$74-S76)+1)*T76+AQ76,0),ROUND((((1-(U76/AI76))/(AI$74-U$74))*(AR$74-AI$74)+1)*AN76,0))))</f>
        <v>#DIV/0!</v>
      </c>
      <c r="AS76" s="168" t="e">
        <f>IF(AC76&gt;0,ROUND(((((AN76/AH76)-1)/(AI$74-W$74))*(AS$74-W$74)+1)*AH76+AQ76,0),IF(W76&gt;0,ROUND(((((AN76/AB76)-1)/(AI$74-W$74))*(AS$74-W$74)+1)*AB76+AQ76,0),IF(T76&gt;0,ROUND(((((AN76/T76)-1)/(AI$74-S76))*(AS$74-S76)+1)*T76+AQ76,0),ROUND((((1-(U76/AI76))/(AI$74-U$74))*(AS$74-AI$74)+1)*AN76,0))))</f>
        <v>#DIV/0!</v>
      </c>
      <c r="AT76" s="149"/>
      <c r="AU76" s="17" t="str">
        <f>IF(AND(I76=0,L76=0),"COUNT","MODEL")</f>
        <v>COUNT</v>
      </c>
      <c r="AV76" s="149">
        <f t="shared" ref="AV76:AW80" si="31">MAX(IF(AND($I76=0,$L76=0),$T76,AR76),0)</f>
        <v>0</v>
      </c>
      <c r="AW76" s="149">
        <f t="shared" si="31"/>
        <v>0</v>
      </c>
      <c r="AX76" s="17">
        <f>IF($AU76="MODEL",$N$6,$N$6*O$6)</f>
        <v>0</v>
      </c>
      <c r="AY76" s="17">
        <f t="shared" ref="AY76:AY80" si="32">IF($AU76="MODEL",$N$6,$N$6*P$6)</f>
        <v>0</v>
      </c>
      <c r="BH76" s="17">
        <f t="shared" ref="BH76:BI80" si="33">AV76*AX76</f>
        <v>0</v>
      </c>
      <c r="BI76" s="17">
        <f t="shared" si="33"/>
        <v>0</v>
      </c>
      <c r="BJ76" s="17">
        <f>AV76*AX99</f>
        <v>0</v>
      </c>
      <c r="BK76" s="17">
        <f>AW76*AY99</f>
        <v>0</v>
      </c>
      <c r="BN76" s="17">
        <v>240</v>
      </c>
      <c r="BO76" s="17">
        <v>490</v>
      </c>
      <c r="BP76" s="17">
        <v>586</v>
      </c>
      <c r="BQ76" s="17">
        <v>646</v>
      </c>
    </row>
    <row r="77" spans="7:69" ht="15.6" x14ac:dyDescent="0.25">
      <c r="G77" s="18" t="str">
        <f t="shared" ref="G77:G78" si="34">O77</f>
        <v>E LEG</v>
      </c>
      <c r="H77" s="53" t="str">
        <f t="shared" ref="H77:H78" si="35">P77</f>
        <v>THRU (W)</v>
      </c>
      <c r="I77" s="165"/>
      <c r="J77" s="166"/>
      <c r="K77" s="166"/>
      <c r="L77" s="165"/>
      <c r="O77" s="17" t="str">
        <f>B$6</f>
        <v>E LEG</v>
      </c>
      <c r="P77" s="167" t="str">
        <f>H14</f>
        <v>THRU (W)</v>
      </c>
      <c r="Q77" s="167">
        <v>0.5</v>
      </c>
      <c r="R77" s="167">
        <v>2</v>
      </c>
      <c r="S77" s="168">
        <f>G$13</f>
        <v>0</v>
      </c>
      <c r="T77" s="168">
        <f>H20+K20</f>
        <v>0</v>
      </c>
      <c r="U77" s="168">
        <f>I77*$G$71</f>
        <v>0</v>
      </c>
      <c r="V77" s="168">
        <f t="shared" ref="V77:V80" si="36">ROUND(IF(T77=0,0,IF(W77=0,((((((AI77/U77)-1)/(AI$74-U$74))*(S77-U$74))+1)*U77),IF(W$74=U$74,U77,((((((W77/U77)-1)/(W$74-U$74))*(S77-U$74))+1)*U77)))),0)</f>
        <v>0</v>
      </c>
      <c r="W77" s="168">
        <f>J77*$G$71</f>
        <v>0</v>
      </c>
      <c r="X77" s="168">
        <f>ROUND(IF(T77=0,IF(T$81=0,W77,(T$81/V$81)*W77),(T77/V77)*W77),0)</f>
        <v>0</v>
      </c>
      <c r="Y77" s="168">
        <f t="shared" ref="Y77:Y78" si="37">IF(T77=0,0,(T77-V77)+W77)</f>
        <v>0</v>
      </c>
      <c r="Z77" s="168">
        <f t="shared" ref="Z77:Z78" si="38">ROUND(IF(T77=0,0,(X77+Y77)/2),0)</f>
        <v>0</v>
      </c>
      <c r="AA77" s="168" t="str">
        <f>IF(T77=0,IF(T$81=0,"NONE","SL RATIO"),IF(T77/V77&gt;Q77,(IF(T77/V77&lt;R77,Z$75,Y$75)),X$75))</f>
        <v>NONE</v>
      </c>
      <c r="AB77" s="168">
        <f t="shared" si="30"/>
        <v>0</v>
      </c>
      <c r="AC77" s="168">
        <f t="shared" ref="AC77:AC80" si="39">K77*$G$71</f>
        <v>0</v>
      </c>
      <c r="AD77" s="168">
        <f t="shared" ref="AD77:AD80" si="40">ROUND(IF(T77=0,IF(T$81=0,AC77,(T$81/V$81)*AC77),(T77/V77)*AC77),0)</f>
        <v>0</v>
      </c>
      <c r="AE77" s="168">
        <f t="shared" ref="AE77:AE80" si="41">IF(T77=0,0,(T77-V77)+AC77)</f>
        <v>0</v>
      </c>
      <c r="AF77" s="168">
        <f t="shared" ref="AF77:AF80" si="42">ROUND(IF(T77=0,0,(AD77+AE77)/2),0)</f>
        <v>0</v>
      </c>
      <c r="AG77" s="168" t="str">
        <f t="shared" ref="AG77:AG80" si="43">IF(T77=0,IF(T$81=0,"NONE","SL RATIO"),IF(T77/V77&gt;Q77,(IF(T77/V77&lt;R77,AF$75,AE$75)),AD$75))</f>
        <v>NONE</v>
      </c>
      <c r="AH77" s="168">
        <f t="shared" ref="AH77:AH80" si="44">IF(T77=0,AD77,IF(T77/V77&gt;Q77,(IF(T77/V77&lt;R77,AF77,AE77)),AD77))</f>
        <v>0</v>
      </c>
      <c r="AI77" s="168">
        <f>L77*$G$71</f>
        <v>0</v>
      </c>
      <c r="AJ77" s="168">
        <f>ROUND(IF(T77=0,IF(T$81=0,AI77,(T$81/V$81)*AI77),(T77/V77)*AI77),0)</f>
        <v>0</v>
      </c>
      <c r="AK77" s="168">
        <f t="shared" ref="AK77:AK78" si="45">IF(T77=0,0,(T77-V77)+AI77)</f>
        <v>0</v>
      </c>
      <c r="AL77" s="169">
        <f t="shared" ref="AL77:AL78" si="46">ROUND(IF(T77=0,0,(AJ77+AK77)/2),0)</f>
        <v>0</v>
      </c>
      <c r="AM77" s="170" t="str">
        <f>IF(T77=0,IF(T$81=0,"NONE","SL RATIO"),IF(T77/V77&gt;Q77,(IF(T77/V77&lt;R77,AL$75,AK$75)),AJ$75))</f>
        <v>NONE</v>
      </c>
      <c r="AN77" s="171">
        <f t="shared" ref="AN77:AN78" si="47">IF(T77=0,AJ77,IF(T77/V77&gt;Q77,(IF(T77/V77&lt;R77,AL77,AK77)),AJ77))</f>
        <v>0</v>
      </c>
      <c r="AO77" s="166"/>
      <c r="AP77" s="166"/>
      <c r="AQ77" s="168">
        <f>IF(AO77=0,0,IF(W77&gt;0,ROUND(AP77-((((AB77/T77)-1)/(W$74-S77))*(AO77-S77)+1)*T77,0),ROUND(AP77-((((AN77/T77)-1)/(AI$74-S77))*(AO77-S77)+1)*T77,0)))</f>
        <v>0</v>
      </c>
      <c r="AR77" s="168" t="e">
        <f t="shared" ref="AR77:AR80" si="48">IF(AC77&gt;0,ROUND(((((AN77/AH77)-1)/(AI$74-W$74))*(AR$74-W$74)+1)*AH77+AQ77,0),IF(W77&gt;0,ROUND(((((AN77/AB77)-1)/(AI$74-W$74))*(AR$74-W$74)+1)*AB77+AQ77,0),IF(T77&gt;0,ROUND(((((AN77/T77)-1)/(AI$74-S77))*(AR$74-S77)+1)*T77+AQ77,0),ROUND((((1-(U77/AI77))/(AI$74-U$74))*(AR$74-AI$74)+1)*AN77,0))))</f>
        <v>#DIV/0!</v>
      </c>
      <c r="AS77" s="168" t="e">
        <f t="shared" ref="AS77:AS80" si="49">IF(AC77&gt;0,ROUND(((((AN77/AH77)-1)/(AI$74-W$74))*(AS$74-W$74)+1)*AH77+AQ77,0),IF(W77&gt;0,ROUND(((((AN77/AB77)-1)/(AI$74-W$74))*(AS$74-W$74)+1)*AB77+AQ77,0),IF(T77&gt;0,ROUND(((((AN77/T77)-1)/(AI$74-S77))*(AS$74-S77)+1)*T77+AQ77,0),ROUND((((1-(U77/AI77))/(AI$74-U$74))*(AS$74-AI$74)+1)*AN77,0))))</f>
        <v>#DIV/0!</v>
      </c>
      <c r="AT77" s="149"/>
      <c r="AU77" s="17" t="str">
        <f>IF(AND(I77=0,L77=0),"COUNT","MODEL")</f>
        <v>COUNT</v>
      </c>
      <c r="AV77" s="149">
        <f t="shared" si="31"/>
        <v>0</v>
      </c>
      <c r="AW77" s="149">
        <f t="shared" si="31"/>
        <v>0</v>
      </c>
      <c r="AX77" s="17">
        <f t="shared" ref="AX77:AX80" si="50">IF($AU77="MODEL",$N$6,$N$6*O$6)</f>
        <v>0</v>
      </c>
      <c r="AY77" s="17">
        <f t="shared" si="32"/>
        <v>0</v>
      </c>
      <c r="BH77" s="17">
        <f t="shared" si="33"/>
        <v>0</v>
      </c>
      <c r="BI77" s="17">
        <f t="shared" si="33"/>
        <v>0</v>
      </c>
      <c r="BJ77" s="17">
        <f>AV77*AX91</f>
        <v>0</v>
      </c>
      <c r="BK77" s="17">
        <f>AW77*AY91</f>
        <v>0</v>
      </c>
      <c r="BN77" s="17">
        <v>49</v>
      </c>
      <c r="BO77" s="17">
        <v>70</v>
      </c>
      <c r="BP77" s="17">
        <v>47</v>
      </c>
      <c r="BQ77" s="17">
        <v>49</v>
      </c>
    </row>
    <row r="78" spans="7:69" ht="15.6" x14ac:dyDescent="0.25">
      <c r="G78" s="18" t="str">
        <f t="shared" si="34"/>
        <v>E LEG</v>
      </c>
      <c r="H78" s="53" t="str">
        <f t="shared" si="35"/>
        <v>RT (N)</v>
      </c>
      <c r="I78" s="165"/>
      <c r="J78" s="166"/>
      <c r="K78" s="166"/>
      <c r="L78" s="165"/>
      <c r="O78" s="17" t="str">
        <f>B$6</f>
        <v>E LEG</v>
      </c>
      <c r="P78" s="167" t="str">
        <f>I14</f>
        <v>RT (N)</v>
      </c>
      <c r="Q78" s="167">
        <v>0.5</v>
      </c>
      <c r="R78" s="167">
        <v>2</v>
      </c>
      <c r="S78" s="168">
        <f>G$13</f>
        <v>0</v>
      </c>
      <c r="T78" s="168">
        <f>I20+L20</f>
        <v>0</v>
      </c>
      <c r="U78" s="168">
        <f>I78*$G$71</f>
        <v>0</v>
      </c>
      <c r="V78" s="168">
        <f t="shared" si="36"/>
        <v>0</v>
      </c>
      <c r="W78" s="168">
        <f>J78*$G$71</f>
        <v>0</v>
      </c>
      <c r="X78" s="168">
        <f>ROUND(IF(T78=0,IF(T$81=0,W78,(T$81/V$81)*W78),(T78/V78)*W78),0)</f>
        <v>0</v>
      </c>
      <c r="Y78" s="168">
        <f t="shared" si="37"/>
        <v>0</v>
      </c>
      <c r="Z78" s="168">
        <f t="shared" si="38"/>
        <v>0</v>
      </c>
      <c r="AA78" s="168" t="str">
        <f>IF(T78=0,IF(T$81=0,"NONE","SL RATIO"),IF(T78/V78&gt;Q78,(IF(T78/V78&lt;R78,Z$75,Y$75)),X$75))</f>
        <v>NONE</v>
      </c>
      <c r="AB78" s="168">
        <f t="shared" si="30"/>
        <v>0</v>
      </c>
      <c r="AC78" s="168">
        <f t="shared" si="39"/>
        <v>0</v>
      </c>
      <c r="AD78" s="168">
        <f t="shared" si="40"/>
        <v>0</v>
      </c>
      <c r="AE78" s="168">
        <f t="shared" si="41"/>
        <v>0</v>
      </c>
      <c r="AF78" s="168">
        <f t="shared" si="42"/>
        <v>0</v>
      </c>
      <c r="AG78" s="168" t="str">
        <f t="shared" si="43"/>
        <v>NONE</v>
      </c>
      <c r="AH78" s="168">
        <f t="shared" si="44"/>
        <v>0</v>
      </c>
      <c r="AI78" s="168">
        <f>L78*$G$71</f>
        <v>0</v>
      </c>
      <c r="AJ78" s="168">
        <f>ROUND(IF(T78=0,IF(T$81=0,AI78,(T$81/V$81)*AI78),(T78/V78)*AI78),0)</f>
        <v>0</v>
      </c>
      <c r="AK78" s="168">
        <f t="shared" si="45"/>
        <v>0</v>
      </c>
      <c r="AL78" s="169">
        <f t="shared" si="46"/>
        <v>0</v>
      </c>
      <c r="AM78" s="170" t="str">
        <f>IF(T78=0,IF(T$81=0,"NONE","SL RATIO"),IF(T78/V78&gt;Q78,(IF(T78/V78&lt;R78,AL$75,AK$75)),AJ$75))</f>
        <v>NONE</v>
      </c>
      <c r="AN78" s="171">
        <f t="shared" si="47"/>
        <v>0</v>
      </c>
      <c r="AO78" s="166"/>
      <c r="AP78" s="166"/>
      <c r="AQ78" s="168">
        <f>IF(AO78=0,0,IF(W78&gt;0,ROUND(AP78-((((AB78/T78)-1)/(W$74-S78))*(AO78-S78)+1)*T78,0),ROUND(AP78-((((AN78/T78)-1)/(AI$74-S78))*(AO78-S78)+1)*T78,0)))</f>
        <v>0</v>
      </c>
      <c r="AR78" s="168" t="e">
        <f t="shared" si="48"/>
        <v>#DIV/0!</v>
      </c>
      <c r="AS78" s="168" t="e">
        <f t="shared" si="49"/>
        <v>#DIV/0!</v>
      </c>
      <c r="AT78" s="149"/>
      <c r="AU78" s="17" t="str">
        <f>IF(AND(I78=0,L78=0),"COUNT","MODEL")</f>
        <v>COUNT</v>
      </c>
      <c r="AV78" s="149">
        <f t="shared" si="31"/>
        <v>0</v>
      </c>
      <c r="AW78" s="149">
        <f t="shared" si="31"/>
        <v>0</v>
      </c>
      <c r="AX78" s="17">
        <f t="shared" si="50"/>
        <v>0</v>
      </c>
      <c r="AY78" s="17">
        <f t="shared" si="32"/>
        <v>0</v>
      </c>
      <c r="BH78" s="17">
        <f t="shared" si="33"/>
        <v>0</v>
      </c>
      <c r="BI78" s="17">
        <f t="shared" si="33"/>
        <v>0</v>
      </c>
      <c r="BJ78" s="17">
        <f>AV78*AX83</f>
        <v>0</v>
      </c>
      <c r="BK78" s="17">
        <f>AW78*AY83</f>
        <v>0</v>
      </c>
    </row>
    <row r="79" spans="7:69" ht="15.6" hidden="1" x14ac:dyDescent="0.25">
      <c r="G79" s="18" t="str">
        <f t="shared" ref="G79:G80" si="51">O79</f>
        <v>E LEG</v>
      </c>
      <c r="H79" s="53" t="str">
        <f t="shared" ref="H79:H80" si="52">P79</f>
        <v>UP</v>
      </c>
      <c r="I79" s="165"/>
      <c r="J79" s="166"/>
      <c r="K79" s="166"/>
      <c r="L79" s="165"/>
      <c r="O79" s="17" t="str">
        <f>B$6</f>
        <v>E LEG</v>
      </c>
      <c r="P79" s="167" t="str">
        <f>C14</f>
        <v>UP</v>
      </c>
      <c r="Q79" s="167">
        <v>0.5</v>
      </c>
      <c r="R79" s="167">
        <v>2</v>
      </c>
      <c r="S79" s="168">
        <f t="shared" ref="S79:S80" si="53">G$13</f>
        <v>0</v>
      </c>
      <c r="T79" s="168">
        <f>C20+E20</f>
        <v>0</v>
      </c>
      <c r="U79" s="168">
        <f>I79*$G$71</f>
        <v>0</v>
      </c>
      <c r="V79" s="168">
        <f t="shared" si="36"/>
        <v>0</v>
      </c>
      <c r="W79" s="168">
        <f>J79*$G$71</f>
        <v>0</v>
      </c>
      <c r="X79" s="168">
        <f t="shared" ref="X79:X80" si="54">ROUND(IF(T79=0,IF(T$81=0,W79,(T$81/V$81)*W79),(T79/V79)*W79),0)</f>
        <v>0</v>
      </c>
      <c r="Y79" s="168">
        <f t="shared" ref="Y79:Y80" si="55">IF(T79=0,0,(T79-V79)+W79)</f>
        <v>0</v>
      </c>
      <c r="Z79" s="168">
        <f t="shared" ref="Z79:Z80" si="56">ROUND(IF(T79=0,0,(X79+Y79)/2),0)</f>
        <v>0</v>
      </c>
      <c r="AA79" s="168" t="str">
        <f t="shared" ref="AA79:AA80" si="57">IF(T79=0,IF(T$81=0,"NONE","SL RATIO"),IF(T79/V79&gt;Q79,(IF(T79/V79&lt;R79,Z$75,Y$75)),X$75))</f>
        <v>NONE</v>
      </c>
      <c r="AB79" s="168">
        <f t="shared" ref="AB79:AB80" si="58">IF(T79=0,X79,IF(T79/V79&gt;Q79,(IF(T79/V79&lt;R79,Z79,Y79)),X79))</f>
        <v>0</v>
      </c>
      <c r="AC79" s="168">
        <f t="shared" si="39"/>
        <v>0</v>
      </c>
      <c r="AD79" s="168">
        <f t="shared" si="40"/>
        <v>0</v>
      </c>
      <c r="AE79" s="168">
        <f t="shared" si="41"/>
        <v>0</v>
      </c>
      <c r="AF79" s="168">
        <f t="shared" si="42"/>
        <v>0</v>
      </c>
      <c r="AG79" s="168" t="str">
        <f t="shared" si="43"/>
        <v>NONE</v>
      </c>
      <c r="AH79" s="168">
        <f t="shared" si="44"/>
        <v>0</v>
      </c>
      <c r="AI79" s="168">
        <f>L79*$G$71</f>
        <v>0</v>
      </c>
      <c r="AJ79" s="168">
        <f t="shared" ref="AJ79:AJ80" si="59">ROUND(IF(T79=0,IF(T$81=0,AI79,(T$81/V$81)*AI79),(T79/V79)*AI79),0)</f>
        <v>0</v>
      </c>
      <c r="AK79" s="168">
        <f t="shared" ref="AK79:AK80" si="60">IF(T79=0,0,(T79-V79)+AI79)</f>
        <v>0</v>
      </c>
      <c r="AL79" s="169">
        <f t="shared" ref="AL79:AL80" si="61">ROUND(IF(T79=0,0,(AJ79+AK79)/2),0)</f>
        <v>0</v>
      </c>
      <c r="AM79" s="170" t="str">
        <f t="shared" ref="AM79:AM80" si="62">IF(T79=0,IF(T$81=0,"NONE","SL RATIO"),IF(T79/V79&gt;Q79,(IF(T79/V79&lt;R79,AL$75,AK$75)),AJ$75))</f>
        <v>NONE</v>
      </c>
      <c r="AN79" s="171">
        <f t="shared" ref="AN79:AN80" si="63">IF(T79=0,AJ79,IF(T79/V79&gt;Q79,(IF(T79/V79&lt;R79,AL79,AK79)),AJ79))</f>
        <v>0</v>
      </c>
      <c r="AO79" s="166"/>
      <c r="AP79" s="166"/>
      <c r="AQ79" s="168">
        <f t="shared" ref="AQ79:AQ80" si="64">IF(AO79=0,0,IF(W79&gt;0,ROUND(AP79-((((AB79/T79)-1)/(W$74-S79))*(AO79-S79)+1)*T79,0),ROUND(AP79-((((AN79/T79)-1)/(AI$74-S79))*(AO79-S79)+1)*T79,0)))</f>
        <v>0</v>
      </c>
      <c r="AR79" s="168" t="e">
        <f t="shared" si="48"/>
        <v>#DIV/0!</v>
      </c>
      <c r="AS79" s="168" t="e">
        <f t="shared" si="49"/>
        <v>#DIV/0!</v>
      </c>
      <c r="AT79" s="149"/>
      <c r="AU79" s="17" t="str">
        <f>IF(AND(I79=0,L79=0),"COUNT","MODEL")</f>
        <v>COUNT</v>
      </c>
      <c r="AV79" s="149">
        <f t="shared" si="31"/>
        <v>0</v>
      </c>
      <c r="AW79" s="149">
        <f t="shared" si="31"/>
        <v>0</v>
      </c>
      <c r="AX79" s="17">
        <f t="shared" si="50"/>
        <v>0</v>
      </c>
      <c r="AY79" s="17">
        <f t="shared" si="32"/>
        <v>0</v>
      </c>
      <c r="BH79" s="17">
        <f t="shared" si="33"/>
        <v>0</v>
      </c>
      <c r="BI79" s="17">
        <f t="shared" si="33"/>
        <v>0</v>
      </c>
      <c r="BJ79" s="17">
        <f>AV79*AX106</f>
        <v>0</v>
      </c>
      <c r="BK79" s="17">
        <f>AW79*AY106</f>
        <v>0</v>
      </c>
    </row>
    <row r="80" spans="7:69" ht="15.6" hidden="1" x14ac:dyDescent="0.25">
      <c r="G80" s="18" t="str">
        <f t="shared" si="51"/>
        <v>E LEG</v>
      </c>
      <c r="H80" s="53" t="str">
        <f t="shared" si="52"/>
        <v>DOWN</v>
      </c>
      <c r="I80" s="165"/>
      <c r="J80" s="166"/>
      <c r="K80" s="166"/>
      <c r="L80" s="165"/>
      <c r="O80" s="17" t="str">
        <f>B$6</f>
        <v>E LEG</v>
      </c>
      <c r="P80" s="167" t="str">
        <f>D14</f>
        <v>DOWN</v>
      </c>
      <c r="Q80" s="167">
        <v>0.5</v>
      </c>
      <c r="R80" s="167">
        <v>2</v>
      </c>
      <c r="S80" s="168">
        <f t="shared" si="53"/>
        <v>0</v>
      </c>
      <c r="T80" s="168">
        <f>D20+F20</f>
        <v>0</v>
      </c>
      <c r="U80" s="168">
        <f>I80*$G$71</f>
        <v>0</v>
      </c>
      <c r="V80" s="168">
        <f t="shared" si="36"/>
        <v>0</v>
      </c>
      <c r="W80" s="168">
        <f>J80*$G$71</f>
        <v>0</v>
      </c>
      <c r="X80" s="168">
        <f t="shared" si="54"/>
        <v>0</v>
      </c>
      <c r="Y80" s="168">
        <f t="shared" si="55"/>
        <v>0</v>
      </c>
      <c r="Z80" s="168">
        <f t="shared" si="56"/>
        <v>0</v>
      </c>
      <c r="AA80" s="168" t="str">
        <f t="shared" si="57"/>
        <v>NONE</v>
      </c>
      <c r="AB80" s="168">
        <f t="shared" si="58"/>
        <v>0</v>
      </c>
      <c r="AC80" s="168">
        <f t="shared" si="39"/>
        <v>0</v>
      </c>
      <c r="AD80" s="168">
        <f t="shared" si="40"/>
        <v>0</v>
      </c>
      <c r="AE80" s="168">
        <f t="shared" si="41"/>
        <v>0</v>
      </c>
      <c r="AF80" s="168">
        <f t="shared" si="42"/>
        <v>0</v>
      </c>
      <c r="AG80" s="168" t="str">
        <f t="shared" si="43"/>
        <v>NONE</v>
      </c>
      <c r="AH80" s="168">
        <f t="shared" si="44"/>
        <v>0</v>
      </c>
      <c r="AI80" s="168">
        <f>L80*$G$71</f>
        <v>0</v>
      </c>
      <c r="AJ80" s="168">
        <f t="shared" si="59"/>
        <v>0</v>
      </c>
      <c r="AK80" s="168">
        <f t="shared" si="60"/>
        <v>0</v>
      </c>
      <c r="AL80" s="169">
        <f t="shared" si="61"/>
        <v>0</v>
      </c>
      <c r="AM80" s="170" t="str">
        <f t="shared" si="62"/>
        <v>NONE</v>
      </c>
      <c r="AN80" s="171">
        <f t="shared" si="63"/>
        <v>0</v>
      </c>
      <c r="AO80" s="166"/>
      <c r="AP80" s="166"/>
      <c r="AQ80" s="168">
        <f t="shared" si="64"/>
        <v>0</v>
      </c>
      <c r="AR80" s="168" t="e">
        <f t="shared" si="48"/>
        <v>#DIV/0!</v>
      </c>
      <c r="AS80" s="168" t="e">
        <f t="shared" si="49"/>
        <v>#DIV/0!</v>
      </c>
      <c r="AT80" s="149"/>
      <c r="AU80" s="17" t="str">
        <f>IF(AND(I80=0,L80=0),"COUNT","MODEL")</f>
        <v>COUNT</v>
      </c>
      <c r="AV80" s="149">
        <f t="shared" si="31"/>
        <v>0</v>
      </c>
      <c r="AW80" s="149">
        <f t="shared" si="31"/>
        <v>0</v>
      </c>
      <c r="AX80" s="17">
        <f t="shared" si="50"/>
        <v>0</v>
      </c>
      <c r="AY80" s="17">
        <f t="shared" si="32"/>
        <v>0</v>
      </c>
      <c r="BH80" s="17">
        <f t="shared" si="33"/>
        <v>0</v>
      </c>
      <c r="BI80" s="17">
        <f t="shared" si="33"/>
        <v>0</v>
      </c>
      <c r="BJ80" s="17">
        <f>AV80*AX113</f>
        <v>0</v>
      </c>
      <c r="BK80" s="17">
        <f>AW80*AY113</f>
        <v>0</v>
      </c>
    </row>
    <row r="81" spans="7:69" ht="15.6" x14ac:dyDescent="0.3">
      <c r="I81" s="157"/>
      <c r="J81" s="157"/>
      <c r="K81" s="157"/>
      <c r="L81" s="157"/>
      <c r="O81" s="157" t="s">
        <v>190</v>
      </c>
      <c r="P81" s="157"/>
      <c r="Q81" s="157"/>
      <c r="R81" s="157"/>
      <c r="S81" s="157"/>
      <c r="T81" s="157">
        <f>SUM(T76:T80)</f>
        <v>0</v>
      </c>
      <c r="U81" s="157"/>
      <c r="V81" s="157">
        <f>SUMIF(T76:T80,"&gt;0",V76:V80)</f>
        <v>0</v>
      </c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V81" s="157"/>
    </row>
    <row r="82" spans="7:69" ht="15.6" x14ac:dyDescent="0.3">
      <c r="I82" s="172"/>
      <c r="J82" s="172"/>
      <c r="K82" s="172"/>
      <c r="L82" s="172"/>
      <c r="Q82" s="146"/>
      <c r="R82" s="146"/>
      <c r="S82" s="173"/>
      <c r="T82" s="174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46"/>
      <c r="AP82" s="146"/>
      <c r="AQ82" s="146"/>
      <c r="AR82" s="146"/>
      <c r="AS82" s="146"/>
      <c r="AT82" s="146"/>
      <c r="AV82" s="146"/>
      <c r="BN82" s="17">
        <v>47</v>
      </c>
      <c r="BO82" s="17">
        <v>65</v>
      </c>
      <c r="BP82" s="17">
        <v>42</v>
      </c>
      <c r="BQ82" s="17">
        <v>40</v>
      </c>
    </row>
    <row r="83" spans="7:69" ht="15.6" x14ac:dyDescent="0.25">
      <c r="G83" s="18" t="str">
        <f t="shared" ref="G83:G85" si="65">O83</f>
        <v>N LEG</v>
      </c>
      <c r="H83" s="53" t="str">
        <f t="shared" ref="H83:H85" si="66">P83</f>
        <v>LT (E )</v>
      </c>
      <c r="I83" s="165"/>
      <c r="J83" s="166"/>
      <c r="K83" s="166"/>
      <c r="L83" s="165"/>
      <c r="O83" s="17" t="str">
        <f>B$7</f>
        <v>N LEG</v>
      </c>
      <c r="P83" s="167" t="str">
        <f>G21</f>
        <v>LT (E )</v>
      </c>
      <c r="Q83" s="167">
        <v>0.5</v>
      </c>
      <c r="R83" s="167">
        <v>2</v>
      </c>
      <c r="S83" s="168">
        <f>G$13</f>
        <v>0</v>
      </c>
      <c r="T83" s="168">
        <f>G27+J27</f>
        <v>0</v>
      </c>
      <c r="U83" s="168">
        <f>I83*$G$71</f>
        <v>0</v>
      </c>
      <c r="V83" s="168">
        <f t="shared" ref="V83:V87" si="67">ROUND(IF(T83=0,0,IF(W83=0,((((((AI83/U83)-1)/(AI$74-U$74))*(S83-U$74))+1)*U83),IF(W$74=U$74,U83,((((((W83/U83)-1)/(W$74-U$74))*(S83-U$74))+1)*U83)))),0)</f>
        <v>0</v>
      </c>
      <c r="W83" s="168">
        <f>J83*$G$71</f>
        <v>0</v>
      </c>
      <c r="X83" s="168">
        <f>ROUND(IF(T83=0,IF(T$88=0,W83,(T$88/V$88)*W83),(T83/V83)*W83),0)</f>
        <v>0</v>
      </c>
      <c r="Y83" s="168">
        <f>IF(T83=0,0,(T83-V83)+W83)</f>
        <v>0</v>
      </c>
      <c r="Z83" s="168">
        <f>ROUND(IF(T83=0,0,(X83+Y83)/2),0)</f>
        <v>0</v>
      </c>
      <c r="AA83" s="168" t="str">
        <f>IF(T83=0,IF(T$88=0,"NONE","SL RATIO"),IF(T83/V83&gt;Q83,(IF(T83/V83&lt;R83,Z$75,Y$75)),X$75))</f>
        <v>NONE</v>
      </c>
      <c r="AB83" s="168">
        <f t="shared" ref="AB83:AB85" si="68">IF(T83=0,X83,IF(T83/V83&gt;Q83,(IF(T83/V83&lt;R83,Z83,Y83)),X83))</f>
        <v>0</v>
      </c>
      <c r="AC83" s="168">
        <f t="shared" ref="AC83:AC87" si="69">K83*$G$71</f>
        <v>0</v>
      </c>
      <c r="AD83" s="168">
        <f>ROUND(IF(T83=0,IF(T$88=0,AC83,(T$88/V$88)*AC83),(T83/V83)*AC83),0)</f>
        <v>0</v>
      </c>
      <c r="AE83" s="168">
        <f t="shared" ref="AE83:AE87" si="70">IF(T83=0,0,(T83-V83)+AC83)</f>
        <v>0</v>
      </c>
      <c r="AF83" s="168">
        <f t="shared" ref="AF83:AF87" si="71">ROUND(IF(T83=0,0,(AD83+AE83)/2),0)</f>
        <v>0</v>
      </c>
      <c r="AG83" s="168" t="str">
        <f>IF(T83=0,IF(T$88=0,"NONE","SL RATIO"),IF(T83/V83&gt;Q83,(IF(T83/V83&lt;R83,AF$75,AE$75)),AD$75))</f>
        <v>NONE</v>
      </c>
      <c r="AH83" s="168">
        <f t="shared" ref="AH83:AH87" si="72">IF(T83=0,AD83,IF(T83/V83&gt;Q83,(IF(T83/V83&lt;R83,AF83,AE83)),AD83))</f>
        <v>0</v>
      </c>
      <c r="AI83" s="168">
        <f>L83*$G$71</f>
        <v>0</v>
      </c>
      <c r="AJ83" s="168">
        <f>ROUND(IF(T83=0,IF(T$88=0,AI83,(T$88/V$88)*AI83),(T83/V83)*AI83),0)</f>
        <v>0</v>
      </c>
      <c r="AK83" s="168">
        <f>IF(T83=0,0,(T83-V83)+AI83)</f>
        <v>0</v>
      </c>
      <c r="AL83" s="169">
        <f>ROUND(IF(T83=0,0,(AJ83+AK83)/2),0)</f>
        <v>0</v>
      </c>
      <c r="AM83" s="170" t="str">
        <f>IF(T83=0,IF(T$88=0,"NONE","SL RATIO"),IF(T83/V83&gt;Q83,(IF(T83/V83&lt;R83,AL$75,AK$75)),AJ$75))</f>
        <v>NONE</v>
      </c>
      <c r="AN83" s="171">
        <f>IF(T83=0,AJ83,IF(T83/V83&gt;Q83,(IF(T83/V83&lt;R83,AL83,AK83)),AJ83))</f>
        <v>0</v>
      </c>
      <c r="AO83" s="166"/>
      <c r="AP83" s="166"/>
      <c r="AQ83" s="168">
        <f>IF(AO83=0,0,IF(W83&gt;0,ROUND(AP83-((((AB83/T83)-1)/(W$74-S83))*(AO83-S83)+1)*T83,0),ROUND(AP83-((((AN83/T83)-1)/(AI$74-S83))*(AO83-S83)+1)*T83,0)))</f>
        <v>0</v>
      </c>
      <c r="AR83" s="168" t="e">
        <f t="shared" ref="AR83:AR87" si="73">IF(AC83&gt;0,ROUND(((((AN83/AH83)-1)/(AI$74-W$74))*(AR$74-W$74)+1)*AH83+AQ83,0),IF(W83&gt;0,ROUND(((((AN83/AB83)-1)/(AI$74-W$74))*(AR$74-W$74)+1)*AB83+AQ83,0),IF(T83&gt;0,ROUND(((((AN83/T83)-1)/(AI$74-S83))*(AR$74-S83)+1)*T83+AQ83,0),ROUND((((1-(U83/AI83))/(AI$74-U$74))*(AR$74-AI$74)+1)*AN83,0))))</f>
        <v>#DIV/0!</v>
      </c>
      <c r="AS83" s="168" t="e">
        <f t="shared" ref="AS83:AS87" si="74">IF(AC83&gt;0,ROUND(((((AN83/AH83)-1)/(AI$74-W$74))*(AS$74-W$74)+1)*AH83+AQ83,0),IF(W83&gt;0,ROUND(((((AN83/AB83)-1)/(AI$74-W$74))*(AS$74-W$74)+1)*AB83+AQ83,0),IF(T83&gt;0,ROUND(((((AN83/T83)-1)/(AI$74-S83))*(AS$74-S83)+1)*T83+AQ83,0),ROUND((((1-(U83/AI83))/(AI$74-U$74))*(AS$74-AI$74)+1)*AN83,0))))</f>
        <v>#DIV/0!</v>
      </c>
      <c r="AT83" s="146"/>
      <c r="AU83" s="17" t="str">
        <f>IF(AND(I83=0,L83=0),"COUNT","MODEL")</f>
        <v>COUNT</v>
      </c>
      <c r="AV83" s="149">
        <f t="shared" ref="AV83:AW87" si="75">MAX(IF(AND($I83=0,$L83=0),$T83,AR83),0)</f>
        <v>0</v>
      </c>
      <c r="AW83" s="149">
        <f t="shared" si="75"/>
        <v>0</v>
      </c>
      <c r="AX83" s="17">
        <f>IF($AU83="MODEL",$N$7,$N$7*O$7)</f>
        <v>0</v>
      </c>
      <c r="AY83" s="17">
        <f t="shared" ref="AY83:AY87" si="76">IF($AU83="MODEL",$N$7,$N$7*P$7)</f>
        <v>0</v>
      </c>
      <c r="BH83" s="17">
        <f t="shared" ref="BH83:BI87" si="77">AV83*AX83</f>
        <v>0</v>
      </c>
      <c r="BI83" s="17">
        <f t="shared" si="77"/>
        <v>0</v>
      </c>
      <c r="BJ83" s="17">
        <f>AV83*AX78</f>
        <v>0</v>
      </c>
      <c r="BK83" s="17">
        <f>AW83*AY78</f>
        <v>0</v>
      </c>
      <c r="BN83" s="17">
        <v>8</v>
      </c>
      <c r="BO83" s="17">
        <v>9</v>
      </c>
      <c r="BP83" s="17">
        <v>9</v>
      </c>
      <c r="BQ83" s="17">
        <v>11</v>
      </c>
    </row>
    <row r="84" spans="7:69" ht="15.6" x14ac:dyDescent="0.25">
      <c r="G84" s="18" t="str">
        <f t="shared" si="65"/>
        <v>N LEG</v>
      </c>
      <c r="H84" s="53" t="str">
        <f t="shared" si="66"/>
        <v>THRU (S)</v>
      </c>
      <c r="I84" s="165"/>
      <c r="J84" s="166"/>
      <c r="K84" s="166"/>
      <c r="L84" s="165"/>
      <c r="O84" s="17" t="str">
        <f>B$7</f>
        <v>N LEG</v>
      </c>
      <c r="P84" s="167" t="str">
        <f>H21</f>
        <v>THRU (S)</v>
      </c>
      <c r="Q84" s="167">
        <v>0.5</v>
      </c>
      <c r="R84" s="167">
        <v>2</v>
      </c>
      <c r="S84" s="168">
        <f>G$13</f>
        <v>0</v>
      </c>
      <c r="T84" s="168">
        <f>H27+K27</f>
        <v>0</v>
      </c>
      <c r="U84" s="168">
        <f>I84*$G$71</f>
        <v>0</v>
      </c>
      <c r="V84" s="168">
        <f t="shared" si="67"/>
        <v>0</v>
      </c>
      <c r="W84" s="168">
        <f>J84*$G$71</f>
        <v>0</v>
      </c>
      <c r="X84" s="168">
        <f>ROUND(IF(T84=0,IF(T$88=0,W84,(T$88/V$88)*W84),(T84/V84)*W84),0)</f>
        <v>0</v>
      </c>
      <c r="Y84" s="168">
        <f t="shared" ref="Y84:Y85" si="78">IF(T84=0,0,(T84-V84)+W84)</f>
        <v>0</v>
      </c>
      <c r="Z84" s="168">
        <f t="shared" ref="Z84:Z85" si="79">ROUND(IF(T84=0,0,(X84+Y84)/2),0)</f>
        <v>0</v>
      </c>
      <c r="AA84" s="168" t="str">
        <f>IF(T84=0,IF(T$88=0,"NONE","SL RATIO"),IF(T84/V84&gt;Q84,(IF(T84/V84&lt;R84,Z$75,Y$75)),X$75))</f>
        <v>NONE</v>
      </c>
      <c r="AB84" s="168">
        <f t="shared" si="68"/>
        <v>0</v>
      </c>
      <c r="AC84" s="168">
        <f t="shared" si="69"/>
        <v>0</v>
      </c>
      <c r="AD84" s="168">
        <f t="shared" ref="AD84:AD87" si="80">ROUND(IF(T84=0,IF(T$88=0,AC84,(T$88/V$88)*AC84),(T84/V84)*AC84),0)</f>
        <v>0</v>
      </c>
      <c r="AE84" s="168">
        <f t="shared" si="70"/>
        <v>0</v>
      </c>
      <c r="AF84" s="168">
        <f t="shared" si="71"/>
        <v>0</v>
      </c>
      <c r="AG84" s="168" t="str">
        <f t="shared" ref="AG84:AG87" si="81">IF(T84=0,IF(T$81=0,"NONE","SL RATIO"),IF(T84/V84&gt;Q84,(IF(T84/V84&lt;R84,AF$75,AE$75)),AD$75))</f>
        <v>NONE</v>
      </c>
      <c r="AH84" s="168">
        <f t="shared" si="72"/>
        <v>0</v>
      </c>
      <c r="AI84" s="168">
        <f>L84*$G$71</f>
        <v>0</v>
      </c>
      <c r="AJ84" s="168">
        <f>ROUND(IF(T84=0,IF(T$88=0,AI84,(T$88/V$88)*AI84),(T84/V84)*AI84),0)</f>
        <v>0</v>
      </c>
      <c r="AK84" s="168">
        <f t="shared" ref="AK84:AK85" si="82">IF(T84=0,0,(T84-V84)+AI84)</f>
        <v>0</v>
      </c>
      <c r="AL84" s="169">
        <f t="shared" ref="AL84:AL85" si="83">ROUND(IF(T84=0,0,(AJ84+AK84)/2),0)</f>
        <v>0</v>
      </c>
      <c r="AM84" s="170" t="str">
        <f>IF(T84=0,IF(T$88=0,"NONE","SL RATIO"),IF(T84/V84&gt;Q84,(IF(T84/V84&lt;R84,AL$75,AK$75)),AJ$75))</f>
        <v>NONE</v>
      </c>
      <c r="AN84" s="171">
        <f t="shared" ref="AN84:AN85" si="84">IF(T84=0,AJ84,IF(T84/V84&gt;Q84,(IF(T84/V84&lt;R84,AL84,AK84)),AJ84))</f>
        <v>0</v>
      </c>
      <c r="AO84" s="166"/>
      <c r="AP84" s="166"/>
      <c r="AQ84" s="168">
        <f>IF(AO84=0,0,IF(W84&gt;0,ROUND(AP84-((((AB84/T84)-1)/(W$74-S84))*(AO84-S84)+1)*T84,0),ROUND(AP84-((((AN84/T84)-1)/(AI$74-S84))*(AO84-S84)+1)*T84,0)))</f>
        <v>0</v>
      </c>
      <c r="AR84" s="168" t="e">
        <f t="shared" si="73"/>
        <v>#DIV/0!</v>
      </c>
      <c r="AS84" s="168" t="e">
        <f t="shared" si="74"/>
        <v>#DIV/0!</v>
      </c>
      <c r="AT84" s="146"/>
      <c r="AU84" s="17" t="str">
        <f>IF(AND(I84=0,L84=0),"COUNT","MODEL")</f>
        <v>COUNT</v>
      </c>
      <c r="AV84" s="149">
        <f t="shared" si="75"/>
        <v>0</v>
      </c>
      <c r="AW84" s="149">
        <f t="shared" si="75"/>
        <v>0</v>
      </c>
      <c r="AX84" s="17">
        <f t="shared" ref="AX84:AX87" si="85">IF($AU84="MODEL",$N$7,$N$7*O$7)</f>
        <v>0</v>
      </c>
      <c r="AY84" s="17">
        <f t="shared" si="76"/>
        <v>0</v>
      </c>
      <c r="BH84" s="17">
        <f t="shared" si="77"/>
        <v>0</v>
      </c>
      <c r="BI84" s="17">
        <f t="shared" si="77"/>
        <v>0</v>
      </c>
      <c r="BJ84" s="17">
        <f>AV84*AX98</f>
        <v>0</v>
      </c>
      <c r="BK84" s="17">
        <f>AW84*AY98</f>
        <v>0</v>
      </c>
      <c r="BN84" s="17">
        <v>22</v>
      </c>
      <c r="BO84" s="17">
        <v>195</v>
      </c>
      <c r="BP84" s="17">
        <v>94</v>
      </c>
      <c r="BQ84" s="17">
        <v>104</v>
      </c>
    </row>
    <row r="85" spans="7:69" ht="15.6" x14ac:dyDescent="0.25">
      <c r="G85" s="18" t="str">
        <f t="shared" si="65"/>
        <v>N LEG</v>
      </c>
      <c r="H85" s="53" t="str">
        <f t="shared" si="66"/>
        <v>RT (W)</v>
      </c>
      <c r="I85" s="165"/>
      <c r="J85" s="166"/>
      <c r="K85" s="166"/>
      <c r="L85" s="165"/>
      <c r="O85" s="17" t="str">
        <f>B$7</f>
        <v>N LEG</v>
      </c>
      <c r="P85" s="167" t="str">
        <f>I21</f>
        <v>RT (W)</v>
      </c>
      <c r="Q85" s="167">
        <v>0.5</v>
      </c>
      <c r="R85" s="167">
        <v>2</v>
      </c>
      <c r="S85" s="168">
        <f>G$13</f>
        <v>0</v>
      </c>
      <c r="T85" s="168">
        <f>I27+L27</f>
        <v>0</v>
      </c>
      <c r="U85" s="168">
        <f>I85*$G$71</f>
        <v>0</v>
      </c>
      <c r="V85" s="168">
        <f t="shared" si="67"/>
        <v>0</v>
      </c>
      <c r="W85" s="168">
        <f>J85*$G$71</f>
        <v>0</v>
      </c>
      <c r="X85" s="168">
        <f>ROUND(IF(T85=0,IF(T$88=0,W85,(T$88/V$88)*W85),(T85/V85)*W85),0)</f>
        <v>0</v>
      </c>
      <c r="Y85" s="168">
        <f t="shared" si="78"/>
        <v>0</v>
      </c>
      <c r="Z85" s="168">
        <f t="shared" si="79"/>
        <v>0</v>
      </c>
      <c r="AA85" s="168" t="str">
        <f>IF(T85=0,IF(T$88=0,"NONE","SL RATIO"),IF(T85/V85&gt;Q85,(IF(T85/V85&lt;R85,Z$75,Y$75)),X$75))</f>
        <v>NONE</v>
      </c>
      <c r="AB85" s="168">
        <f t="shared" si="68"/>
        <v>0</v>
      </c>
      <c r="AC85" s="168">
        <f t="shared" si="69"/>
        <v>0</v>
      </c>
      <c r="AD85" s="168">
        <f t="shared" si="80"/>
        <v>0</v>
      </c>
      <c r="AE85" s="168">
        <f t="shared" si="70"/>
        <v>0</v>
      </c>
      <c r="AF85" s="168">
        <f t="shared" si="71"/>
        <v>0</v>
      </c>
      <c r="AG85" s="168" t="str">
        <f t="shared" si="81"/>
        <v>NONE</v>
      </c>
      <c r="AH85" s="168">
        <f t="shared" si="72"/>
        <v>0</v>
      </c>
      <c r="AI85" s="168">
        <f>L85*$G$71</f>
        <v>0</v>
      </c>
      <c r="AJ85" s="168">
        <f>ROUND(IF(T85=0,IF(T$88=0,AI85,(T$88/V$88)*AI85),(T85/V85)*AI85),0)</f>
        <v>0</v>
      </c>
      <c r="AK85" s="168">
        <f t="shared" si="82"/>
        <v>0</v>
      </c>
      <c r="AL85" s="169">
        <f t="shared" si="83"/>
        <v>0</v>
      </c>
      <c r="AM85" s="170" t="str">
        <f>IF(T85=0,IF(T$88=0,"NONE","SL RATIO"),IF(T85/V85&gt;Q85,(IF(T85/V85&lt;R85,AL$75,AK$75)),AJ$75))</f>
        <v>NONE</v>
      </c>
      <c r="AN85" s="171">
        <f t="shared" si="84"/>
        <v>0</v>
      </c>
      <c r="AO85" s="166"/>
      <c r="AP85" s="166"/>
      <c r="AQ85" s="168">
        <f>IF(AO85=0,0,IF(W85&gt;0,ROUND(AP85-((((AB85/T85)-1)/(W$74-S85))*(AO85-S85)+1)*T85,0),ROUND(AP85-((((AN85/T85)-1)/(AI$74-S85))*(AO85-S85)+1)*T85,0)))</f>
        <v>0</v>
      </c>
      <c r="AR85" s="168" t="e">
        <f t="shared" si="73"/>
        <v>#DIV/0!</v>
      </c>
      <c r="AS85" s="168" t="e">
        <f t="shared" si="74"/>
        <v>#DIV/0!</v>
      </c>
      <c r="AT85" s="146"/>
      <c r="AU85" s="17" t="str">
        <f>IF(AND(I85=0,L85=0),"COUNT","MODEL")</f>
        <v>COUNT</v>
      </c>
      <c r="AV85" s="149">
        <f t="shared" si="75"/>
        <v>0</v>
      </c>
      <c r="AW85" s="149">
        <f t="shared" si="75"/>
        <v>0</v>
      </c>
      <c r="AX85" s="17">
        <f t="shared" si="85"/>
        <v>0</v>
      </c>
      <c r="AY85" s="17">
        <f t="shared" si="76"/>
        <v>0</v>
      </c>
      <c r="BH85" s="17">
        <f t="shared" si="77"/>
        <v>0</v>
      </c>
      <c r="BI85" s="17">
        <f t="shared" si="77"/>
        <v>0</v>
      </c>
      <c r="BJ85" s="17">
        <f>AV85*AX90</f>
        <v>0</v>
      </c>
      <c r="BK85" s="17">
        <f>AW85*AY90</f>
        <v>0</v>
      </c>
    </row>
    <row r="86" spans="7:69" ht="15.6" hidden="1" x14ac:dyDescent="0.25">
      <c r="G86" s="18" t="str">
        <f t="shared" ref="G86:G87" si="86">O86</f>
        <v>N LEG</v>
      </c>
      <c r="H86" s="53" t="str">
        <f t="shared" ref="H86:H87" si="87">P86</f>
        <v>UP</v>
      </c>
      <c r="I86" s="165"/>
      <c r="J86" s="166"/>
      <c r="K86" s="166"/>
      <c r="L86" s="165"/>
      <c r="O86" s="17" t="str">
        <f>B$7</f>
        <v>N LEG</v>
      </c>
      <c r="P86" s="167" t="str">
        <f>C21</f>
        <v>UP</v>
      </c>
      <c r="Q86" s="167">
        <v>0.5</v>
      </c>
      <c r="R86" s="167">
        <v>2</v>
      </c>
      <c r="S86" s="168">
        <f t="shared" ref="S86:S87" si="88">G$13</f>
        <v>0</v>
      </c>
      <c r="T86" s="168">
        <f>C27+E27</f>
        <v>0</v>
      </c>
      <c r="U86" s="168">
        <f>I86*$G$71</f>
        <v>0</v>
      </c>
      <c r="V86" s="168">
        <f t="shared" si="67"/>
        <v>0</v>
      </c>
      <c r="W86" s="168">
        <f>J86*$G$71</f>
        <v>0</v>
      </c>
      <c r="X86" s="168">
        <f t="shared" ref="X86:X87" si="89">ROUND(IF(T86=0,IF(T$88=0,W86,(T$88/V$88)*W86),(T86/V86)*W86),0)</f>
        <v>0</v>
      </c>
      <c r="Y86" s="168">
        <f t="shared" ref="Y86:Y87" si="90">IF(T86=0,0,(T86-V86)+W86)</f>
        <v>0</v>
      </c>
      <c r="Z86" s="168">
        <f t="shared" ref="Z86:Z87" si="91">ROUND(IF(T86=0,0,(X86+Y86)/2),0)</f>
        <v>0</v>
      </c>
      <c r="AA86" s="168" t="str">
        <f>IF(T86=0,IF(T$88=0,"NONE","SL RATIO"),IF(T86/V86&gt;Q86,(IF(T86/V86&lt;R86,Z$75,Y$75)),X$75))</f>
        <v>NONE</v>
      </c>
      <c r="AB86" s="168">
        <f t="shared" ref="AB86:AB87" si="92">IF(T86=0,X86,IF(T86/V86&gt;Q86,(IF(T86/V86&lt;R86,Z86,Y86)),X86))</f>
        <v>0</v>
      </c>
      <c r="AC86" s="168">
        <f t="shared" si="69"/>
        <v>0</v>
      </c>
      <c r="AD86" s="168">
        <f t="shared" si="80"/>
        <v>0</v>
      </c>
      <c r="AE86" s="168">
        <f t="shared" si="70"/>
        <v>0</v>
      </c>
      <c r="AF86" s="168">
        <f t="shared" si="71"/>
        <v>0</v>
      </c>
      <c r="AG86" s="168" t="str">
        <f t="shared" si="81"/>
        <v>NONE</v>
      </c>
      <c r="AH86" s="168">
        <f t="shared" si="72"/>
        <v>0</v>
      </c>
      <c r="AI86" s="168">
        <f>L86*$G$71</f>
        <v>0</v>
      </c>
      <c r="AJ86" s="168">
        <f t="shared" ref="AJ86:AJ87" si="93">ROUND(IF(T86=0,IF(T$88=0,AI86,(T$88/V$88)*AI86),(T86/V86)*AI86),0)</f>
        <v>0</v>
      </c>
      <c r="AK86" s="168">
        <f t="shared" ref="AK86:AK87" si="94">IF(T86=0,0,(T86-V86)+AI86)</f>
        <v>0</v>
      </c>
      <c r="AL86" s="169">
        <f t="shared" ref="AL86:AL87" si="95">ROUND(IF(T86=0,0,(AJ86+AK86)/2),0)</f>
        <v>0</v>
      </c>
      <c r="AM86" s="170" t="str">
        <f>IF(T86=0,IF(T$88=0,"NONE","SL RATIO"),IF(T86/V86&gt;Q86,(IF(T86/V86&lt;R86,AL$75,AK$75)),AJ$75))</f>
        <v>NONE</v>
      </c>
      <c r="AN86" s="171">
        <f t="shared" ref="AN86:AN87" si="96">IF(T86=0,AJ86,IF(T86/V86&gt;Q86,(IF(T86/V86&lt;R86,AL86,AK86)),AJ86))</f>
        <v>0</v>
      </c>
      <c r="AO86" s="166"/>
      <c r="AP86" s="166"/>
      <c r="AQ86" s="168">
        <f t="shared" ref="AQ86:AQ87" si="97">IF(AO86=0,0,IF(W86&gt;0,ROUND(AP86-((((AB86/T86)-1)/(W$74-S86))*(AO86-S86)+1)*T86,0),ROUND(AP86-((((AN86/T86)-1)/(AI$74-S86))*(AO86-S86)+1)*T86,0)))</f>
        <v>0</v>
      </c>
      <c r="AR86" s="168" t="e">
        <f t="shared" si="73"/>
        <v>#DIV/0!</v>
      </c>
      <c r="AS86" s="168" t="e">
        <f t="shared" si="74"/>
        <v>#DIV/0!</v>
      </c>
      <c r="AT86" s="146"/>
      <c r="AU86" s="17" t="str">
        <f>IF(AND(I86=0,L86=0),"COUNT","MODEL")</f>
        <v>COUNT</v>
      </c>
      <c r="AV86" s="149">
        <f t="shared" si="75"/>
        <v>0</v>
      </c>
      <c r="AW86" s="149">
        <f t="shared" si="75"/>
        <v>0</v>
      </c>
      <c r="AX86" s="17">
        <f t="shared" si="85"/>
        <v>0</v>
      </c>
      <c r="AY86" s="17">
        <f t="shared" si="76"/>
        <v>0</v>
      </c>
      <c r="BH86" s="17">
        <f t="shared" si="77"/>
        <v>0</v>
      </c>
      <c r="BI86" s="17">
        <f t="shared" si="77"/>
        <v>0</v>
      </c>
      <c r="BJ86" s="17">
        <f>AV86*AX105</f>
        <v>0</v>
      </c>
      <c r="BK86" s="17">
        <f>AW86*AY105</f>
        <v>0</v>
      </c>
    </row>
    <row r="87" spans="7:69" ht="15.6" hidden="1" x14ac:dyDescent="0.25">
      <c r="G87" s="18" t="str">
        <f t="shared" si="86"/>
        <v>N LEG</v>
      </c>
      <c r="H87" s="53" t="str">
        <f t="shared" si="87"/>
        <v>DOWN</v>
      </c>
      <c r="I87" s="165"/>
      <c r="J87" s="166"/>
      <c r="K87" s="166"/>
      <c r="L87" s="165"/>
      <c r="O87" s="17" t="str">
        <f>B$7</f>
        <v>N LEG</v>
      </c>
      <c r="P87" s="167" t="str">
        <f>D21</f>
        <v>DOWN</v>
      </c>
      <c r="Q87" s="167">
        <v>0.5</v>
      </c>
      <c r="R87" s="167">
        <v>2</v>
      </c>
      <c r="S87" s="168">
        <f t="shared" si="88"/>
        <v>0</v>
      </c>
      <c r="T87" s="168">
        <f>D27+F27</f>
        <v>0</v>
      </c>
      <c r="U87" s="168">
        <f>I87*$G$71</f>
        <v>0</v>
      </c>
      <c r="V87" s="168">
        <f t="shared" si="67"/>
        <v>0</v>
      </c>
      <c r="W87" s="168">
        <f>J87*$G$71</f>
        <v>0</v>
      </c>
      <c r="X87" s="168">
        <f t="shared" si="89"/>
        <v>0</v>
      </c>
      <c r="Y87" s="168">
        <f t="shared" si="90"/>
        <v>0</v>
      </c>
      <c r="Z87" s="168">
        <f t="shared" si="91"/>
        <v>0</v>
      </c>
      <c r="AA87" s="168" t="str">
        <f>IF(T87=0,IF(T$88=0,"NONE","SL RATIO"),IF(T87/V87&gt;Q87,(IF(T87/V87&lt;R87,Z$75,Y$75)),X$75))</f>
        <v>NONE</v>
      </c>
      <c r="AB87" s="168">
        <f t="shared" si="92"/>
        <v>0</v>
      </c>
      <c r="AC87" s="168">
        <f t="shared" si="69"/>
        <v>0</v>
      </c>
      <c r="AD87" s="168">
        <f t="shared" si="80"/>
        <v>0</v>
      </c>
      <c r="AE87" s="168">
        <f t="shared" si="70"/>
        <v>0</v>
      </c>
      <c r="AF87" s="168">
        <f t="shared" si="71"/>
        <v>0</v>
      </c>
      <c r="AG87" s="168" t="str">
        <f t="shared" si="81"/>
        <v>NONE</v>
      </c>
      <c r="AH87" s="168">
        <f t="shared" si="72"/>
        <v>0</v>
      </c>
      <c r="AI87" s="168">
        <f>L87*$G$71</f>
        <v>0</v>
      </c>
      <c r="AJ87" s="168">
        <f t="shared" si="93"/>
        <v>0</v>
      </c>
      <c r="AK87" s="168">
        <f t="shared" si="94"/>
        <v>0</v>
      </c>
      <c r="AL87" s="169">
        <f t="shared" si="95"/>
        <v>0</v>
      </c>
      <c r="AM87" s="170" t="str">
        <f>IF(T87=0,IF(T$88=0,"NONE","SL RATIO"),IF(T87/V87&gt;Q87,(IF(T87/V87&lt;R87,AL$75,AK$75)),AJ$75))</f>
        <v>NONE</v>
      </c>
      <c r="AN87" s="171">
        <f t="shared" si="96"/>
        <v>0</v>
      </c>
      <c r="AO87" s="166"/>
      <c r="AP87" s="166"/>
      <c r="AQ87" s="168">
        <f t="shared" si="97"/>
        <v>0</v>
      </c>
      <c r="AR87" s="168" t="e">
        <f t="shared" si="73"/>
        <v>#DIV/0!</v>
      </c>
      <c r="AS87" s="168" t="e">
        <f t="shared" si="74"/>
        <v>#DIV/0!</v>
      </c>
      <c r="AT87" s="146"/>
      <c r="AU87" s="17" t="str">
        <f>IF(AND(I87=0,L87=0),"COUNT","MODEL")</f>
        <v>COUNT</v>
      </c>
      <c r="AV87" s="149">
        <f t="shared" si="75"/>
        <v>0</v>
      </c>
      <c r="AW87" s="149">
        <f t="shared" si="75"/>
        <v>0</v>
      </c>
      <c r="AX87" s="17">
        <f t="shared" si="85"/>
        <v>0</v>
      </c>
      <c r="AY87" s="17">
        <f t="shared" si="76"/>
        <v>0</v>
      </c>
      <c r="BH87" s="17">
        <f t="shared" si="77"/>
        <v>0</v>
      </c>
      <c r="BI87" s="17">
        <f t="shared" si="77"/>
        <v>0</v>
      </c>
      <c r="BJ87" s="17">
        <f>AV87*AX112</f>
        <v>0</v>
      </c>
      <c r="BK87" s="17">
        <f>AW87*AY112</f>
        <v>0</v>
      </c>
    </row>
    <row r="88" spans="7:69" ht="15.6" x14ac:dyDescent="0.3">
      <c r="I88" s="157"/>
      <c r="J88" s="157"/>
      <c r="K88" s="157"/>
      <c r="L88" s="157"/>
      <c r="O88" s="157" t="s">
        <v>190</v>
      </c>
      <c r="P88" s="157"/>
      <c r="Q88" s="157"/>
      <c r="R88" s="157"/>
      <c r="S88" s="157"/>
      <c r="T88" s="157">
        <f>SUM(T83:T87)</f>
        <v>0</v>
      </c>
      <c r="U88" s="157"/>
      <c r="V88" s="157">
        <f>SUMIF(T83:T87,"&gt;0",V83:V87)</f>
        <v>0</v>
      </c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46"/>
      <c r="AV88" s="146"/>
    </row>
    <row r="89" spans="7:69" x14ac:dyDescent="0.25">
      <c r="BN89" s="17">
        <v>19</v>
      </c>
      <c r="BO89" s="17">
        <v>261</v>
      </c>
      <c r="BP89" s="17">
        <v>148</v>
      </c>
      <c r="BQ89" s="17">
        <v>213</v>
      </c>
    </row>
    <row r="90" spans="7:69" ht="15.6" x14ac:dyDescent="0.25">
      <c r="G90" s="18" t="str">
        <f t="shared" ref="G90:G92" si="98">O90</f>
        <v>W LEG</v>
      </c>
      <c r="H90" s="53" t="str">
        <f t="shared" ref="H90:H92" si="99">P90</f>
        <v>LT (N)</v>
      </c>
      <c r="I90" s="165"/>
      <c r="J90" s="166"/>
      <c r="K90" s="166"/>
      <c r="L90" s="165"/>
      <c r="O90" s="17" t="str">
        <f>B$8</f>
        <v>W LEG</v>
      </c>
      <c r="P90" s="167" t="str">
        <f>G28</f>
        <v>LT (N)</v>
      </c>
      <c r="Q90" s="167">
        <v>0.5</v>
      </c>
      <c r="R90" s="167">
        <v>2</v>
      </c>
      <c r="S90" s="168">
        <f>G$13</f>
        <v>0</v>
      </c>
      <c r="T90" s="168">
        <f>G34+J34</f>
        <v>0</v>
      </c>
      <c r="U90" s="168">
        <f>I90*$G$71</f>
        <v>0</v>
      </c>
      <c r="V90" s="168">
        <f t="shared" ref="V90:V94" si="100">ROUND(IF(T90=0,0,IF(W90=0,((((((AI90/U90)-1)/(AI$74-U$74))*(S90-U$74))+1)*U90),IF(W$74=U$74,U90,((((((W90/U90)-1)/(W$74-U$74))*(S90-U$74))+1)*U90)))),0)</f>
        <v>0</v>
      </c>
      <c r="W90" s="168">
        <f>J90*$G$71</f>
        <v>0</v>
      </c>
      <c r="X90" s="168">
        <f>ROUND(IF(T90=0,IF(T$95=0,W90,(T$95/V$95)*W90),(T90/V90)*W90),0)</f>
        <v>0</v>
      </c>
      <c r="Y90" s="168">
        <f>IF(T90=0,0,(T90-V90)+W90)</f>
        <v>0</v>
      </c>
      <c r="Z90" s="168">
        <f>ROUND(IF(T90=0,0,(X90+Y90)/2),0)</f>
        <v>0</v>
      </c>
      <c r="AA90" s="168" t="str">
        <f>IF(T90=0,IF(T$95=0,"NONE","SL RATIO"),IF(T90/V90&gt;Q90,(IF(T90/V90&lt;R90,Z$75,Y$75)),X$75))</f>
        <v>NONE</v>
      </c>
      <c r="AB90" s="168">
        <f t="shared" ref="AB90:AB92" si="101">IF(T90=0,X90,IF(T90/V90&gt;Q90,(IF(T90/V90&lt;R90,Z90,Y90)),X90))</f>
        <v>0</v>
      </c>
      <c r="AC90" s="168">
        <f t="shared" ref="AC90:AC94" si="102">K90*$G$71</f>
        <v>0</v>
      </c>
      <c r="AD90" s="168">
        <f>ROUND(IF(T90=0,IF(T$95=0,AC90,(T$95/V$95)*AC90),(T90/V90)*AC90),0)</f>
        <v>0</v>
      </c>
      <c r="AE90" s="168">
        <f t="shared" ref="AE90:AE94" si="103">IF(T90=0,0,(T90-V90)+AC90)</f>
        <v>0</v>
      </c>
      <c r="AF90" s="168">
        <f t="shared" ref="AF90:AF94" si="104">ROUND(IF(T90=0,0,(AD90+AE90)/2),0)</f>
        <v>0</v>
      </c>
      <c r="AG90" s="168" t="str">
        <f>IF(T90=0,IF(T$95=0,"NONE","SL RATIO"),IF(T90/V90&gt;Q90,(IF(T90/V90&lt;R90,AF$75,AE$75)),AD$75))</f>
        <v>NONE</v>
      </c>
      <c r="AH90" s="168">
        <f t="shared" ref="AH90:AH94" si="105">IF(T90=0,AD90,IF(T90/V90&gt;Q90,(IF(T90/V90&lt;R90,AF90,AE90)),AD90))</f>
        <v>0</v>
      </c>
      <c r="AI90" s="168">
        <f>L90*$G$71</f>
        <v>0</v>
      </c>
      <c r="AJ90" s="168">
        <f>ROUND(IF(T90=0,IF(T$95=0,AI90,(T$95/V$95)*AI90),(T90/V90)*AI90),0)</f>
        <v>0</v>
      </c>
      <c r="AK90" s="168">
        <f>IF(T90=0,0,(T90-V90)+AI90)</f>
        <v>0</v>
      </c>
      <c r="AL90" s="169">
        <f>ROUND(IF(T90=0,0,(AJ90+AK90)/2),0)</f>
        <v>0</v>
      </c>
      <c r="AM90" s="170" t="str">
        <f>IF(T90=0,IF(T$95=0,"NONE","SL RATIO"),IF(T90/V90&gt;Q90,(IF(T90/V90&lt;R90,AL$75,AK$75)),AJ$75))</f>
        <v>NONE</v>
      </c>
      <c r="AN90" s="171">
        <f>IF(T90=0,AJ90,IF(T90/V90&gt;Q90,(IF(T90/V90&lt;R90,AL90,AK90)),AJ90))</f>
        <v>0</v>
      </c>
      <c r="AO90" s="166"/>
      <c r="AP90" s="166"/>
      <c r="AQ90" s="168">
        <f>IF(AO90=0,0,IF(W90&gt;0,ROUND(AP90-((((AB90/T90)-1)/(W$74-S90))*(AO90-S90)+1)*T90,0),ROUND(AP90-((((AN90/T90)-1)/(AI$74-S90))*(AO90-S90)+1)*T90,0)))</f>
        <v>0</v>
      </c>
      <c r="AR90" s="168" t="e">
        <f t="shared" ref="AR90:AR94" si="106">IF(AC90&gt;0,ROUND(((((AN90/AH90)-1)/(AI$74-W$74))*(AR$74-W$74)+1)*AH90+AQ90,0),IF(W90&gt;0,ROUND(((((AN90/AB90)-1)/(AI$74-W$74))*(AR$74-W$74)+1)*AB90+AQ90,0),IF(T90&gt;0,ROUND(((((AN90/T90)-1)/(AI$74-S90))*(AR$74-S90)+1)*T90+AQ90,0),ROUND((((1-(U90/AI90))/(AI$74-U$74))*(AR$74-AI$74)+1)*AN90,0))))</f>
        <v>#DIV/0!</v>
      </c>
      <c r="AS90" s="168" t="e">
        <f t="shared" ref="AS90:AS94" si="107">IF(AC90&gt;0,ROUND(((((AN90/AH90)-1)/(AI$74-W$74))*(AS$74-W$74)+1)*AH90+AQ90,0),IF(W90&gt;0,ROUND(((((AN90/AB90)-1)/(AI$74-W$74))*(AS$74-W$74)+1)*AB90+AQ90,0),IF(T90&gt;0,ROUND(((((AN90/T90)-1)/(AI$74-S90))*(AS$74-S90)+1)*T90+AQ90,0),ROUND((((1-(U90/AI90))/(AI$74-U$74))*(AS$74-AI$74)+1)*AN90,0))))</f>
        <v>#DIV/0!</v>
      </c>
      <c r="AU90" s="17" t="str">
        <f>IF(AND(I90=0,L90=0),"COUNT","MODEL")</f>
        <v>COUNT</v>
      </c>
      <c r="AV90" s="149">
        <f t="shared" ref="AV90:AW94" si="108">MAX(IF(AND($I90=0,$L90=0),$T90,AR90),0)</f>
        <v>0</v>
      </c>
      <c r="AW90" s="149">
        <f t="shared" si="108"/>
        <v>0</v>
      </c>
      <c r="AX90" s="17">
        <f>IF($AU90="MODEL",$N$8,$N$8*O$8)</f>
        <v>0</v>
      </c>
      <c r="AY90" s="17">
        <f t="shared" ref="AY90:AY94" si="109">IF($AU90="MODEL",$N$8,$N$8*P$8)</f>
        <v>0</v>
      </c>
      <c r="BH90" s="17">
        <f t="shared" ref="BH90:BI94" si="110">AV90*AX90</f>
        <v>0</v>
      </c>
      <c r="BI90" s="17">
        <f t="shared" si="110"/>
        <v>0</v>
      </c>
      <c r="BJ90" s="17">
        <f>AV90*AX85</f>
        <v>0</v>
      </c>
      <c r="BK90" s="17">
        <f>AW90*AY85</f>
        <v>0</v>
      </c>
      <c r="BN90" s="17">
        <v>221</v>
      </c>
      <c r="BO90" s="17">
        <v>535</v>
      </c>
      <c r="BP90" s="17">
        <v>665</v>
      </c>
      <c r="BQ90" s="17">
        <v>667</v>
      </c>
    </row>
    <row r="91" spans="7:69" ht="15.6" x14ac:dyDescent="0.25">
      <c r="G91" s="18" t="str">
        <f t="shared" si="98"/>
        <v>W LEG</v>
      </c>
      <c r="H91" s="53" t="str">
        <f t="shared" si="99"/>
        <v>THRU (E )</v>
      </c>
      <c r="I91" s="165"/>
      <c r="J91" s="166"/>
      <c r="K91" s="166"/>
      <c r="L91" s="165"/>
      <c r="O91" s="17" t="str">
        <f>B$8</f>
        <v>W LEG</v>
      </c>
      <c r="P91" s="167" t="str">
        <f>H28</f>
        <v>THRU (E )</v>
      </c>
      <c r="Q91" s="167">
        <v>0.5</v>
      </c>
      <c r="R91" s="167">
        <v>2</v>
      </c>
      <c r="S91" s="168">
        <f>G$13</f>
        <v>0</v>
      </c>
      <c r="T91" s="168">
        <f>H34+K34</f>
        <v>0</v>
      </c>
      <c r="U91" s="168">
        <f>I91*$G$71</f>
        <v>0</v>
      </c>
      <c r="V91" s="168">
        <f t="shared" si="100"/>
        <v>0</v>
      </c>
      <c r="W91" s="168">
        <f>J91*$G$71</f>
        <v>0</v>
      </c>
      <c r="X91" s="168">
        <f>ROUND(IF(T91=0,IF(T$95=0,W91,(T$95/V$95)*W91),(T91/V91)*W91),0)</f>
        <v>0</v>
      </c>
      <c r="Y91" s="168">
        <f t="shared" ref="Y91:Y92" si="111">IF(T91=0,0,(T91-V91)+W91)</f>
        <v>0</v>
      </c>
      <c r="Z91" s="168">
        <f t="shared" ref="Z91:Z92" si="112">ROUND(IF(T91=0,0,(X91+Y91)/2),0)</f>
        <v>0</v>
      </c>
      <c r="AA91" s="168" t="str">
        <f>IF(T91=0,IF(T$95=0,"NONE","SL RATIO"),IF(T91/V91&gt;Q91,(IF(T91/V91&lt;R91,Z$75,Y$75)),X$75))</f>
        <v>NONE</v>
      </c>
      <c r="AB91" s="168">
        <f t="shared" si="101"/>
        <v>0</v>
      </c>
      <c r="AC91" s="168">
        <f t="shared" si="102"/>
        <v>0</v>
      </c>
      <c r="AD91" s="168">
        <f t="shared" ref="AD91:AD94" si="113">ROUND(IF(T91=0,IF(T$95=0,AC91,(T$95/V$95)*AC91),(T91/V91)*AC91),0)</f>
        <v>0</v>
      </c>
      <c r="AE91" s="168">
        <f t="shared" si="103"/>
        <v>0</v>
      </c>
      <c r="AF91" s="168">
        <f t="shared" si="104"/>
        <v>0</v>
      </c>
      <c r="AG91" s="168" t="str">
        <f t="shared" ref="AG91:AG94" si="114">IF(T91=0,IF(T$95=0,"NONE","SL RATIO"),IF(T91/V91&gt;Q91,(IF(T91/V91&lt;R91,AF$75,AE$75)),AD$75))</f>
        <v>NONE</v>
      </c>
      <c r="AH91" s="168">
        <f t="shared" si="105"/>
        <v>0</v>
      </c>
      <c r="AI91" s="168">
        <f>L91*$G$71</f>
        <v>0</v>
      </c>
      <c r="AJ91" s="168">
        <f>ROUND(IF(T91=0,IF(T$95=0,AI91,(T$95/V$95)*AI91),(T91/V91)*AI91),0)</f>
        <v>0</v>
      </c>
      <c r="AK91" s="168">
        <f t="shared" ref="AK91:AK92" si="115">IF(T91=0,0,(T91-V91)+AI91)</f>
        <v>0</v>
      </c>
      <c r="AL91" s="169">
        <f t="shared" ref="AL91:AL92" si="116">ROUND(IF(T91=0,0,(AJ91+AK91)/2),0)</f>
        <v>0</v>
      </c>
      <c r="AM91" s="170" t="str">
        <f>IF(T91=0,IF(T$95=0,"NONE","SL RATIO"),IF(T91/V91&gt;Q91,(IF(T91/V91&lt;R91,AL$75,AK$75)),AJ$75))</f>
        <v>NONE</v>
      </c>
      <c r="AN91" s="171">
        <f t="shared" ref="AN91:AN92" si="117">IF(T91=0,AJ91,IF(T91/V91&gt;Q91,(IF(T91/V91&lt;R91,AL91,AK91)),AJ91))</f>
        <v>0</v>
      </c>
      <c r="AO91" s="166"/>
      <c r="AP91" s="166"/>
      <c r="AQ91" s="168">
        <f>IF(AO91=0,0,IF(W91&gt;0,ROUND(AP91-((((AB91/T91)-1)/(W$74-S91))*(AO91-S91)+1)*T91,0),ROUND(AP91-((((AN91/T91)-1)/(AI$74-S91))*(AO91-S91)+1)*T91,0)))</f>
        <v>0</v>
      </c>
      <c r="AR91" s="168" t="e">
        <f t="shared" si="106"/>
        <v>#DIV/0!</v>
      </c>
      <c r="AS91" s="168" t="e">
        <f t="shared" si="107"/>
        <v>#DIV/0!</v>
      </c>
      <c r="AU91" s="17" t="str">
        <f>IF(AND(I91=0,L91=0),"COUNT","MODEL")</f>
        <v>COUNT</v>
      </c>
      <c r="AV91" s="149">
        <f t="shared" si="108"/>
        <v>0</v>
      </c>
      <c r="AW91" s="149">
        <f t="shared" si="108"/>
        <v>0</v>
      </c>
      <c r="AX91" s="17">
        <f t="shared" ref="AX91:AX94" si="118">IF($AU91="MODEL",$N$8,$N$8*O$8)</f>
        <v>0</v>
      </c>
      <c r="AY91" s="17">
        <f t="shared" si="109"/>
        <v>0</v>
      </c>
      <c r="BH91" s="17">
        <f t="shared" si="110"/>
        <v>0</v>
      </c>
      <c r="BI91" s="17">
        <f t="shared" si="110"/>
        <v>0</v>
      </c>
      <c r="BJ91" s="17">
        <f>AV91*AX77</f>
        <v>0</v>
      </c>
      <c r="BK91" s="17">
        <f>AW91*AY77</f>
        <v>0</v>
      </c>
      <c r="BN91" s="17">
        <v>5</v>
      </c>
      <c r="BO91" s="17">
        <v>12</v>
      </c>
      <c r="BP91" s="17">
        <v>13</v>
      </c>
      <c r="BQ91" s="17">
        <v>14</v>
      </c>
    </row>
    <row r="92" spans="7:69" ht="15.6" x14ac:dyDescent="0.25">
      <c r="G92" s="18" t="str">
        <f t="shared" si="98"/>
        <v>W LEG</v>
      </c>
      <c r="H92" s="53" t="str">
        <f t="shared" si="99"/>
        <v>RT (S)</v>
      </c>
      <c r="I92" s="165"/>
      <c r="J92" s="166"/>
      <c r="K92" s="166"/>
      <c r="L92" s="165"/>
      <c r="O92" s="17" t="str">
        <f>B$8</f>
        <v>W LEG</v>
      </c>
      <c r="P92" s="167" t="str">
        <f>I28</f>
        <v>RT (S)</v>
      </c>
      <c r="Q92" s="167">
        <v>0.5</v>
      </c>
      <c r="R92" s="167">
        <v>2</v>
      </c>
      <c r="S92" s="168">
        <f>G$13</f>
        <v>0</v>
      </c>
      <c r="T92" s="168">
        <f>I34+L34</f>
        <v>0</v>
      </c>
      <c r="U92" s="168">
        <f>I92*$G$71</f>
        <v>0</v>
      </c>
      <c r="V92" s="168">
        <f t="shared" si="100"/>
        <v>0</v>
      </c>
      <c r="W92" s="168">
        <f>J92*$G$71</f>
        <v>0</v>
      </c>
      <c r="X92" s="168">
        <f>ROUND(IF(T92=0,IF(T$95=0,W92,(T$95/V$95)*W92),(T92/V92)*W92),0)</f>
        <v>0</v>
      </c>
      <c r="Y92" s="168">
        <f t="shared" si="111"/>
        <v>0</v>
      </c>
      <c r="Z92" s="168">
        <f t="shared" si="112"/>
        <v>0</v>
      </c>
      <c r="AA92" s="168" t="str">
        <f>IF(T92=0,IF(T$95=0,"NONE","SL RATIO"),IF(T92/V92&gt;Q92,(IF(T92/V92&lt;R92,Z$75,Y$75)),X$75))</f>
        <v>NONE</v>
      </c>
      <c r="AB92" s="168">
        <f t="shared" si="101"/>
        <v>0</v>
      </c>
      <c r="AC92" s="168">
        <f t="shared" si="102"/>
        <v>0</v>
      </c>
      <c r="AD92" s="168">
        <f t="shared" si="113"/>
        <v>0</v>
      </c>
      <c r="AE92" s="168">
        <f t="shared" si="103"/>
        <v>0</v>
      </c>
      <c r="AF92" s="168">
        <f t="shared" si="104"/>
        <v>0</v>
      </c>
      <c r="AG92" s="168" t="str">
        <f t="shared" si="114"/>
        <v>NONE</v>
      </c>
      <c r="AH92" s="168">
        <f t="shared" si="105"/>
        <v>0</v>
      </c>
      <c r="AI92" s="168">
        <f>L92*$G$71</f>
        <v>0</v>
      </c>
      <c r="AJ92" s="168">
        <f>ROUND(IF(T92=0,IF(T$95=0,AI92,(T$95/V$95)*AI92),(T92/V92)*AI92),0)</f>
        <v>0</v>
      </c>
      <c r="AK92" s="168">
        <f t="shared" si="115"/>
        <v>0</v>
      </c>
      <c r="AL92" s="169">
        <f t="shared" si="116"/>
        <v>0</v>
      </c>
      <c r="AM92" s="170" t="str">
        <f>IF(T92=0,IF(T$95=0,"NONE","SL RATIO"),IF(T92/V92&gt;Q92,(IF(T92/V92&lt;R92,AL$75,AK$75)),AJ$75))</f>
        <v>NONE</v>
      </c>
      <c r="AN92" s="171">
        <f t="shared" si="117"/>
        <v>0</v>
      </c>
      <c r="AO92" s="166"/>
      <c r="AP92" s="166"/>
      <c r="AQ92" s="168">
        <f>IF(AO92=0,0,IF(W92&gt;0,ROUND(AP92-((((AB92/T92)-1)/(W$74-S92))*(AO92-S92)+1)*T92,0),ROUND(AP92-((((AN92/T92)-1)/(AI$74-S92))*(AO92-S92)+1)*T92,0)))</f>
        <v>0</v>
      </c>
      <c r="AR92" s="168" t="e">
        <f t="shared" si="106"/>
        <v>#DIV/0!</v>
      </c>
      <c r="AS92" s="168" t="e">
        <f t="shared" si="107"/>
        <v>#DIV/0!</v>
      </c>
      <c r="AU92" s="17" t="str">
        <f>IF(AND(I92=0,L92=0),"COUNT","MODEL")</f>
        <v>COUNT</v>
      </c>
      <c r="AV92" s="149">
        <f t="shared" si="108"/>
        <v>0</v>
      </c>
      <c r="AW92" s="149">
        <f t="shared" si="108"/>
        <v>0</v>
      </c>
      <c r="AX92" s="17">
        <f t="shared" si="118"/>
        <v>0</v>
      </c>
      <c r="AY92" s="17">
        <f t="shared" si="109"/>
        <v>0</v>
      </c>
      <c r="BH92" s="17">
        <f t="shared" si="110"/>
        <v>0</v>
      </c>
      <c r="BI92" s="17">
        <f t="shared" si="110"/>
        <v>0</v>
      </c>
      <c r="BJ92" s="17">
        <f>AV92*AX97</f>
        <v>0</v>
      </c>
      <c r="BK92" s="17">
        <f>AW92*AY97</f>
        <v>0</v>
      </c>
    </row>
    <row r="93" spans="7:69" ht="15.6" hidden="1" x14ac:dyDescent="0.25">
      <c r="G93" s="18" t="str">
        <f t="shared" ref="G93:G94" si="119">O93</f>
        <v>W LEG</v>
      </c>
      <c r="H93" s="53" t="str">
        <f t="shared" ref="H93:H94" si="120">P93</f>
        <v>UP</v>
      </c>
      <c r="I93" s="165"/>
      <c r="J93" s="166"/>
      <c r="K93" s="166"/>
      <c r="L93" s="165"/>
      <c r="O93" s="17" t="str">
        <f>B$8</f>
        <v>W LEG</v>
      </c>
      <c r="P93" s="167" t="str">
        <f>C28</f>
        <v>UP</v>
      </c>
      <c r="Q93" s="167">
        <v>0.5</v>
      </c>
      <c r="R93" s="167">
        <v>2</v>
      </c>
      <c r="S93" s="168">
        <f t="shared" ref="S93:S94" si="121">G$13</f>
        <v>0</v>
      </c>
      <c r="T93" s="168">
        <f>C34+E34</f>
        <v>0</v>
      </c>
      <c r="U93" s="168">
        <f>I93*$G$71</f>
        <v>0</v>
      </c>
      <c r="V93" s="168">
        <f t="shared" si="100"/>
        <v>0</v>
      </c>
      <c r="W93" s="168">
        <f>J93*$G$71</f>
        <v>0</v>
      </c>
      <c r="X93" s="168">
        <f t="shared" ref="X93:X94" si="122">ROUND(IF(T93=0,IF(T$95=0,W93,(T$95/V$95)*W93),(T93/V93)*W93),0)</f>
        <v>0</v>
      </c>
      <c r="Y93" s="168">
        <f t="shared" ref="Y93:Y94" si="123">IF(T93=0,0,(T93-V93)+W93)</f>
        <v>0</v>
      </c>
      <c r="Z93" s="168">
        <f t="shared" ref="Z93:Z94" si="124">ROUND(IF(T93=0,0,(X93+Y93)/2),0)</f>
        <v>0</v>
      </c>
      <c r="AA93" s="168" t="str">
        <f>IF(T93=0,IF(T$95=0,"NONE","SL RATIO"),IF(T93/V93&gt;Q93,(IF(T93/V93&lt;R93,Z$75,Y$75)),X$75))</f>
        <v>NONE</v>
      </c>
      <c r="AB93" s="168">
        <f t="shared" ref="AB93:AB94" si="125">IF(T93=0,X93,IF(T93/V93&gt;Q93,(IF(T93/V93&lt;R93,Z93,Y93)),X93))</f>
        <v>0</v>
      </c>
      <c r="AC93" s="168">
        <f t="shared" si="102"/>
        <v>0</v>
      </c>
      <c r="AD93" s="168">
        <f t="shared" si="113"/>
        <v>0</v>
      </c>
      <c r="AE93" s="168">
        <f t="shared" si="103"/>
        <v>0</v>
      </c>
      <c r="AF93" s="168">
        <f t="shared" si="104"/>
        <v>0</v>
      </c>
      <c r="AG93" s="168" t="str">
        <f t="shared" si="114"/>
        <v>NONE</v>
      </c>
      <c r="AH93" s="168">
        <f t="shared" si="105"/>
        <v>0</v>
      </c>
      <c r="AI93" s="168">
        <f>L93*$G$71</f>
        <v>0</v>
      </c>
      <c r="AJ93" s="168">
        <f t="shared" ref="AJ93:AJ94" si="126">ROUND(IF(T93=0,IF(T$95=0,AI93,(T$95/V$95)*AI93),(T93/V93)*AI93),0)</f>
        <v>0</v>
      </c>
      <c r="AK93" s="168">
        <f t="shared" ref="AK93:AK94" si="127">IF(T93=0,0,(T93-V93)+AI93)</f>
        <v>0</v>
      </c>
      <c r="AL93" s="169">
        <f t="shared" ref="AL93:AL94" si="128">ROUND(IF(T93=0,0,(AJ93+AK93)/2),0)</f>
        <v>0</v>
      </c>
      <c r="AM93" s="170" t="str">
        <f>IF(T93=0,IF(T$95=0,"NONE","SL RATIO"),IF(T93/V93&gt;Q93,(IF(T93/V93&lt;R93,AL$75,AK$75)),AJ$75))</f>
        <v>NONE</v>
      </c>
      <c r="AN93" s="171">
        <f t="shared" ref="AN93:AN94" si="129">IF(T93=0,AJ93,IF(T93/V93&gt;Q93,(IF(T93/V93&lt;R93,AL93,AK93)),AJ93))</f>
        <v>0</v>
      </c>
      <c r="AO93" s="166"/>
      <c r="AP93" s="166"/>
      <c r="AQ93" s="168">
        <f t="shared" ref="AQ93:AQ94" si="130">IF(AO93=0,0,IF(W93&gt;0,ROUND(AP93-((((AB93/T93)-1)/(W$74-S93))*(AO93-S93)+1)*T93,0),ROUND(AP93-((((AN93/T93)-1)/(AI$74-S93))*(AO93-S93)+1)*T93,0)))</f>
        <v>0</v>
      </c>
      <c r="AR93" s="168" t="e">
        <f t="shared" si="106"/>
        <v>#DIV/0!</v>
      </c>
      <c r="AS93" s="168" t="e">
        <f t="shared" si="107"/>
        <v>#DIV/0!</v>
      </c>
      <c r="AU93" s="17" t="str">
        <f>IF(AND(I93=0,L93=0),"COUNT","MODEL")</f>
        <v>COUNT</v>
      </c>
      <c r="AV93" s="149">
        <f t="shared" si="108"/>
        <v>0</v>
      </c>
      <c r="AW93" s="149">
        <f t="shared" si="108"/>
        <v>0</v>
      </c>
      <c r="AX93" s="17">
        <f t="shared" si="118"/>
        <v>0</v>
      </c>
      <c r="AY93" s="17">
        <f t="shared" si="109"/>
        <v>0</v>
      </c>
      <c r="BH93" s="17">
        <f t="shared" si="110"/>
        <v>0</v>
      </c>
      <c r="BI93" s="17">
        <f t="shared" si="110"/>
        <v>0</v>
      </c>
      <c r="BJ93" s="17">
        <f>AV93*AX104</f>
        <v>0</v>
      </c>
      <c r="BK93" s="17">
        <f>AW93*AY104</f>
        <v>0</v>
      </c>
    </row>
    <row r="94" spans="7:69" ht="15.6" hidden="1" x14ac:dyDescent="0.25">
      <c r="G94" s="18" t="str">
        <f t="shared" si="119"/>
        <v>W LEG</v>
      </c>
      <c r="H94" s="53" t="str">
        <f t="shared" si="120"/>
        <v>DOWN</v>
      </c>
      <c r="I94" s="165"/>
      <c r="J94" s="166"/>
      <c r="K94" s="166"/>
      <c r="L94" s="165"/>
      <c r="O94" s="17" t="str">
        <f>B$8</f>
        <v>W LEG</v>
      </c>
      <c r="P94" s="167" t="str">
        <f>D28</f>
        <v>DOWN</v>
      </c>
      <c r="Q94" s="167">
        <v>0.5</v>
      </c>
      <c r="R94" s="167">
        <v>2</v>
      </c>
      <c r="S94" s="168">
        <f t="shared" si="121"/>
        <v>0</v>
      </c>
      <c r="T94" s="168">
        <f>D34+F34</f>
        <v>0</v>
      </c>
      <c r="U94" s="168">
        <f>I94*$G$71</f>
        <v>0</v>
      </c>
      <c r="V94" s="168">
        <f t="shared" si="100"/>
        <v>0</v>
      </c>
      <c r="W94" s="168">
        <f>J94*$G$71</f>
        <v>0</v>
      </c>
      <c r="X94" s="168">
        <f t="shared" si="122"/>
        <v>0</v>
      </c>
      <c r="Y94" s="168">
        <f t="shared" si="123"/>
        <v>0</v>
      </c>
      <c r="Z94" s="168">
        <f t="shared" si="124"/>
        <v>0</v>
      </c>
      <c r="AA94" s="168" t="str">
        <f>IF(T94=0,IF(T$95=0,"NONE","SL RATIO"),IF(T94/V94&gt;Q94,(IF(T94/V94&lt;R94,Z$75,Y$75)),X$75))</f>
        <v>NONE</v>
      </c>
      <c r="AB94" s="168">
        <f t="shared" si="125"/>
        <v>0</v>
      </c>
      <c r="AC94" s="168">
        <f t="shared" si="102"/>
        <v>0</v>
      </c>
      <c r="AD94" s="168">
        <f t="shared" si="113"/>
        <v>0</v>
      </c>
      <c r="AE94" s="168">
        <f t="shared" si="103"/>
        <v>0</v>
      </c>
      <c r="AF94" s="168">
        <f t="shared" si="104"/>
        <v>0</v>
      </c>
      <c r="AG94" s="168" t="str">
        <f t="shared" si="114"/>
        <v>NONE</v>
      </c>
      <c r="AH94" s="168">
        <f t="shared" si="105"/>
        <v>0</v>
      </c>
      <c r="AI94" s="168">
        <f>L94*$G$71</f>
        <v>0</v>
      </c>
      <c r="AJ94" s="168">
        <f t="shared" si="126"/>
        <v>0</v>
      </c>
      <c r="AK94" s="168">
        <f t="shared" si="127"/>
        <v>0</v>
      </c>
      <c r="AL94" s="169">
        <f t="shared" si="128"/>
        <v>0</v>
      </c>
      <c r="AM94" s="170" t="str">
        <f>IF(T94=0,IF(T$95=0,"NONE","SL RATIO"),IF(T94/V94&gt;Q94,(IF(T94/V94&lt;R94,AL$75,AK$75)),AJ$75))</f>
        <v>NONE</v>
      </c>
      <c r="AN94" s="171">
        <f t="shared" si="129"/>
        <v>0</v>
      </c>
      <c r="AO94" s="166"/>
      <c r="AP94" s="166"/>
      <c r="AQ94" s="168">
        <f t="shared" si="130"/>
        <v>0</v>
      </c>
      <c r="AR94" s="168" t="e">
        <f t="shared" si="106"/>
        <v>#DIV/0!</v>
      </c>
      <c r="AS94" s="168" t="e">
        <f t="shared" si="107"/>
        <v>#DIV/0!</v>
      </c>
      <c r="AU94" s="17" t="str">
        <f>IF(AND(I94=0,L94=0),"COUNT","MODEL")</f>
        <v>COUNT</v>
      </c>
      <c r="AV94" s="149">
        <f t="shared" si="108"/>
        <v>0</v>
      </c>
      <c r="AW94" s="149">
        <f t="shared" si="108"/>
        <v>0</v>
      </c>
      <c r="AX94" s="17">
        <f t="shared" si="118"/>
        <v>0</v>
      </c>
      <c r="AY94" s="17">
        <f t="shared" si="109"/>
        <v>0</v>
      </c>
      <c r="BH94" s="17">
        <f t="shared" si="110"/>
        <v>0</v>
      </c>
      <c r="BI94" s="17">
        <f t="shared" si="110"/>
        <v>0</v>
      </c>
      <c r="BJ94" s="17">
        <f>AV94*AX111</f>
        <v>0</v>
      </c>
      <c r="BK94" s="17">
        <f>AW94*AY111</f>
        <v>0</v>
      </c>
    </row>
    <row r="95" spans="7:69" ht="15.6" x14ac:dyDescent="0.3">
      <c r="I95" s="157"/>
      <c r="J95" s="157"/>
      <c r="K95" s="157"/>
      <c r="L95" s="157"/>
      <c r="O95" s="157" t="s">
        <v>190</v>
      </c>
      <c r="P95" s="157"/>
      <c r="Q95" s="157"/>
      <c r="R95" s="157"/>
      <c r="S95" s="157"/>
      <c r="T95" s="157">
        <f>SUM(T90:T94)</f>
        <v>0</v>
      </c>
      <c r="U95" s="157"/>
      <c r="V95" s="157">
        <f>SUMIF(T90:T94,"&gt;0",V90:V94)</f>
        <v>0</v>
      </c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</row>
    <row r="96" spans="7:69" x14ac:dyDescent="0.25">
      <c r="BN96" s="17">
        <v>3</v>
      </c>
      <c r="BO96" s="17">
        <v>8</v>
      </c>
      <c r="BP96" s="17">
        <v>8</v>
      </c>
      <c r="BQ96" s="17">
        <v>9</v>
      </c>
    </row>
    <row r="97" spans="7:69" ht="15.6" x14ac:dyDescent="0.25">
      <c r="G97" s="18" t="str">
        <f t="shared" ref="G97:G99" si="131">O97</f>
        <v>S LEG</v>
      </c>
      <c r="H97" s="53" t="str">
        <f t="shared" ref="H97:H99" si="132">P97</f>
        <v>LT (W)</v>
      </c>
      <c r="I97" s="165"/>
      <c r="J97" s="166"/>
      <c r="K97" s="166"/>
      <c r="L97" s="165"/>
      <c r="O97" s="17" t="str">
        <f>B$9</f>
        <v>S LEG</v>
      </c>
      <c r="P97" s="167" t="str">
        <f>G35</f>
        <v>LT (W)</v>
      </c>
      <c r="Q97" s="167">
        <v>0.5</v>
      </c>
      <c r="R97" s="167">
        <v>2</v>
      </c>
      <c r="S97" s="168">
        <f>G$13</f>
        <v>0</v>
      </c>
      <c r="T97" s="168">
        <f>G41+J41</f>
        <v>0</v>
      </c>
      <c r="U97" s="168">
        <f>I97*$G$71</f>
        <v>0</v>
      </c>
      <c r="V97" s="168">
        <f t="shared" ref="V97:V101" si="133">ROUND(IF(T97=0,0,IF(W97=0,((((((AI97/U97)-1)/(AI$74-U$74))*(S97-U$74))+1)*U97),IF(W$74=U$74,U97,((((((W97/U97)-1)/(W$74-U$74))*(S97-U$74))+1)*U97)))),0)</f>
        <v>0</v>
      </c>
      <c r="W97" s="168">
        <f>J97*$G$71</f>
        <v>0</v>
      </c>
      <c r="X97" s="168">
        <f>ROUND(IF(T97=0,IF(T$102=0,W97,(T$102/V$102)*W97),(T97/V97)*W97),0)</f>
        <v>0</v>
      </c>
      <c r="Y97" s="168">
        <f>IF(T97=0,0,(T97-V97)+W97)</f>
        <v>0</v>
      </c>
      <c r="Z97" s="168">
        <f>ROUND(IF(T97=0,0,(X97+Y97)/2),0)</f>
        <v>0</v>
      </c>
      <c r="AA97" s="168" t="str">
        <f>IF(T97=0,IF(T$102=0,"NONE","SL RATIO"),IF(T97/V97&gt;Q97,(IF(T97/V97&lt;R97,Z$75,Y$75)),X$75))</f>
        <v>NONE</v>
      </c>
      <c r="AB97" s="168">
        <f t="shared" ref="AB97:AB99" si="134">IF(T97=0,X97,IF(T97/V97&gt;Q97,(IF(T97/V97&lt;R97,Z97,Y97)),X97))</f>
        <v>0</v>
      </c>
      <c r="AC97" s="168">
        <f t="shared" ref="AC97:AC101" si="135">K97*$G$71</f>
        <v>0</v>
      </c>
      <c r="AD97" s="168">
        <f>ROUND(IF(T97=0,IF(T$102=0,AC97,(T$102/V$102)*AC97),(T97/V97)*AC97),0)</f>
        <v>0</v>
      </c>
      <c r="AE97" s="168">
        <f t="shared" ref="AE97:AE101" si="136">IF(T97=0,0,(T97-V97)+AC97)</f>
        <v>0</v>
      </c>
      <c r="AF97" s="168">
        <f t="shared" ref="AF97:AF101" si="137">ROUND(IF(T97=0,0,(AD97+AE97)/2),0)</f>
        <v>0</v>
      </c>
      <c r="AG97" s="168" t="str">
        <f>IF(T97=0,IF(T$102=0,"NONE","SL RATIO"),IF(T97/V97&gt;Q97,(IF(T97/V97&lt;R97,AF$75,AE$75)),AD$75))</f>
        <v>NONE</v>
      </c>
      <c r="AH97" s="168">
        <f t="shared" ref="AH97:AH101" si="138">IF(T97=0,AD97,IF(T97/V97&gt;Q97,(IF(T97/V97&lt;R97,AF97,AE97)),AD97))</f>
        <v>0</v>
      </c>
      <c r="AI97" s="168">
        <f>L97*$G$71</f>
        <v>0</v>
      </c>
      <c r="AJ97" s="168">
        <f>ROUND(IF(T97=0,IF(T$102=0,AI97,(T$102/V$102)*AI97),(T97/V97)*AI97),0)</f>
        <v>0</v>
      </c>
      <c r="AK97" s="168">
        <f>IF(T97=0,0,(T97-V97)+AI97)</f>
        <v>0</v>
      </c>
      <c r="AL97" s="169">
        <f>ROUND(IF(T97=0,0,(AJ97+AK97)/2),0)</f>
        <v>0</v>
      </c>
      <c r="AM97" s="170" t="str">
        <f>IF(T97=0,IF(T$102=0,"NONE","SL RATIO"),IF(T97/V97&gt;Q97,(IF(T97/V97&lt;R97,AL$75,AK$75)),AJ$75))</f>
        <v>NONE</v>
      </c>
      <c r="AN97" s="171">
        <f>IF(T97=0,AJ97,IF(T97/V97&gt;Q97,(IF(T97/V97&lt;R97,AL97,AK97)),AJ97))</f>
        <v>0</v>
      </c>
      <c r="AO97" s="166"/>
      <c r="AP97" s="166"/>
      <c r="AQ97" s="168">
        <f>IF(AO97=0,0,IF(W97&gt;0,ROUND(AP97-((((AB97/T97)-1)/(W$74-S97))*(AO97-S97)+1)*T97,0),ROUND(AP97-((((AN97/T97)-1)/(AI$74-S97))*(AO97-S97)+1)*T97,0)))</f>
        <v>0</v>
      </c>
      <c r="AR97" s="168" t="e">
        <f t="shared" ref="AR97:AR101" si="139">IF(AC97&gt;0,ROUND(((((AN97/AH97)-1)/(AI$74-W$74))*(AR$74-W$74)+1)*AH97+AQ97,0),IF(W97&gt;0,ROUND(((((AN97/AB97)-1)/(AI$74-W$74))*(AR$74-W$74)+1)*AB97+AQ97,0),IF(T97&gt;0,ROUND(((((AN97/T97)-1)/(AI$74-S97))*(AR$74-S97)+1)*T97+AQ97,0),ROUND((((1-(U97/AI97))/(AI$74-U$74))*(AR$74-AI$74)+1)*AN97,0))))</f>
        <v>#DIV/0!</v>
      </c>
      <c r="AS97" s="168" t="e">
        <f t="shared" ref="AS97:AS101" si="140">IF(AC97&gt;0,ROUND(((((AN97/AH97)-1)/(AI$74-W$74))*(AS$74-W$74)+1)*AH97+AQ97,0),IF(W97&gt;0,ROUND(((((AN97/AB97)-1)/(AI$74-W$74))*(AS$74-W$74)+1)*AB97+AQ97,0),IF(T97&gt;0,ROUND(((((AN97/T97)-1)/(AI$74-S97))*(AS$74-S97)+1)*T97+AQ97,0),ROUND((((1-(U97/AI97))/(AI$74-U$74))*(AS$74-AI$74)+1)*AN97,0))))</f>
        <v>#DIV/0!</v>
      </c>
      <c r="AU97" s="17" t="str">
        <f>IF(AND(I97=0,L97=0),"COUNT","MODEL")</f>
        <v>COUNT</v>
      </c>
      <c r="AV97" s="149">
        <f t="shared" ref="AV97:AW101" si="141">MAX(IF(AND($I97=0,$L97=0),$T97,AR97),0)</f>
        <v>0</v>
      </c>
      <c r="AW97" s="149">
        <f t="shared" si="141"/>
        <v>0</v>
      </c>
      <c r="AX97" s="17">
        <f>IF($AU97="MODEL",$N$9,$N$9*O$9)</f>
        <v>0</v>
      </c>
      <c r="AY97" s="17">
        <f t="shared" ref="AY97:AY101" si="142">IF($AU97="MODEL",$N$9,$N$9*P$9)</f>
        <v>0</v>
      </c>
      <c r="BH97" s="17">
        <f t="shared" ref="BH97:BI101" si="143">AV97*AX97</f>
        <v>0</v>
      </c>
      <c r="BI97" s="17">
        <f t="shared" si="143"/>
        <v>0</v>
      </c>
      <c r="BJ97" s="17">
        <f>AV97*AX92</f>
        <v>0</v>
      </c>
      <c r="BK97" s="17">
        <f>AW97*AY92</f>
        <v>0</v>
      </c>
      <c r="BN97" s="17">
        <v>9</v>
      </c>
      <c r="BO97" s="17">
        <v>10</v>
      </c>
      <c r="BP97" s="17">
        <v>11</v>
      </c>
      <c r="BQ97" s="17">
        <v>13</v>
      </c>
    </row>
    <row r="98" spans="7:69" ht="15.6" x14ac:dyDescent="0.25">
      <c r="G98" s="18" t="str">
        <f t="shared" si="131"/>
        <v>S LEG</v>
      </c>
      <c r="H98" s="53" t="str">
        <f t="shared" si="132"/>
        <v>THRU (N)</v>
      </c>
      <c r="I98" s="165"/>
      <c r="J98" s="166"/>
      <c r="K98" s="166"/>
      <c r="L98" s="165"/>
      <c r="O98" s="17" t="str">
        <f>B$9</f>
        <v>S LEG</v>
      </c>
      <c r="P98" s="167" t="str">
        <f>H35</f>
        <v>THRU (N)</v>
      </c>
      <c r="Q98" s="167">
        <v>0.5</v>
      </c>
      <c r="R98" s="167">
        <v>2</v>
      </c>
      <c r="S98" s="168">
        <f>G$13</f>
        <v>0</v>
      </c>
      <c r="T98" s="168">
        <f>H41+K41</f>
        <v>0</v>
      </c>
      <c r="U98" s="168">
        <f>I98*$G$71</f>
        <v>0</v>
      </c>
      <c r="V98" s="168">
        <f t="shared" si="133"/>
        <v>0</v>
      </c>
      <c r="W98" s="168">
        <f>J98*$G$71</f>
        <v>0</v>
      </c>
      <c r="X98" s="168">
        <f>ROUND(IF(T98=0,IF(T$102=0,W98,(T$102/V$102)*W98),(T98/V98)*W98),0)</f>
        <v>0</v>
      </c>
      <c r="Y98" s="168">
        <f t="shared" ref="Y98:Y99" si="144">IF(T98=0,0,(T98-V98)+W98)</f>
        <v>0</v>
      </c>
      <c r="Z98" s="168">
        <f t="shared" ref="Z98:Z99" si="145">ROUND(IF(T98=0,0,(X98+Y98)/2),0)</f>
        <v>0</v>
      </c>
      <c r="AA98" s="168" t="str">
        <f>IF(T98=0,IF(T$102=0,"NONE","SL RATIO"),IF(T98/V98&gt;Q98,(IF(T98/V98&lt;R98,Z$75,Y$75)),X$75))</f>
        <v>NONE</v>
      </c>
      <c r="AB98" s="168">
        <f t="shared" si="134"/>
        <v>0</v>
      </c>
      <c r="AC98" s="168">
        <f t="shared" si="135"/>
        <v>0</v>
      </c>
      <c r="AD98" s="168">
        <f t="shared" ref="AD98:AD101" si="146">ROUND(IF(T98=0,IF(T$102=0,AC98,(T$102/V$102)*AC98),(T98/V98)*AC98),0)</f>
        <v>0</v>
      </c>
      <c r="AE98" s="168">
        <f t="shared" si="136"/>
        <v>0</v>
      </c>
      <c r="AF98" s="168">
        <f t="shared" si="137"/>
        <v>0</v>
      </c>
      <c r="AG98" s="168" t="str">
        <f t="shared" ref="AG98:AG101" si="147">IF(T98=0,IF(T$102=0,"NONE","SL RATIO"),IF(T98/V98&gt;Q98,(IF(T98/V98&lt;R98,AF$75,AE$75)),AD$75))</f>
        <v>NONE</v>
      </c>
      <c r="AH98" s="168">
        <f t="shared" si="138"/>
        <v>0</v>
      </c>
      <c r="AI98" s="168">
        <f>L98*$G$71</f>
        <v>0</v>
      </c>
      <c r="AJ98" s="168">
        <f>ROUND(IF(T98=0,IF(T$102=0,AI98,(T$102/V$102)*AI98),(T98/V98)*AI98),0)</f>
        <v>0</v>
      </c>
      <c r="AK98" s="168">
        <f t="shared" ref="AK98:AK99" si="148">IF(T98=0,0,(T98-V98)+AI98)</f>
        <v>0</v>
      </c>
      <c r="AL98" s="169">
        <f t="shared" ref="AL98:AL99" si="149">ROUND(IF(T98=0,0,(AJ98+AK98)/2),0)</f>
        <v>0</v>
      </c>
      <c r="AM98" s="170" t="str">
        <f>IF(T98=0,IF(T$102=0,"NONE","SL RATIO"),IF(T98/V98&gt;Q98,(IF(T98/V98&lt;R98,AL$75,AK$75)),AJ$75))</f>
        <v>NONE</v>
      </c>
      <c r="AN98" s="171">
        <f t="shared" ref="AN98:AN99" si="150">IF(T98=0,AJ98,IF(T98/V98&gt;Q98,(IF(T98/V98&lt;R98,AL98,AK98)),AJ98))</f>
        <v>0</v>
      </c>
      <c r="AO98" s="166"/>
      <c r="AP98" s="166"/>
      <c r="AQ98" s="168">
        <f>IF(AO98=0,0,IF(W98&gt;0,ROUND(AP98-((((AB98/T98)-1)/(W$74-S98))*(AO98-S98)+1)*T98,0),ROUND(AP98-((((AN98/T98)-1)/(AI$74-S98))*(AO98-S98)+1)*T98,0)))</f>
        <v>0</v>
      </c>
      <c r="AR98" s="168" t="e">
        <f t="shared" si="139"/>
        <v>#DIV/0!</v>
      </c>
      <c r="AS98" s="168" t="e">
        <f t="shared" si="140"/>
        <v>#DIV/0!</v>
      </c>
      <c r="AU98" s="17" t="str">
        <f>IF(AND(I98=0,L98=0),"COUNT","MODEL")</f>
        <v>COUNT</v>
      </c>
      <c r="AV98" s="149">
        <f t="shared" si="141"/>
        <v>0</v>
      </c>
      <c r="AW98" s="149">
        <f t="shared" si="141"/>
        <v>0</v>
      </c>
      <c r="AX98" s="17">
        <f t="shared" ref="AX98:AX101" si="151">IF($AU98="MODEL",$N$9,$N$9*O$9)</f>
        <v>0</v>
      </c>
      <c r="AY98" s="17">
        <f t="shared" si="142"/>
        <v>0</v>
      </c>
      <c r="BH98" s="17">
        <f t="shared" si="143"/>
        <v>0</v>
      </c>
      <c r="BI98" s="17">
        <f t="shared" si="143"/>
        <v>0</v>
      </c>
      <c r="BJ98" s="17">
        <f>AV98*AX84</f>
        <v>0</v>
      </c>
      <c r="BK98" s="17">
        <f>AW98*AY84</f>
        <v>0</v>
      </c>
      <c r="BN98" s="17">
        <v>22</v>
      </c>
      <c r="BO98" s="17">
        <v>16</v>
      </c>
      <c r="BP98" s="17">
        <v>0</v>
      </c>
      <c r="BQ98" s="17">
        <v>0</v>
      </c>
    </row>
    <row r="99" spans="7:69" ht="15.6" x14ac:dyDescent="0.25">
      <c r="G99" s="18" t="str">
        <f t="shared" si="131"/>
        <v>S LEG</v>
      </c>
      <c r="H99" s="53" t="str">
        <f t="shared" si="132"/>
        <v>RT (E )</v>
      </c>
      <c r="I99" s="165"/>
      <c r="J99" s="166"/>
      <c r="K99" s="166"/>
      <c r="L99" s="165"/>
      <c r="O99" s="17" t="str">
        <f>B$9</f>
        <v>S LEG</v>
      </c>
      <c r="P99" s="167" t="str">
        <f>I35</f>
        <v>RT (E )</v>
      </c>
      <c r="Q99" s="167">
        <v>0.5</v>
      </c>
      <c r="R99" s="167">
        <v>2</v>
      </c>
      <c r="S99" s="168">
        <f>G$13</f>
        <v>0</v>
      </c>
      <c r="T99" s="168">
        <f>I41+L41</f>
        <v>0</v>
      </c>
      <c r="U99" s="168">
        <f>I99*$G$71</f>
        <v>0</v>
      </c>
      <c r="V99" s="168">
        <f t="shared" si="133"/>
        <v>0</v>
      </c>
      <c r="W99" s="168">
        <f>J99*$G$71</f>
        <v>0</v>
      </c>
      <c r="X99" s="168">
        <f>ROUND(IF(T99=0,IF(T$102=0,W99,(T$102/V$102)*W99),(T99/V99)*W99),0)</f>
        <v>0</v>
      </c>
      <c r="Y99" s="168">
        <f t="shared" si="144"/>
        <v>0</v>
      </c>
      <c r="Z99" s="168">
        <f t="shared" si="145"/>
        <v>0</v>
      </c>
      <c r="AA99" s="168" t="str">
        <f>IF(T99=0,IF(T$102=0,"NONE","SL RATIO"),IF(T99/V99&gt;Q99,(IF(T99/V99&lt;R99,Z$75,Y$75)),X$75))</f>
        <v>NONE</v>
      </c>
      <c r="AB99" s="168">
        <f t="shared" si="134"/>
        <v>0</v>
      </c>
      <c r="AC99" s="168">
        <f t="shared" si="135"/>
        <v>0</v>
      </c>
      <c r="AD99" s="168">
        <f t="shared" si="146"/>
        <v>0</v>
      </c>
      <c r="AE99" s="168">
        <f t="shared" si="136"/>
        <v>0</v>
      </c>
      <c r="AF99" s="168">
        <f t="shared" si="137"/>
        <v>0</v>
      </c>
      <c r="AG99" s="168" t="str">
        <f t="shared" si="147"/>
        <v>NONE</v>
      </c>
      <c r="AH99" s="168">
        <f t="shared" si="138"/>
        <v>0</v>
      </c>
      <c r="AI99" s="168">
        <f>L99*$G$71</f>
        <v>0</v>
      </c>
      <c r="AJ99" s="168">
        <f>ROUND(IF(T99=0,IF(T$102=0,AI99,(T$102/V$102)*AI99),(T99/V99)*AI99),0)</f>
        <v>0</v>
      </c>
      <c r="AK99" s="168">
        <f t="shared" si="148"/>
        <v>0</v>
      </c>
      <c r="AL99" s="169">
        <f t="shared" si="149"/>
        <v>0</v>
      </c>
      <c r="AM99" s="170" t="str">
        <f>IF(T99=0,IF(T$102=0,"NONE","SL RATIO"),IF(T99/V99&gt;Q99,(IF(T99/V99&lt;R99,AL$75,AK$75)),AJ$75))</f>
        <v>NONE</v>
      </c>
      <c r="AN99" s="171">
        <f t="shared" si="150"/>
        <v>0</v>
      </c>
      <c r="AO99" s="166"/>
      <c r="AP99" s="166"/>
      <c r="AQ99" s="168">
        <f>IF(AO99=0,0,IF(W99&gt;0,ROUND(AP99-((((AB99/T99)-1)/(W$74-S99))*(AO99-S99)+1)*T99,0),ROUND(AP99-((((AN99/T99)-1)/(AI$74-S99))*(AO99-S99)+1)*T99,0)))</f>
        <v>0</v>
      </c>
      <c r="AR99" s="168" t="e">
        <f t="shared" si="139"/>
        <v>#DIV/0!</v>
      </c>
      <c r="AS99" s="168" t="e">
        <f t="shared" si="140"/>
        <v>#DIV/0!</v>
      </c>
      <c r="AU99" s="17" t="str">
        <f>IF(AND(I99=0,L99=0),"COUNT","MODEL")</f>
        <v>COUNT</v>
      </c>
      <c r="AV99" s="149">
        <f t="shared" si="141"/>
        <v>0</v>
      </c>
      <c r="AW99" s="149">
        <f t="shared" si="141"/>
        <v>0</v>
      </c>
      <c r="AX99" s="17">
        <f t="shared" si="151"/>
        <v>0</v>
      </c>
      <c r="AY99" s="17">
        <f t="shared" si="142"/>
        <v>0</v>
      </c>
      <c r="BH99" s="17">
        <f t="shared" si="143"/>
        <v>0</v>
      </c>
      <c r="BI99" s="17">
        <f t="shared" si="143"/>
        <v>0</v>
      </c>
      <c r="BJ99" s="17">
        <f>AV99*AX76</f>
        <v>0</v>
      </c>
      <c r="BK99" s="17">
        <f>AW99*AY76</f>
        <v>0</v>
      </c>
    </row>
    <row r="100" spans="7:69" ht="15.6" hidden="1" x14ac:dyDescent="0.25">
      <c r="G100" s="18" t="str">
        <f t="shared" ref="G100:G101" si="152">O100</f>
        <v>S LEG</v>
      </c>
      <c r="H100" s="53" t="str">
        <f t="shared" ref="H100:H101" si="153">P100</f>
        <v>UP</v>
      </c>
      <c r="I100" s="165"/>
      <c r="J100" s="166"/>
      <c r="K100" s="166"/>
      <c r="L100" s="165"/>
      <c r="O100" s="17" t="str">
        <f>B$9</f>
        <v>S LEG</v>
      </c>
      <c r="P100" s="167" t="str">
        <f>C35</f>
        <v>UP</v>
      </c>
      <c r="Q100" s="167">
        <v>0.5</v>
      </c>
      <c r="R100" s="167">
        <v>2</v>
      </c>
      <c r="S100" s="168">
        <f t="shared" ref="S100:S101" si="154">G$13</f>
        <v>0</v>
      </c>
      <c r="T100" s="168">
        <f>C41+E41</f>
        <v>0</v>
      </c>
      <c r="U100" s="168">
        <f>I100*$G$71</f>
        <v>0</v>
      </c>
      <c r="V100" s="168">
        <f t="shared" si="133"/>
        <v>0</v>
      </c>
      <c r="W100" s="168">
        <f>J100*$G$71</f>
        <v>0</v>
      </c>
      <c r="X100" s="168">
        <f t="shared" ref="X100:X101" si="155">ROUND(IF(T100=0,IF(T$102=0,W100,(T$102/V$102)*W100),(T100/V100)*W100),0)</f>
        <v>0</v>
      </c>
      <c r="Y100" s="168">
        <f t="shared" ref="Y100:Y101" si="156">IF(T100=0,0,(T100-V100)+W100)</f>
        <v>0</v>
      </c>
      <c r="Z100" s="168">
        <f t="shared" ref="Z100:Z101" si="157">ROUND(IF(T100=0,0,(X100+Y100)/2),0)</f>
        <v>0</v>
      </c>
      <c r="AA100" s="168" t="str">
        <f>IF(T100=0,IF(T$102=0,"NONE","SL RATIO"),IF(T100/V100&gt;Q100,(IF(T100/V100&lt;R100,Z$75,Y$75)),X$75))</f>
        <v>NONE</v>
      </c>
      <c r="AB100" s="168">
        <f t="shared" ref="AB100:AB101" si="158">IF(T100=0,X100,IF(T100/V100&gt;Q100,(IF(T100/V100&lt;R100,Z100,Y100)),X100))</f>
        <v>0</v>
      </c>
      <c r="AC100" s="168">
        <f t="shared" si="135"/>
        <v>0</v>
      </c>
      <c r="AD100" s="168">
        <f t="shared" si="146"/>
        <v>0</v>
      </c>
      <c r="AE100" s="168">
        <f t="shared" si="136"/>
        <v>0</v>
      </c>
      <c r="AF100" s="168">
        <f t="shared" si="137"/>
        <v>0</v>
      </c>
      <c r="AG100" s="168" t="str">
        <f t="shared" si="147"/>
        <v>NONE</v>
      </c>
      <c r="AH100" s="168">
        <f t="shared" si="138"/>
        <v>0</v>
      </c>
      <c r="AI100" s="168">
        <f>L100*$G$71</f>
        <v>0</v>
      </c>
      <c r="AJ100" s="168">
        <f t="shared" ref="AJ100:AJ101" si="159">ROUND(IF(T100=0,IF(T$102=0,AI100,(T$102/V$102)*AI100),(T100/V100)*AI100),0)</f>
        <v>0</v>
      </c>
      <c r="AK100" s="168">
        <f t="shared" ref="AK100:AK101" si="160">IF(T100=0,0,(T100-V100)+AI100)</f>
        <v>0</v>
      </c>
      <c r="AL100" s="169">
        <f t="shared" ref="AL100:AL101" si="161">ROUND(IF(T100=0,0,(AJ100+AK100)/2),0)</f>
        <v>0</v>
      </c>
      <c r="AM100" s="170" t="str">
        <f>IF(T100=0,IF(T$102=0,"NONE","SL RATIO"),IF(T100/V100&gt;Q100,(IF(T100/V100&lt;R100,AL$75,AK$75)),AJ$75))</f>
        <v>NONE</v>
      </c>
      <c r="AN100" s="171">
        <f t="shared" ref="AN100:AN101" si="162">IF(T100=0,AJ100,IF(T100/V100&gt;Q100,(IF(T100/V100&lt;R100,AL100,AK100)),AJ100))</f>
        <v>0</v>
      </c>
      <c r="AO100" s="166"/>
      <c r="AP100" s="166"/>
      <c r="AQ100" s="168">
        <f t="shared" ref="AQ100:AQ101" si="163">IF(AO100=0,0,IF(W100&gt;0,ROUND(AP100-((((AB100/T100)-1)/(W$74-S100))*(AO100-S100)+1)*T100,0),ROUND(AP100-((((AN100/T100)-1)/(AI$74-S100))*(AO100-S100)+1)*T100,0)))</f>
        <v>0</v>
      </c>
      <c r="AR100" s="168" t="e">
        <f t="shared" si="139"/>
        <v>#DIV/0!</v>
      </c>
      <c r="AS100" s="168" t="e">
        <f t="shared" si="140"/>
        <v>#DIV/0!</v>
      </c>
      <c r="AU100" s="17" t="str">
        <f>IF(AND(I100=0,L100=0),"COUNT","MODEL")</f>
        <v>COUNT</v>
      </c>
      <c r="AV100" s="149">
        <f t="shared" si="141"/>
        <v>0</v>
      </c>
      <c r="AW100" s="149">
        <f t="shared" si="141"/>
        <v>0</v>
      </c>
      <c r="AX100" s="17">
        <f t="shared" si="151"/>
        <v>0</v>
      </c>
      <c r="AY100" s="17">
        <f t="shared" si="142"/>
        <v>0</v>
      </c>
      <c r="BH100" s="17">
        <f t="shared" si="143"/>
        <v>0</v>
      </c>
      <c r="BI100" s="17">
        <f t="shared" si="143"/>
        <v>0</v>
      </c>
      <c r="BJ100" s="17">
        <f>AV100*AX107</f>
        <v>0</v>
      </c>
      <c r="BK100" s="17">
        <f>AW100*AY107</f>
        <v>0</v>
      </c>
    </row>
    <row r="101" spans="7:69" ht="15.6" hidden="1" x14ac:dyDescent="0.25">
      <c r="G101" s="18" t="str">
        <f t="shared" si="152"/>
        <v>S LEG</v>
      </c>
      <c r="H101" s="53" t="str">
        <f t="shared" si="153"/>
        <v>DOWN</v>
      </c>
      <c r="I101" s="165"/>
      <c r="J101" s="166"/>
      <c r="K101" s="166"/>
      <c r="L101" s="165"/>
      <c r="O101" s="17" t="str">
        <f>B$9</f>
        <v>S LEG</v>
      </c>
      <c r="P101" s="167" t="str">
        <f>D35</f>
        <v>DOWN</v>
      </c>
      <c r="Q101" s="167">
        <v>0.5</v>
      </c>
      <c r="R101" s="167">
        <v>2</v>
      </c>
      <c r="S101" s="168">
        <f t="shared" si="154"/>
        <v>0</v>
      </c>
      <c r="T101" s="168">
        <f>D41+F41</f>
        <v>0</v>
      </c>
      <c r="U101" s="168">
        <f>I101*$G$71</f>
        <v>0</v>
      </c>
      <c r="V101" s="168">
        <f t="shared" si="133"/>
        <v>0</v>
      </c>
      <c r="W101" s="168">
        <f>J101*$G$71</f>
        <v>0</v>
      </c>
      <c r="X101" s="168">
        <f t="shared" si="155"/>
        <v>0</v>
      </c>
      <c r="Y101" s="168">
        <f t="shared" si="156"/>
        <v>0</v>
      </c>
      <c r="Z101" s="168">
        <f t="shared" si="157"/>
        <v>0</v>
      </c>
      <c r="AA101" s="168" t="str">
        <f>IF(T101=0,IF(T$102=0,"NONE","SL RATIO"),IF(T101/V101&gt;Q101,(IF(T101/V101&lt;R101,Z$75,Y$75)),X$75))</f>
        <v>NONE</v>
      </c>
      <c r="AB101" s="168">
        <f t="shared" si="158"/>
        <v>0</v>
      </c>
      <c r="AC101" s="168">
        <f t="shared" si="135"/>
        <v>0</v>
      </c>
      <c r="AD101" s="168">
        <f t="shared" si="146"/>
        <v>0</v>
      </c>
      <c r="AE101" s="168">
        <f t="shared" si="136"/>
        <v>0</v>
      </c>
      <c r="AF101" s="168">
        <f t="shared" si="137"/>
        <v>0</v>
      </c>
      <c r="AG101" s="168" t="str">
        <f t="shared" si="147"/>
        <v>NONE</v>
      </c>
      <c r="AH101" s="168">
        <f t="shared" si="138"/>
        <v>0</v>
      </c>
      <c r="AI101" s="168">
        <f>L101*$G$71</f>
        <v>0</v>
      </c>
      <c r="AJ101" s="168">
        <f t="shared" si="159"/>
        <v>0</v>
      </c>
      <c r="AK101" s="168">
        <f t="shared" si="160"/>
        <v>0</v>
      </c>
      <c r="AL101" s="169">
        <f t="shared" si="161"/>
        <v>0</v>
      </c>
      <c r="AM101" s="170" t="str">
        <f>IF(T101=0,IF(T$102=0,"NONE","SL RATIO"),IF(T101/V101&gt;Q101,(IF(T101/V101&lt;R101,AL$75,AK$75)),AJ$75))</f>
        <v>NONE</v>
      </c>
      <c r="AN101" s="171">
        <f t="shared" si="162"/>
        <v>0</v>
      </c>
      <c r="AO101" s="166"/>
      <c r="AP101" s="166"/>
      <c r="AQ101" s="168">
        <f t="shared" si="163"/>
        <v>0</v>
      </c>
      <c r="AR101" s="168" t="e">
        <f t="shared" si="139"/>
        <v>#DIV/0!</v>
      </c>
      <c r="AS101" s="168" t="e">
        <f t="shared" si="140"/>
        <v>#DIV/0!</v>
      </c>
      <c r="AU101" s="17" t="str">
        <f>IF(AND(I101=0,L101=0),"COUNT","MODEL")</f>
        <v>COUNT</v>
      </c>
      <c r="AV101" s="149">
        <f t="shared" si="141"/>
        <v>0</v>
      </c>
      <c r="AW101" s="149">
        <f t="shared" si="141"/>
        <v>0</v>
      </c>
      <c r="AX101" s="17">
        <f t="shared" si="151"/>
        <v>0</v>
      </c>
      <c r="AY101" s="17">
        <f t="shared" si="142"/>
        <v>0</v>
      </c>
      <c r="BH101" s="17">
        <f t="shared" si="143"/>
        <v>0</v>
      </c>
      <c r="BI101" s="17">
        <f t="shared" si="143"/>
        <v>0</v>
      </c>
      <c r="BJ101" s="17">
        <f>AV101*AX114</f>
        <v>0</v>
      </c>
      <c r="BK101" s="17">
        <f>AW101*AY114</f>
        <v>0</v>
      </c>
    </row>
    <row r="102" spans="7:69" ht="15.6" x14ac:dyDescent="0.3">
      <c r="O102" s="157" t="s">
        <v>190</v>
      </c>
      <c r="P102" s="157"/>
      <c r="Q102" s="157"/>
      <c r="R102" s="157"/>
      <c r="S102" s="157"/>
      <c r="T102" s="157">
        <f>SUM(T97:T101)</f>
        <v>0</v>
      </c>
      <c r="U102" s="157"/>
      <c r="V102" s="157">
        <f>SUMIF(T97:T101,"&gt;0",V97:V101)</f>
        <v>0</v>
      </c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</row>
    <row r="103" spans="7:69" ht="15.6" x14ac:dyDescent="0.3"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</row>
    <row r="104" spans="7:69" ht="15.6" hidden="1" x14ac:dyDescent="0.25">
      <c r="G104" s="18" t="str">
        <f t="shared" ref="G104:G108" si="164">O104</f>
        <v>UP LEG</v>
      </c>
      <c r="H104" s="53" t="str">
        <f t="shared" ref="H104:H108" si="165">P104</f>
        <v>WEST</v>
      </c>
      <c r="I104" s="165"/>
      <c r="J104" s="166"/>
      <c r="K104" s="166"/>
      <c r="L104" s="165"/>
      <c r="O104" s="17" t="str">
        <f>B$10</f>
        <v>UP LEG</v>
      </c>
      <c r="P104" s="167" t="str">
        <f>G42</f>
        <v>WEST</v>
      </c>
      <c r="Q104" s="167">
        <v>0.5</v>
      </c>
      <c r="R104" s="167">
        <v>2</v>
      </c>
      <c r="S104" s="168">
        <f>G$13</f>
        <v>0</v>
      </c>
      <c r="T104" s="168">
        <f>G48+J48</f>
        <v>0</v>
      </c>
      <c r="U104" s="168">
        <f>I104*$G$71</f>
        <v>0</v>
      </c>
      <c r="V104" s="168">
        <f t="shared" ref="V104:V108" si="166">ROUND(IF(T104=0,0,IF(W104=0,((((((AI104/U104)-1)/(AI$74-U$74))*(S104-U$74))+1)*U104),IF(W$74=U$74,U104,((((((W104/U104)-1)/(W$74-U$74))*(S104-U$74))+1)*U104)))),0)</f>
        <v>0</v>
      </c>
      <c r="W104" s="168">
        <f>J104*$G$71</f>
        <v>0</v>
      </c>
      <c r="X104" s="168">
        <f>ROUND(IF(T104=0,IF(T$109=0,W104,(T$109/V$109)*W104),(T104/V104)*W104),0)</f>
        <v>0</v>
      </c>
      <c r="Y104" s="168">
        <f>IF(T104=0,0,(T104-V104)+W104)</f>
        <v>0</v>
      </c>
      <c r="Z104" s="168">
        <f>ROUND(IF(T104=0,0,(X104+Y104)/2),0)</f>
        <v>0</v>
      </c>
      <c r="AA104" s="168" t="str">
        <f>IF(T104=0,IF(T$109=0,"NONE","SL RATIO"),IF(T104/V104&gt;Q104,(IF(T104/V104&lt;R104,Z$75,Y$75)),X$75))</f>
        <v>NONE</v>
      </c>
      <c r="AB104" s="168">
        <f t="shared" ref="AB104:AB108" si="167">IF(T104=0,X104,IF(T104/V104&gt;Q104,(IF(T104/V104&lt;R104,Z104,Y104)),X104))</f>
        <v>0</v>
      </c>
      <c r="AC104" s="168">
        <f t="shared" ref="AC104:AC108" si="168">K104*$G$71</f>
        <v>0</v>
      </c>
      <c r="AD104" s="168">
        <f>ROUND(IF(T104=0,IF(T$109=0,AC104,(T$109/V$109)*AC104),(T104/V104)*AC104),0)</f>
        <v>0</v>
      </c>
      <c r="AE104" s="168">
        <f t="shared" ref="AE104:AE108" si="169">IF(T104=0,0,(T104-V104)+AC104)</f>
        <v>0</v>
      </c>
      <c r="AF104" s="168">
        <f t="shared" ref="AF104:AF108" si="170">ROUND(IF(T104=0,0,(AD104+AE104)/2),0)</f>
        <v>0</v>
      </c>
      <c r="AG104" s="168" t="str">
        <f>IF(T104=0,IF(T$109=0,"NONE","SL RATIO"),IF(T104/V104&gt;Q104,(IF(T104/V104&lt;R104,AF$75,AE$75)),AD$75))</f>
        <v>NONE</v>
      </c>
      <c r="AH104" s="168">
        <f t="shared" ref="AH104:AH108" si="171">IF(T104=0,AD104,IF(T104/V104&gt;Q104,(IF(T104/V104&lt;R104,AF104,AE104)),AD104))</f>
        <v>0</v>
      </c>
      <c r="AI104" s="168">
        <f>L104*$G$71</f>
        <v>0</v>
      </c>
      <c r="AJ104" s="168">
        <f>ROUND(IF(T104=0,IF(T$109=0,AI104,(T$109/V$109)*AI104),(T104/V104)*AI104),0)</f>
        <v>0</v>
      </c>
      <c r="AK104" s="168">
        <f>IF(T104=0,0,(T104-V104)+AI104)</f>
        <v>0</v>
      </c>
      <c r="AL104" s="169">
        <f>ROUND(IF(T104=0,0,(AJ104+AK104)/2),0)</f>
        <v>0</v>
      </c>
      <c r="AM104" s="170" t="str">
        <f>IF(T104=0,IF(T$109=0,"NONE","SL RATIO"),IF(T104/V104&gt;Q104,(IF(T104/V104&lt;R104,AL$75,AK$75)),AJ$75))</f>
        <v>NONE</v>
      </c>
      <c r="AN104" s="171">
        <f>IF(T104=0,AJ104,IF(T104/V104&gt;Q104,(IF(T104/V104&lt;R104,AL104,AK104)),AJ104))</f>
        <v>0</v>
      </c>
      <c r="AO104" s="166"/>
      <c r="AP104" s="166"/>
      <c r="AQ104" s="168">
        <f>IF(AO104=0,0,IF(W104&gt;0,ROUND(AP104-((((AB104/T104)-1)/(W$74-S104))*(AO104-S104)+1)*T104,0),ROUND(AP104-((((AN104/T104)-1)/(AI$74-S104))*(AO104-S104)+1)*T104,0)))</f>
        <v>0</v>
      </c>
      <c r="AR104" s="168" t="e">
        <f t="shared" ref="AR104:AR108" si="172">IF(AC104&gt;0,ROUND(((((AN104/AH104)-1)/(AI$74-W$74))*(AR$74-W$74)+1)*AH104+AQ104,0),IF(W104&gt;0,ROUND(((((AN104/AB104)-1)/(AI$74-W$74))*(AR$74-W$74)+1)*AB104+AQ104,0),IF(T104&gt;0,ROUND(((((AN104/T104)-1)/(AI$74-S104))*(AR$74-S104)+1)*T104+AQ104,0),ROUND((((1-(U104/AI104))/(AI$74-U$74))*(AR$74-AI$74)+1)*AN104,0))))</f>
        <v>#DIV/0!</v>
      </c>
      <c r="AS104" s="168" t="e">
        <f t="shared" ref="AS104:AS108" si="173">IF(AC104&gt;0,ROUND(((((AN104/AH104)-1)/(AI$74-W$74))*(AS$74-W$74)+1)*AH104+AQ104,0),IF(W104&gt;0,ROUND(((((AN104/AB104)-1)/(AI$74-W$74))*(AS$74-W$74)+1)*AB104+AQ104,0),IF(T104&gt;0,ROUND(((((AN104/T104)-1)/(AI$74-S104))*(AS$74-S104)+1)*T104+AQ104,0),ROUND((((1-(U104/AI104))/(AI$74-U$74))*(AS$74-AI$74)+1)*AN104,0))))</f>
        <v>#DIV/0!</v>
      </c>
      <c r="AU104" s="17" t="str">
        <f>IF(AND(I104=0,L104=0),"COUNT","MODEL")</f>
        <v>COUNT</v>
      </c>
      <c r="AV104" s="149">
        <f t="shared" ref="AV104:AW108" si="174">MAX(IF(AND($I104=0,$L104=0),$T104,AR104),0)</f>
        <v>0</v>
      </c>
      <c r="AW104" s="149">
        <f t="shared" si="174"/>
        <v>0</v>
      </c>
      <c r="AX104" s="17">
        <f>IF($AU104="MODEL",$N$10,$N$10*O$10)</f>
        <v>0</v>
      </c>
      <c r="AY104" s="17">
        <f t="shared" ref="AY104:AY108" si="175">IF($AU104="MODEL",$N$10,$N$10*P$10)</f>
        <v>0</v>
      </c>
      <c r="BH104" s="17">
        <f t="shared" ref="BH104:BI108" si="176">AV104*AX104</f>
        <v>0</v>
      </c>
      <c r="BI104" s="17">
        <f t="shared" si="176"/>
        <v>0</v>
      </c>
      <c r="BJ104" s="17">
        <f>AV104*AX93</f>
        <v>0</v>
      </c>
      <c r="BK104" s="17">
        <f>AW104*AY93</f>
        <v>0</v>
      </c>
    </row>
    <row r="105" spans="7:69" ht="15.6" hidden="1" x14ac:dyDescent="0.25">
      <c r="G105" s="18" t="str">
        <f t="shared" si="164"/>
        <v>UP LEG</v>
      </c>
      <c r="H105" s="53" t="str">
        <f t="shared" si="165"/>
        <v>NORTH</v>
      </c>
      <c r="I105" s="165"/>
      <c r="J105" s="166"/>
      <c r="K105" s="166"/>
      <c r="L105" s="165"/>
      <c r="O105" s="17" t="str">
        <f>B$10</f>
        <v>UP LEG</v>
      </c>
      <c r="P105" s="167" t="str">
        <f>H42</f>
        <v>NORTH</v>
      </c>
      <c r="Q105" s="167">
        <v>0.5</v>
      </c>
      <c r="R105" s="167">
        <v>2</v>
      </c>
      <c r="S105" s="168">
        <f>G$13</f>
        <v>0</v>
      </c>
      <c r="T105" s="168">
        <f>H48+K48</f>
        <v>0</v>
      </c>
      <c r="U105" s="168">
        <f>I105*$G$71</f>
        <v>0</v>
      </c>
      <c r="V105" s="168">
        <f t="shared" si="166"/>
        <v>0</v>
      </c>
      <c r="W105" s="168">
        <f>J105*$G$71</f>
        <v>0</v>
      </c>
      <c r="X105" s="168">
        <f t="shared" ref="X105:X108" si="177">ROUND(IF(T105=0,IF(T$109=0,W105,(T$109/V$109)*W105),(T105/V105)*W105),0)</f>
        <v>0</v>
      </c>
      <c r="Y105" s="168">
        <f t="shared" ref="Y105:Y108" si="178">IF(T105=0,0,(T105-V105)+W105)</f>
        <v>0</v>
      </c>
      <c r="Z105" s="168">
        <f t="shared" ref="Z105:Z108" si="179">ROUND(IF(T105=0,0,(X105+Y105)/2),0)</f>
        <v>0</v>
      </c>
      <c r="AA105" s="168" t="str">
        <f>IF(T105=0,IF(T$109=0,"NONE","SL RATIO"),IF(T105/V105&gt;Q105,(IF(T105/V105&lt;R105,Z$75,Y$75)),X$75))</f>
        <v>NONE</v>
      </c>
      <c r="AB105" s="168">
        <f t="shared" si="167"/>
        <v>0</v>
      </c>
      <c r="AC105" s="168">
        <f t="shared" si="168"/>
        <v>0</v>
      </c>
      <c r="AD105" s="168">
        <f t="shared" ref="AD105:AD108" si="180">ROUND(IF(T105=0,IF(T$109=0,AC105,(T$109/V$109)*AC105),(T105/V105)*AC105),0)</f>
        <v>0</v>
      </c>
      <c r="AE105" s="168">
        <f t="shared" si="169"/>
        <v>0</v>
      </c>
      <c r="AF105" s="168">
        <f t="shared" si="170"/>
        <v>0</v>
      </c>
      <c r="AG105" s="168" t="str">
        <f t="shared" ref="AG105:AG108" si="181">IF(T105=0,IF(T$109=0,"NONE","SL RATIO"),IF(T105/V105&gt;Q105,(IF(T105/V105&lt;R105,AF$75,AE$75)),AD$75))</f>
        <v>NONE</v>
      </c>
      <c r="AH105" s="168">
        <f t="shared" si="171"/>
        <v>0</v>
      </c>
      <c r="AI105" s="168">
        <f>L105*$G$71</f>
        <v>0</v>
      </c>
      <c r="AJ105" s="168">
        <f t="shared" ref="AJ105:AJ108" si="182">ROUND(IF(T105=0,IF(T$109=0,AI105,(T$109/V$109)*AI105),(T105/V105)*AI105),0)</f>
        <v>0</v>
      </c>
      <c r="AK105" s="168">
        <f t="shared" ref="AK105:AK108" si="183">IF(T105=0,0,(T105-V105)+AI105)</f>
        <v>0</v>
      </c>
      <c r="AL105" s="169">
        <f t="shared" ref="AL105:AL108" si="184">ROUND(IF(T105=0,0,(AJ105+AK105)/2),0)</f>
        <v>0</v>
      </c>
      <c r="AM105" s="170" t="str">
        <f>IF(T105=0,IF(T$109=0,"NONE","SL RATIO"),IF(T105/V105&gt;Q105,(IF(T105/V105&lt;R105,AL$75,AK$75)),AJ$75))</f>
        <v>NONE</v>
      </c>
      <c r="AN105" s="171">
        <f t="shared" ref="AN105:AN108" si="185">IF(T105=0,AJ105,IF(T105/V105&gt;Q105,(IF(T105/V105&lt;R105,AL105,AK105)),AJ105))</f>
        <v>0</v>
      </c>
      <c r="AO105" s="166"/>
      <c r="AP105" s="166"/>
      <c r="AQ105" s="168">
        <f>IF(AO105=0,0,IF(W105&gt;0,ROUND(AP105-((((AB105/T105)-1)/(W$74-S105))*(AO105-S105)+1)*T105,0),ROUND(AP105-((((AN105/T105)-1)/(AI$74-S105))*(AO105-S105)+1)*T105,0)))</f>
        <v>0</v>
      </c>
      <c r="AR105" s="168" t="e">
        <f t="shared" si="172"/>
        <v>#DIV/0!</v>
      </c>
      <c r="AS105" s="168" t="e">
        <f t="shared" si="173"/>
        <v>#DIV/0!</v>
      </c>
      <c r="AU105" s="17" t="str">
        <f>IF(AND(I105=0,L105=0),"COUNT","MODEL")</f>
        <v>COUNT</v>
      </c>
      <c r="AV105" s="149">
        <f t="shared" si="174"/>
        <v>0</v>
      </c>
      <c r="AW105" s="149">
        <f t="shared" si="174"/>
        <v>0</v>
      </c>
      <c r="AX105" s="17">
        <f t="shared" ref="AX105:AX108" si="186">IF($AU105="MODEL",$N$10,$N$10*O$10)</f>
        <v>0</v>
      </c>
      <c r="AY105" s="17">
        <f t="shared" si="175"/>
        <v>0</v>
      </c>
      <c r="BH105" s="17">
        <f t="shared" si="176"/>
        <v>0</v>
      </c>
      <c r="BI105" s="17">
        <f t="shared" si="176"/>
        <v>0</v>
      </c>
      <c r="BJ105" s="17">
        <f>AV105*AX86</f>
        <v>0</v>
      </c>
      <c r="BK105" s="17">
        <f>AW105*AY86</f>
        <v>0</v>
      </c>
    </row>
    <row r="106" spans="7:69" ht="15.6" hidden="1" x14ac:dyDescent="0.25">
      <c r="G106" s="18" t="str">
        <f t="shared" si="164"/>
        <v>UP LEG</v>
      </c>
      <c r="H106" s="53" t="str">
        <f t="shared" si="165"/>
        <v>EAST</v>
      </c>
      <c r="I106" s="165"/>
      <c r="J106" s="166"/>
      <c r="K106" s="166"/>
      <c r="L106" s="165"/>
      <c r="O106" s="17" t="str">
        <f>B$10</f>
        <v>UP LEG</v>
      </c>
      <c r="P106" s="167" t="str">
        <f>I42</f>
        <v>EAST</v>
      </c>
      <c r="Q106" s="167">
        <v>0.5</v>
      </c>
      <c r="R106" s="167">
        <v>2</v>
      </c>
      <c r="S106" s="168">
        <f>G$13</f>
        <v>0</v>
      </c>
      <c r="T106" s="168">
        <f>I48+L48</f>
        <v>0</v>
      </c>
      <c r="U106" s="168">
        <f>I106*$G$71</f>
        <v>0</v>
      </c>
      <c r="V106" s="168">
        <f t="shared" si="166"/>
        <v>0</v>
      </c>
      <c r="W106" s="168">
        <f>J106*$G$71</f>
        <v>0</v>
      </c>
      <c r="X106" s="168">
        <f t="shared" si="177"/>
        <v>0</v>
      </c>
      <c r="Y106" s="168">
        <f t="shared" si="178"/>
        <v>0</v>
      </c>
      <c r="Z106" s="168">
        <f t="shared" si="179"/>
        <v>0</v>
      </c>
      <c r="AA106" s="168" t="str">
        <f>IF(T106=0,IF(T$109=0,"NONE","SL RATIO"),IF(T106/V106&gt;Q106,(IF(T106/V106&lt;R106,Z$75,Y$75)),X$75))</f>
        <v>NONE</v>
      </c>
      <c r="AB106" s="168">
        <f t="shared" si="167"/>
        <v>0</v>
      </c>
      <c r="AC106" s="168">
        <f t="shared" si="168"/>
        <v>0</v>
      </c>
      <c r="AD106" s="168">
        <f t="shared" si="180"/>
        <v>0</v>
      </c>
      <c r="AE106" s="168">
        <f t="shared" si="169"/>
        <v>0</v>
      </c>
      <c r="AF106" s="168">
        <f t="shared" si="170"/>
        <v>0</v>
      </c>
      <c r="AG106" s="168" t="str">
        <f t="shared" si="181"/>
        <v>NONE</v>
      </c>
      <c r="AH106" s="168">
        <f t="shared" si="171"/>
        <v>0</v>
      </c>
      <c r="AI106" s="168">
        <f>L106*$G$71</f>
        <v>0</v>
      </c>
      <c r="AJ106" s="168">
        <f t="shared" si="182"/>
        <v>0</v>
      </c>
      <c r="AK106" s="168">
        <f t="shared" si="183"/>
        <v>0</v>
      </c>
      <c r="AL106" s="169">
        <f t="shared" si="184"/>
        <v>0</v>
      </c>
      <c r="AM106" s="170" t="str">
        <f>IF(T106=0,IF(T$109=0,"NONE","SL RATIO"),IF(T106/V106&gt;Q106,(IF(T106/V106&lt;R106,AL$75,AK$75)),AJ$75))</f>
        <v>NONE</v>
      </c>
      <c r="AN106" s="171">
        <f t="shared" si="185"/>
        <v>0</v>
      </c>
      <c r="AO106" s="166"/>
      <c r="AP106" s="166"/>
      <c r="AQ106" s="168">
        <f>IF(AO106=0,0,IF(W106&gt;0,ROUND(AP106-((((AB106/T106)-1)/(W$74-S106))*(AO106-S106)+1)*T106,0),ROUND(AP106-((((AN106/T106)-1)/(AI$74-S106))*(AO106-S106)+1)*T106,0)))</f>
        <v>0</v>
      </c>
      <c r="AR106" s="168" t="e">
        <f t="shared" si="172"/>
        <v>#DIV/0!</v>
      </c>
      <c r="AS106" s="168" t="e">
        <f t="shared" si="173"/>
        <v>#DIV/0!</v>
      </c>
      <c r="AU106" s="17" t="str">
        <f>IF(AND(I106=0,L106=0),"COUNT","MODEL")</f>
        <v>COUNT</v>
      </c>
      <c r="AV106" s="149">
        <f t="shared" si="174"/>
        <v>0</v>
      </c>
      <c r="AW106" s="149">
        <f t="shared" si="174"/>
        <v>0</v>
      </c>
      <c r="AX106" s="17">
        <f t="shared" si="186"/>
        <v>0</v>
      </c>
      <c r="AY106" s="17">
        <f t="shared" si="175"/>
        <v>0</v>
      </c>
      <c r="BH106" s="17">
        <f t="shared" si="176"/>
        <v>0</v>
      </c>
      <c r="BI106" s="17">
        <f t="shared" si="176"/>
        <v>0</v>
      </c>
      <c r="BJ106" s="17">
        <f>AV106*AX79</f>
        <v>0</v>
      </c>
      <c r="BK106" s="17">
        <f>AW106*AY79</f>
        <v>0</v>
      </c>
    </row>
    <row r="107" spans="7:69" ht="15.6" hidden="1" x14ac:dyDescent="0.25">
      <c r="G107" s="18" t="str">
        <f t="shared" si="164"/>
        <v>UP LEG</v>
      </c>
      <c r="H107" s="53" t="str">
        <f t="shared" si="165"/>
        <v>SOUTH</v>
      </c>
      <c r="I107" s="165"/>
      <c r="J107" s="166"/>
      <c r="K107" s="166"/>
      <c r="L107" s="165"/>
      <c r="O107" s="17" t="str">
        <f>B$10</f>
        <v>UP LEG</v>
      </c>
      <c r="P107" s="167" t="str">
        <f>C42</f>
        <v>SOUTH</v>
      </c>
      <c r="Q107" s="167">
        <v>0.5</v>
      </c>
      <c r="R107" s="167">
        <v>2</v>
      </c>
      <c r="S107" s="168">
        <f t="shared" ref="S107:S108" si="187">G$13</f>
        <v>0</v>
      </c>
      <c r="T107" s="168">
        <f>C48+E48</f>
        <v>0</v>
      </c>
      <c r="U107" s="168">
        <f>I107*$G$71</f>
        <v>0</v>
      </c>
      <c r="V107" s="168">
        <f t="shared" si="166"/>
        <v>0</v>
      </c>
      <c r="W107" s="168">
        <f>J107*$G$71</f>
        <v>0</v>
      </c>
      <c r="X107" s="168">
        <f t="shared" si="177"/>
        <v>0</v>
      </c>
      <c r="Y107" s="168">
        <f t="shared" si="178"/>
        <v>0</v>
      </c>
      <c r="Z107" s="168">
        <f t="shared" si="179"/>
        <v>0</v>
      </c>
      <c r="AA107" s="168" t="str">
        <f>IF(T107=0,IF(T$109=0,"NONE","SL RATIO"),IF(T107/V107&gt;Q107,(IF(T107/V107&lt;R107,Z$75,Y$75)),X$75))</f>
        <v>NONE</v>
      </c>
      <c r="AB107" s="168">
        <f t="shared" si="167"/>
        <v>0</v>
      </c>
      <c r="AC107" s="168">
        <f t="shared" si="168"/>
        <v>0</v>
      </c>
      <c r="AD107" s="168">
        <f t="shared" si="180"/>
        <v>0</v>
      </c>
      <c r="AE107" s="168">
        <f t="shared" si="169"/>
        <v>0</v>
      </c>
      <c r="AF107" s="168">
        <f t="shared" si="170"/>
        <v>0</v>
      </c>
      <c r="AG107" s="168" t="str">
        <f t="shared" si="181"/>
        <v>NONE</v>
      </c>
      <c r="AH107" s="168">
        <f t="shared" si="171"/>
        <v>0</v>
      </c>
      <c r="AI107" s="168">
        <f>L107*$G$71</f>
        <v>0</v>
      </c>
      <c r="AJ107" s="168">
        <f t="shared" si="182"/>
        <v>0</v>
      </c>
      <c r="AK107" s="168">
        <f t="shared" si="183"/>
        <v>0</v>
      </c>
      <c r="AL107" s="169">
        <f t="shared" si="184"/>
        <v>0</v>
      </c>
      <c r="AM107" s="170" t="str">
        <f>IF(T107=0,IF(T$109=0,"NONE","SL RATIO"),IF(T107/V107&gt;Q107,(IF(T107/V107&lt;R107,AL$75,AK$75)),AJ$75))</f>
        <v>NONE</v>
      </c>
      <c r="AN107" s="171">
        <f t="shared" si="185"/>
        <v>0</v>
      </c>
      <c r="AO107" s="166"/>
      <c r="AP107" s="166"/>
      <c r="AQ107" s="168">
        <f t="shared" ref="AQ107:AQ108" si="188">IF(AO107=0,0,IF(W107&gt;0,ROUND(AP107-((((AB107/T107)-1)/(W$74-S107))*(AO107-S107)+1)*T107,0),ROUND(AP107-((((AN107/T107)-1)/(AI$74-S107))*(AO107-S107)+1)*T107,0)))</f>
        <v>0</v>
      </c>
      <c r="AR107" s="168" t="e">
        <f t="shared" si="172"/>
        <v>#DIV/0!</v>
      </c>
      <c r="AS107" s="168" t="e">
        <f t="shared" si="173"/>
        <v>#DIV/0!</v>
      </c>
      <c r="AU107" s="17" t="str">
        <f>IF(AND(I107=0,L107=0),"COUNT","MODEL")</f>
        <v>COUNT</v>
      </c>
      <c r="AV107" s="149">
        <f t="shared" si="174"/>
        <v>0</v>
      </c>
      <c r="AW107" s="149">
        <f t="shared" si="174"/>
        <v>0</v>
      </c>
      <c r="AX107" s="17">
        <f t="shared" si="186"/>
        <v>0</v>
      </c>
      <c r="AY107" s="17">
        <f t="shared" si="175"/>
        <v>0</v>
      </c>
      <c r="BH107" s="17">
        <f t="shared" si="176"/>
        <v>0</v>
      </c>
      <c r="BI107" s="17">
        <f t="shared" si="176"/>
        <v>0</v>
      </c>
      <c r="BJ107" s="17">
        <f>AV107*AX100</f>
        <v>0</v>
      </c>
      <c r="BK107" s="17">
        <f>AW107*AY100</f>
        <v>0</v>
      </c>
    </row>
    <row r="108" spans="7:69" ht="15.6" hidden="1" x14ac:dyDescent="0.25">
      <c r="G108" s="18" t="str">
        <f t="shared" si="164"/>
        <v>UP LEG</v>
      </c>
      <c r="H108" s="53" t="str">
        <f t="shared" si="165"/>
        <v>DOWN</v>
      </c>
      <c r="I108" s="165"/>
      <c r="J108" s="166"/>
      <c r="K108" s="166"/>
      <c r="L108" s="165"/>
      <c r="O108" s="17" t="str">
        <f>B$10</f>
        <v>UP LEG</v>
      </c>
      <c r="P108" s="167" t="str">
        <f>D42</f>
        <v>DOWN</v>
      </c>
      <c r="Q108" s="167">
        <v>0.5</v>
      </c>
      <c r="R108" s="167">
        <v>2</v>
      </c>
      <c r="S108" s="168">
        <f t="shared" si="187"/>
        <v>0</v>
      </c>
      <c r="T108" s="168">
        <f>D48+F48</f>
        <v>0</v>
      </c>
      <c r="U108" s="168">
        <f>I108*$G$71</f>
        <v>0</v>
      </c>
      <c r="V108" s="168">
        <f t="shared" si="166"/>
        <v>0</v>
      </c>
      <c r="W108" s="168">
        <f>J108*$G$71</f>
        <v>0</v>
      </c>
      <c r="X108" s="168">
        <f t="shared" si="177"/>
        <v>0</v>
      </c>
      <c r="Y108" s="168">
        <f t="shared" si="178"/>
        <v>0</v>
      </c>
      <c r="Z108" s="168">
        <f t="shared" si="179"/>
        <v>0</v>
      </c>
      <c r="AA108" s="168" t="str">
        <f>IF(T108=0,IF(T$109=0,"NONE","SL RATIO"),IF(T108/V108&gt;Q108,(IF(T108/V108&lt;R108,Z$75,Y$75)),X$75))</f>
        <v>NONE</v>
      </c>
      <c r="AB108" s="168">
        <f t="shared" si="167"/>
        <v>0</v>
      </c>
      <c r="AC108" s="168">
        <f t="shared" si="168"/>
        <v>0</v>
      </c>
      <c r="AD108" s="168">
        <f t="shared" si="180"/>
        <v>0</v>
      </c>
      <c r="AE108" s="168">
        <f t="shared" si="169"/>
        <v>0</v>
      </c>
      <c r="AF108" s="168">
        <f t="shared" si="170"/>
        <v>0</v>
      </c>
      <c r="AG108" s="168" t="str">
        <f t="shared" si="181"/>
        <v>NONE</v>
      </c>
      <c r="AH108" s="168">
        <f t="shared" si="171"/>
        <v>0</v>
      </c>
      <c r="AI108" s="168">
        <f>L108*$G$71</f>
        <v>0</v>
      </c>
      <c r="AJ108" s="168">
        <f t="shared" si="182"/>
        <v>0</v>
      </c>
      <c r="AK108" s="168">
        <f t="shared" si="183"/>
        <v>0</v>
      </c>
      <c r="AL108" s="169">
        <f t="shared" si="184"/>
        <v>0</v>
      </c>
      <c r="AM108" s="170" t="str">
        <f>IF(T108=0,IF(T$109=0,"NONE","SL RATIO"),IF(T108/V108&gt;Q108,(IF(T108/V108&lt;R108,AL$75,AK$75)),AJ$75))</f>
        <v>NONE</v>
      </c>
      <c r="AN108" s="171">
        <f t="shared" si="185"/>
        <v>0</v>
      </c>
      <c r="AO108" s="166"/>
      <c r="AP108" s="166"/>
      <c r="AQ108" s="168">
        <f t="shared" si="188"/>
        <v>0</v>
      </c>
      <c r="AR108" s="168" t="e">
        <f t="shared" si="172"/>
        <v>#DIV/0!</v>
      </c>
      <c r="AS108" s="168" t="e">
        <f t="shared" si="173"/>
        <v>#DIV/0!</v>
      </c>
      <c r="AU108" s="17" t="str">
        <f>IF(AND(I108=0,L108=0),"COUNT","MODEL")</f>
        <v>COUNT</v>
      </c>
      <c r="AV108" s="149">
        <f t="shared" si="174"/>
        <v>0</v>
      </c>
      <c r="AW108" s="149">
        <f t="shared" si="174"/>
        <v>0</v>
      </c>
      <c r="AX108" s="17">
        <f t="shared" si="186"/>
        <v>0</v>
      </c>
      <c r="AY108" s="17">
        <f t="shared" si="175"/>
        <v>0</v>
      </c>
      <c r="BH108" s="17">
        <f t="shared" si="176"/>
        <v>0</v>
      </c>
      <c r="BI108" s="17">
        <f t="shared" si="176"/>
        <v>0</v>
      </c>
      <c r="BJ108" s="17">
        <f>AV108*AX115</f>
        <v>0</v>
      </c>
      <c r="BK108" s="17">
        <f>AW108*AY115</f>
        <v>0</v>
      </c>
    </row>
    <row r="109" spans="7:69" ht="15.6" hidden="1" x14ac:dyDescent="0.3">
      <c r="O109" s="157" t="s">
        <v>190</v>
      </c>
      <c r="P109" s="157"/>
      <c r="Q109" s="157"/>
      <c r="R109" s="157"/>
      <c r="S109" s="157"/>
      <c r="T109" s="157">
        <f>SUM(T104:T108)</f>
        <v>0</v>
      </c>
      <c r="U109" s="157"/>
      <c r="V109" s="157">
        <f>SUMIF(T104:T108,"&gt;0",V104:V108)</f>
        <v>0</v>
      </c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</row>
    <row r="110" spans="7:69" ht="15.6" hidden="1" x14ac:dyDescent="0.3"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</row>
    <row r="111" spans="7:69" ht="15.6" hidden="1" x14ac:dyDescent="0.25">
      <c r="G111" s="18" t="str">
        <f t="shared" ref="G111:G115" si="189">O111</f>
        <v>DOWN LEG</v>
      </c>
      <c r="H111" s="53" t="str">
        <f t="shared" ref="H111:H115" si="190">P111</f>
        <v>WEST</v>
      </c>
      <c r="I111" s="165"/>
      <c r="J111" s="166"/>
      <c r="K111" s="166"/>
      <c r="L111" s="165"/>
      <c r="O111" s="17" t="str">
        <f>B$11</f>
        <v>DOWN LEG</v>
      </c>
      <c r="P111" s="167" t="str">
        <f>G49</f>
        <v>WEST</v>
      </c>
      <c r="Q111" s="167">
        <v>0.5</v>
      </c>
      <c r="R111" s="167">
        <v>2</v>
      </c>
      <c r="S111" s="168">
        <f>G$13</f>
        <v>0</v>
      </c>
      <c r="T111" s="168">
        <f>G55+J55</f>
        <v>0</v>
      </c>
      <c r="U111" s="168">
        <f>I111*$G$71</f>
        <v>0</v>
      </c>
      <c r="V111" s="168">
        <f t="shared" ref="V111:V115" si="191">ROUND(IF(T111=0,0,IF(W111=0,((((((AI111/U111)-1)/(AI$74-U$74))*(S111-U$74))+1)*U111),IF(W$74=U$74,U111,((((((W111/U111)-1)/(W$74-U$74))*(S111-U$74))+1)*U111)))),0)</f>
        <v>0</v>
      </c>
      <c r="W111" s="168">
        <f>J111*$G$71</f>
        <v>0</v>
      </c>
      <c r="X111" s="168">
        <f>ROUND(IF(T111=0,IF(T$116=0,W111,(T$116/V$116)*W111),(T111/V111)*W111),0)</f>
        <v>0</v>
      </c>
      <c r="Y111" s="168">
        <f>IF(T111=0,0,(T111-V111)+W111)</f>
        <v>0</v>
      </c>
      <c r="Z111" s="168">
        <f>ROUND(IF(T111=0,0,(X111+Y111)/2),0)</f>
        <v>0</v>
      </c>
      <c r="AA111" s="168" t="str">
        <f>IF(T111=0,IF(T$116=0,"NONE","SL RATIO"),IF(T111/V111&gt;Q111,(IF(T111/V111&lt;R111,Z$75,Y$75)),X$75))</f>
        <v>NONE</v>
      </c>
      <c r="AB111" s="168">
        <f t="shared" ref="AB111:AB115" si="192">IF(T111=0,X111,IF(T111/V111&gt;Q111,(IF(T111/V111&lt;R111,Z111,Y111)),X111))</f>
        <v>0</v>
      </c>
      <c r="AC111" s="168">
        <f t="shared" ref="AC111:AC115" si="193">K111*$G$71</f>
        <v>0</v>
      </c>
      <c r="AD111" s="168">
        <f>ROUND(IF(T111=0,IF(T$116=0,AC111,(T$116/V$116)*AC111),(T111/V111)*AC111),0)</f>
        <v>0</v>
      </c>
      <c r="AE111" s="168">
        <f t="shared" ref="AE111:AE115" si="194">IF(T111=0,0,(T111-V111)+AC111)</f>
        <v>0</v>
      </c>
      <c r="AF111" s="168">
        <f t="shared" ref="AF111:AF115" si="195">ROUND(IF(T111=0,0,(AD111+AE111)/2),0)</f>
        <v>0</v>
      </c>
      <c r="AG111" s="168" t="str">
        <f>IF(T111=0,IF(T$116=0,"NONE","SL RATIO"),IF(T111/V111&gt;Q111,(IF(T111/V111&lt;R111,AF$75,AE$75)),AD$75))</f>
        <v>NONE</v>
      </c>
      <c r="AH111" s="168">
        <f t="shared" ref="AH111:AH115" si="196">IF(T111=0,AD111,IF(T111/V111&gt;Q111,(IF(T111/V111&lt;R111,AF111,AE111)),AD111))</f>
        <v>0</v>
      </c>
      <c r="AI111" s="168">
        <f>L111*$G$71</f>
        <v>0</v>
      </c>
      <c r="AJ111" s="168">
        <f>ROUND(IF(T111=0,IF(T$116=0,AI111,(T$116/V$116)*AI111),(T111/V111)*AI111),0)</f>
        <v>0</v>
      </c>
      <c r="AK111" s="168">
        <f>IF(T111=0,0,(T111-V111)+AI111)</f>
        <v>0</v>
      </c>
      <c r="AL111" s="169">
        <f>ROUND(IF(T111=0,0,(AJ111+AK111)/2),0)</f>
        <v>0</v>
      </c>
      <c r="AM111" s="170" t="str">
        <f>IF(T111=0,IF(T$116=0,"NONE","SL RATIO"),IF(T111/V111&gt;Q111,(IF(T111/V111&lt;R111,AL$75,AK$75)),AJ$75))</f>
        <v>NONE</v>
      </c>
      <c r="AN111" s="171">
        <f>IF(T111=0,AJ111,IF(T111/V111&gt;Q111,(IF(T111/V111&lt;R111,AL111,AK111)),AJ111))</f>
        <v>0</v>
      </c>
      <c r="AO111" s="166"/>
      <c r="AP111" s="166"/>
      <c r="AQ111" s="168">
        <f>IF(AO111=0,0,IF(W111&gt;0,ROUND(AP111-((((AB111/T111)-1)/(W$74-S111))*(AO111-S111)+1)*T111,0),ROUND(AP111-((((AN111/T111)-1)/(AI$74-S111))*(AO111-S111)+1)*T111,0)))</f>
        <v>0</v>
      </c>
      <c r="AR111" s="168" t="e">
        <f t="shared" ref="AR111:AR115" si="197">IF(AC111&gt;0,ROUND(((((AN111/AH111)-1)/(AI$74-W$74))*(AR$74-W$74)+1)*AH111+AQ111,0),IF(W111&gt;0,ROUND(((((AN111/AB111)-1)/(AI$74-W$74))*(AR$74-W$74)+1)*AB111+AQ111,0),IF(T111&gt;0,ROUND(((((AN111/T111)-1)/(AI$74-S111))*(AR$74-S111)+1)*T111+AQ111,0),ROUND((((1-(U111/AI111))/(AI$74-U$74))*(AR$74-AI$74)+1)*AN111,0))))</f>
        <v>#DIV/0!</v>
      </c>
      <c r="AS111" s="168" t="e">
        <f t="shared" ref="AS111:AS115" si="198">IF(AC111&gt;0,ROUND(((((AN111/AH111)-1)/(AI$74-W$74))*(AS$74-W$74)+1)*AH111+AQ111,0),IF(W111&gt;0,ROUND(((((AN111/AB111)-1)/(AI$74-W$74))*(AS$74-W$74)+1)*AB111+AQ111,0),IF(T111&gt;0,ROUND(((((AN111/T111)-1)/(AI$74-S111))*(AS$74-S111)+1)*T111+AQ111,0),ROUND((((1-(U111/AI111))/(AI$74-U$74))*(AS$74-AI$74)+1)*AN111,0))))</f>
        <v>#DIV/0!</v>
      </c>
      <c r="AU111" s="17" t="str">
        <f>IF(AND(I111=0,L111=0),"COUNT","MODEL")</f>
        <v>COUNT</v>
      </c>
      <c r="AV111" s="149">
        <f t="shared" ref="AV111:AW115" si="199">MAX(IF(AND($I111=0,$L111=0),$T111,AR111),0)</f>
        <v>0</v>
      </c>
      <c r="AW111" s="149">
        <f t="shared" si="199"/>
        <v>0</v>
      </c>
      <c r="AX111" s="17">
        <f>IF($AU111="MODEL",$N$11,$N$11*O$11)</f>
        <v>0</v>
      </c>
      <c r="AY111" s="17">
        <f t="shared" ref="AY111:AY115" si="200">IF($AU111="MODEL",$N$11,$N$11*P$11)</f>
        <v>0</v>
      </c>
      <c r="BH111" s="17">
        <f t="shared" ref="BH111:BI115" si="201">AV111*AX111</f>
        <v>0</v>
      </c>
      <c r="BI111" s="17">
        <f t="shared" si="201"/>
        <v>0</v>
      </c>
      <c r="BJ111" s="17">
        <f>AV111*AX94</f>
        <v>0</v>
      </c>
      <c r="BK111" s="17">
        <f>AW111*AY94</f>
        <v>0</v>
      </c>
    </row>
    <row r="112" spans="7:69" ht="15.6" hidden="1" x14ac:dyDescent="0.25">
      <c r="G112" s="18" t="str">
        <f t="shared" si="189"/>
        <v>DOWN LEG</v>
      </c>
      <c r="H112" s="53" t="str">
        <f t="shared" si="190"/>
        <v>NORTH</v>
      </c>
      <c r="I112" s="165"/>
      <c r="J112" s="166"/>
      <c r="K112" s="166"/>
      <c r="L112" s="165"/>
      <c r="O112" s="17" t="str">
        <f>B$11</f>
        <v>DOWN LEG</v>
      </c>
      <c r="P112" s="167" t="str">
        <f>H49</f>
        <v>NORTH</v>
      </c>
      <c r="Q112" s="167">
        <v>0.5</v>
      </c>
      <c r="R112" s="167">
        <v>2</v>
      </c>
      <c r="S112" s="168">
        <f>G$13</f>
        <v>0</v>
      </c>
      <c r="T112" s="168">
        <f>H55+K55</f>
        <v>0</v>
      </c>
      <c r="U112" s="168">
        <f>I112*$G$71</f>
        <v>0</v>
      </c>
      <c r="V112" s="168">
        <f t="shared" si="191"/>
        <v>0</v>
      </c>
      <c r="W112" s="168">
        <f>J112*$G$71</f>
        <v>0</v>
      </c>
      <c r="X112" s="168">
        <f t="shared" ref="X112:X115" si="202">ROUND(IF(T112=0,IF(T$116=0,W112,(T$116/V$116)*W112),(T112/V112)*W112),0)</f>
        <v>0</v>
      </c>
      <c r="Y112" s="168">
        <f t="shared" ref="Y112:Y115" si="203">IF(T112=0,0,(T112-V112)+W112)</f>
        <v>0</v>
      </c>
      <c r="Z112" s="168">
        <f t="shared" ref="Z112:Z115" si="204">ROUND(IF(T112=0,0,(X112+Y112)/2),0)</f>
        <v>0</v>
      </c>
      <c r="AA112" s="168" t="str">
        <f>IF(T112=0,IF(T$116=0,"NONE","SL RATIO"),IF(T112/V112&gt;Q112,(IF(T112/V112&lt;R112,Z$75,Y$75)),X$75))</f>
        <v>NONE</v>
      </c>
      <c r="AB112" s="168">
        <f t="shared" si="192"/>
        <v>0</v>
      </c>
      <c r="AC112" s="168">
        <f t="shared" si="193"/>
        <v>0</v>
      </c>
      <c r="AD112" s="168">
        <f t="shared" ref="AD112:AD115" si="205">ROUND(IF(T112=0,IF(T$116=0,AC112,(T$116/V$116)*AC112),(T112/V112)*AC112),0)</f>
        <v>0</v>
      </c>
      <c r="AE112" s="168">
        <f t="shared" si="194"/>
        <v>0</v>
      </c>
      <c r="AF112" s="168">
        <f t="shared" si="195"/>
        <v>0</v>
      </c>
      <c r="AG112" s="168" t="str">
        <f t="shared" ref="AG112:AG115" si="206">IF(T112=0,IF(T$116=0,"NONE","SL RATIO"),IF(T112/V112&gt;Q112,(IF(T112/V112&lt;R112,AF$75,AE$75)),AD$75))</f>
        <v>NONE</v>
      </c>
      <c r="AH112" s="168">
        <f t="shared" si="196"/>
        <v>0</v>
      </c>
      <c r="AI112" s="168">
        <f>L112*$G$71</f>
        <v>0</v>
      </c>
      <c r="AJ112" s="168">
        <f t="shared" ref="AJ112:AJ115" si="207">ROUND(IF(T112=0,IF(T$116=0,AI112,(T$116/V$116)*AI112),(T112/V112)*AI112),0)</f>
        <v>0</v>
      </c>
      <c r="AK112" s="168">
        <f t="shared" ref="AK112:AK115" si="208">IF(T112=0,0,(T112-V112)+AI112)</f>
        <v>0</v>
      </c>
      <c r="AL112" s="169">
        <f t="shared" ref="AL112:AL115" si="209">ROUND(IF(T112=0,0,(AJ112+AK112)/2),0)</f>
        <v>0</v>
      </c>
      <c r="AM112" s="170" t="str">
        <f>IF(T112=0,IF(T$116=0,"NONE","SL RATIO"),IF(T112/V112&gt;Q112,(IF(T112/V112&lt;R112,AL$75,AK$75)),AJ$75))</f>
        <v>NONE</v>
      </c>
      <c r="AN112" s="171">
        <f t="shared" ref="AN112:AN115" si="210">IF(T112=0,AJ112,IF(T112/V112&gt;Q112,(IF(T112/V112&lt;R112,AL112,AK112)),AJ112))</f>
        <v>0</v>
      </c>
      <c r="AO112" s="166"/>
      <c r="AP112" s="166"/>
      <c r="AQ112" s="168">
        <f>IF(AO112=0,0,IF(W112&gt;0,ROUND(AP112-((((AB112/T112)-1)/(W$74-S112))*(AO112-S112)+1)*T112,0),ROUND(AP112-((((AN112/T112)-1)/(AI$74-S112))*(AO112-S112)+1)*T112,0)))</f>
        <v>0</v>
      </c>
      <c r="AR112" s="168" t="e">
        <f t="shared" si="197"/>
        <v>#DIV/0!</v>
      </c>
      <c r="AS112" s="168" t="e">
        <f t="shared" si="198"/>
        <v>#DIV/0!</v>
      </c>
      <c r="AU112" s="17" t="str">
        <f>IF(AND(I112=0,L112=0),"COUNT","MODEL")</f>
        <v>COUNT</v>
      </c>
      <c r="AV112" s="149">
        <f t="shared" si="199"/>
        <v>0</v>
      </c>
      <c r="AW112" s="149">
        <f t="shared" si="199"/>
        <v>0</v>
      </c>
      <c r="AX112" s="17">
        <f t="shared" ref="AX112:AX115" si="211">IF($AU112="MODEL",$N$11,$N$11*O$11)</f>
        <v>0</v>
      </c>
      <c r="AY112" s="17">
        <f t="shared" si="200"/>
        <v>0</v>
      </c>
      <c r="BH112" s="17">
        <f t="shared" si="201"/>
        <v>0</v>
      </c>
      <c r="BI112" s="17">
        <f t="shared" si="201"/>
        <v>0</v>
      </c>
      <c r="BJ112" s="17">
        <f>AV112*AX87</f>
        <v>0</v>
      </c>
      <c r="BK112" s="17">
        <f>AW112*AY87</f>
        <v>0</v>
      </c>
    </row>
    <row r="113" spans="1:63" ht="15.6" hidden="1" x14ac:dyDescent="0.25">
      <c r="G113" s="18" t="str">
        <f t="shared" si="189"/>
        <v>DOWN LEG</v>
      </c>
      <c r="H113" s="53" t="str">
        <f t="shared" si="190"/>
        <v>EAST</v>
      </c>
      <c r="I113" s="165"/>
      <c r="J113" s="166"/>
      <c r="K113" s="166"/>
      <c r="L113" s="165"/>
      <c r="O113" s="17" t="str">
        <f>B$11</f>
        <v>DOWN LEG</v>
      </c>
      <c r="P113" s="167" t="str">
        <f>I49</f>
        <v>EAST</v>
      </c>
      <c r="Q113" s="167">
        <v>0.5</v>
      </c>
      <c r="R113" s="167">
        <v>2</v>
      </c>
      <c r="S113" s="168">
        <f>G$13</f>
        <v>0</v>
      </c>
      <c r="T113" s="168">
        <f>I55+L55</f>
        <v>0</v>
      </c>
      <c r="U113" s="168">
        <f>I113*$G$71</f>
        <v>0</v>
      </c>
      <c r="V113" s="168">
        <f t="shared" si="191"/>
        <v>0</v>
      </c>
      <c r="W113" s="168">
        <f>J113*$G$71</f>
        <v>0</v>
      </c>
      <c r="X113" s="168">
        <f t="shared" si="202"/>
        <v>0</v>
      </c>
      <c r="Y113" s="168">
        <f t="shared" si="203"/>
        <v>0</v>
      </c>
      <c r="Z113" s="168">
        <f t="shared" si="204"/>
        <v>0</v>
      </c>
      <c r="AA113" s="168" t="str">
        <f>IF(T113=0,IF(T$116=0,"NONE","SL RATIO"),IF(T113/V113&gt;Q113,(IF(T113/V113&lt;R113,Z$75,Y$75)),X$75))</f>
        <v>NONE</v>
      </c>
      <c r="AB113" s="168">
        <f t="shared" si="192"/>
        <v>0</v>
      </c>
      <c r="AC113" s="168">
        <f t="shared" si="193"/>
        <v>0</v>
      </c>
      <c r="AD113" s="168">
        <f t="shared" si="205"/>
        <v>0</v>
      </c>
      <c r="AE113" s="168">
        <f t="shared" si="194"/>
        <v>0</v>
      </c>
      <c r="AF113" s="168">
        <f t="shared" si="195"/>
        <v>0</v>
      </c>
      <c r="AG113" s="168" t="str">
        <f t="shared" si="206"/>
        <v>NONE</v>
      </c>
      <c r="AH113" s="168">
        <f t="shared" si="196"/>
        <v>0</v>
      </c>
      <c r="AI113" s="168">
        <f>L113*$G$71</f>
        <v>0</v>
      </c>
      <c r="AJ113" s="168">
        <f t="shared" si="207"/>
        <v>0</v>
      </c>
      <c r="AK113" s="168">
        <f t="shared" si="208"/>
        <v>0</v>
      </c>
      <c r="AL113" s="169">
        <f t="shared" si="209"/>
        <v>0</v>
      </c>
      <c r="AM113" s="170" t="str">
        <f>IF(T113=0,IF(T$116=0,"NONE","SL RATIO"),IF(T113/V113&gt;Q113,(IF(T113/V113&lt;R113,AL$75,AK$75)),AJ$75))</f>
        <v>NONE</v>
      </c>
      <c r="AN113" s="171">
        <f t="shared" si="210"/>
        <v>0</v>
      </c>
      <c r="AO113" s="166"/>
      <c r="AP113" s="166"/>
      <c r="AQ113" s="168">
        <f>IF(AO113=0,0,IF(W113&gt;0,ROUND(AP113-((((AB113/T113)-1)/(W$74-S113))*(AO113-S113)+1)*T113,0),ROUND(AP113-((((AN113/T113)-1)/(AI$74-S113))*(AO113-S113)+1)*T113,0)))</f>
        <v>0</v>
      </c>
      <c r="AR113" s="168" t="e">
        <f t="shared" si="197"/>
        <v>#DIV/0!</v>
      </c>
      <c r="AS113" s="168" t="e">
        <f t="shared" si="198"/>
        <v>#DIV/0!</v>
      </c>
      <c r="AU113" s="17" t="str">
        <f>IF(AND(I113=0,L113=0),"COUNT","MODEL")</f>
        <v>COUNT</v>
      </c>
      <c r="AV113" s="149">
        <f t="shared" si="199"/>
        <v>0</v>
      </c>
      <c r="AW113" s="149">
        <f t="shared" si="199"/>
        <v>0</v>
      </c>
      <c r="AX113" s="17">
        <f t="shared" si="211"/>
        <v>0</v>
      </c>
      <c r="AY113" s="17">
        <f t="shared" si="200"/>
        <v>0</v>
      </c>
      <c r="BH113" s="17">
        <f t="shared" si="201"/>
        <v>0</v>
      </c>
      <c r="BI113" s="17">
        <f t="shared" si="201"/>
        <v>0</v>
      </c>
      <c r="BJ113" s="17">
        <f>AV113*AX80</f>
        <v>0</v>
      </c>
      <c r="BK113" s="17">
        <f>AW113*AY80</f>
        <v>0</v>
      </c>
    </row>
    <row r="114" spans="1:63" ht="15.6" hidden="1" x14ac:dyDescent="0.25">
      <c r="G114" s="18" t="str">
        <f t="shared" si="189"/>
        <v>DOWN LEG</v>
      </c>
      <c r="H114" s="53" t="str">
        <f t="shared" si="190"/>
        <v>SOUTH</v>
      </c>
      <c r="I114" s="165"/>
      <c r="J114" s="166"/>
      <c r="K114" s="166"/>
      <c r="L114" s="165"/>
      <c r="O114" s="17" t="str">
        <f>B$11</f>
        <v>DOWN LEG</v>
      </c>
      <c r="P114" s="167" t="str">
        <f>C49</f>
        <v>SOUTH</v>
      </c>
      <c r="Q114" s="167">
        <v>0.5</v>
      </c>
      <c r="R114" s="167">
        <v>2</v>
      </c>
      <c r="S114" s="168">
        <f t="shared" ref="S114:S115" si="212">G$13</f>
        <v>0</v>
      </c>
      <c r="T114" s="168">
        <f>C55+E55</f>
        <v>0</v>
      </c>
      <c r="U114" s="168">
        <f>I114*$G$71</f>
        <v>0</v>
      </c>
      <c r="V114" s="168">
        <f t="shared" si="191"/>
        <v>0</v>
      </c>
      <c r="W114" s="168">
        <f>J114*$G$71</f>
        <v>0</v>
      </c>
      <c r="X114" s="168">
        <f t="shared" si="202"/>
        <v>0</v>
      </c>
      <c r="Y114" s="168">
        <f t="shared" si="203"/>
        <v>0</v>
      </c>
      <c r="Z114" s="168">
        <f t="shared" si="204"/>
        <v>0</v>
      </c>
      <c r="AA114" s="168" t="str">
        <f>IF(T114=0,IF(T$116=0,"NONE","SL RATIO"),IF(T114/V114&gt;Q114,(IF(T114/V114&lt;R114,Z$75,Y$75)),X$75))</f>
        <v>NONE</v>
      </c>
      <c r="AB114" s="168">
        <f t="shared" si="192"/>
        <v>0</v>
      </c>
      <c r="AC114" s="168">
        <f t="shared" si="193"/>
        <v>0</v>
      </c>
      <c r="AD114" s="168">
        <f t="shared" si="205"/>
        <v>0</v>
      </c>
      <c r="AE114" s="168">
        <f t="shared" si="194"/>
        <v>0</v>
      </c>
      <c r="AF114" s="168">
        <f t="shared" si="195"/>
        <v>0</v>
      </c>
      <c r="AG114" s="168" t="str">
        <f t="shared" si="206"/>
        <v>NONE</v>
      </c>
      <c r="AH114" s="168">
        <f t="shared" si="196"/>
        <v>0</v>
      </c>
      <c r="AI114" s="168">
        <f>L114*$G$71</f>
        <v>0</v>
      </c>
      <c r="AJ114" s="168">
        <f t="shared" si="207"/>
        <v>0</v>
      </c>
      <c r="AK114" s="168">
        <f t="shared" si="208"/>
        <v>0</v>
      </c>
      <c r="AL114" s="169">
        <f t="shared" si="209"/>
        <v>0</v>
      </c>
      <c r="AM114" s="170" t="str">
        <f>IF(T114=0,IF(T$116=0,"NONE","SL RATIO"),IF(T114/V114&gt;Q114,(IF(T114/V114&lt;R114,AL$75,AK$75)),AJ$75))</f>
        <v>NONE</v>
      </c>
      <c r="AN114" s="171">
        <f t="shared" si="210"/>
        <v>0</v>
      </c>
      <c r="AO114" s="166"/>
      <c r="AP114" s="166"/>
      <c r="AQ114" s="168">
        <f t="shared" ref="AQ114:AQ115" si="213">IF(AO114=0,0,IF(W114&gt;0,ROUND(AP114-((((AB114/T114)-1)/(W$74-S114))*(AO114-S114)+1)*T114,0),ROUND(AP114-((((AN114/T114)-1)/(AI$74-S114))*(AO114-S114)+1)*T114,0)))</f>
        <v>0</v>
      </c>
      <c r="AR114" s="168" t="e">
        <f t="shared" si="197"/>
        <v>#DIV/0!</v>
      </c>
      <c r="AS114" s="168" t="e">
        <f t="shared" si="198"/>
        <v>#DIV/0!</v>
      </c>
      <c r="AU114" s="17" t="str">
        <f>IF(AND(I114=0,L114=0),"COUNT","MODEL")</f>
        <v>COUNT</v>
      </c>
      <c r="AV114" s="149">
        <f t="shared" si="199"/>
        <v>0</v>
      </c>
      <c r="AW114" s="149">
        <f t="shared" si="199"/>
        <v>0</v>
      </c>
      <c r="AX114" s="17">
        <f t="shared" si="211"/>
        <v>0</v>
      </c>
      <c r="AY114" s="17">
        <f t="shared" si="200"/>
        <v>0</v>
      </c>
      <c r="BH114" s="17">
        <f t="shared" si="201"/>
        <v>0</v>
      </c>
      <c r="BI114" s="17">
        <f t="shared" si="201"/>
        <v>0</v>
      </c>
      <c r="BJ114" s="17">
        <f>AV114*AX101</f>
        <v>0</v>
      </c>
      <c r="BK114" s="17">
        <f>AW114*AY101</f>
        <v>0</v>
      </c>
    </row>
    <row r="115" spans="1:63" ht="15.6" hidden="1" x14ac:dyDescent="0.25">
      <c r="G115" s="18" t="str">
        <f t="shared" si="189"/>
        <v>DOWN LEG</v>
      </c>
      <c r="H115" s="53" t="str">
        <f t="shared" si="190"/>
        <v>UP</v>
      </c>
      <c r="I115" s="165"/>
      <c r="J115" s="166"/>
      <c r="K115" s="166"/>
      <c r="L115" s="165"/>
      <c r="O115" s="17" t="str">
        <f>B$11</f>
        <v>DOWN LEG</v>
      </c>
      <c r="P115" s="167" t="str">
        <f>D49</f>
        <v>UP</v>
      </c>
      <c r="Q115" s="167">
        <v>0.5</v>
      </c>
      <c r="R115" s="167">
        <v>2</v>
      </c>
      <c r="S115" s="168">
        <f t="shared" si="212"/>
        <v>0</v>
      </c>
      <c r="T115" s="168">
        <f>D55+F55</f>
        <v>0</v>
      </c>
      <c r="U115" s="168">
        <f>I115*$G$71</f>
        <v>0</v>
      </c>
      <c r="V115" s="168">
        <f t="shared" si="191"/>
        <v>0</v>
      </c>
      <c r="W115" s="168">
        <f>J115*$G$71</f>
        <v>0</v>
      </c>
      <c r="X115" s="168">
        <f t="shared" si="202"/>
        <v>0</v>
      </c>
      <c r="Y115" s="168">
        <f t="shared" si="203"/>
        <v>0</v>
      </c>
      <c r="Z115" s="168">
        <f t="shared" si="204"/>
        <v>0</v>
      </c>
      <c r="AA115" s="168" t="str">
        <f>IF(T115=0,IF(T$116=0,"NONE","SL RATIO"),IF(T115/V115&gt;Q115,(IF(T115/V115&lt;R115,Z$75,Y$75)),X$75))</f>
        <v>NONE</v>
      </c>
      <c r="AB115" s="168">
        <f t="shared" si="192"/>
        <v>0</v>
      </c>
      <c r="AC115" s="168">
        <f t="shared" si="193"/>
        <v>0</v>
      </c>
      <c r="AD115" s="168">
        <f t="shared" si="205"/>
        <v>0</v>
      </c>
      <c r="AE115" s="168">
        <f t="shared" si="194"/>
        <v>0</v>
      </c>
      <c r="AF115" s="168">
        <f t="shared" si="195"/>
        <v>0</v>
      </c>
      <c r="AG115" s="168" t="str">
        <f t="shared" si="206"/>
        <v>NONE</v>
      </c>
      <c r="AH115" s="168">
        <f t="shared" si="196"/>
        <v>0</v>
      </c>
      <c r="AI115" s="168">
        <f>L115*$G$71</f>
        <v>0</v>
      </c>
      <c r="AJ115" s="168">
        <f t="shared" si="207"/>
        <v>0</v>
      </c>
      <c r="AK115" s="168">
        <f t="shared" si="208"/>
        <v>0</v>
      </c>
      <c r="AL115" s="169">
        <f t="shared" si="209"/>
        <v>0</v>
      </c>
      <c r="AM115" s="170" t="str">
        <f>IF(T115=0,IF(T$116=0,"NONE","SL RATIO"),IF(T115/V115&gt;Q115,(IF(T115/V115&lt;R115,AL$75,AK$75)),AJ$75))</f>
        <v>NONE</v>
      </c>
      <c r="AN115" s="171">
        <f t="shared" si="210"/>
        <v>0</v>
      </c>
      <c r="AO115" s="166"/>
      <c r="AP115" s="166"/>
      <c r="AQ115" s="168">
        <f t="shared" si="213"/>
        <v>0</v>
      </c>
      <c r="AR115" s="168" t="e">
        <f t="shared" si="197"/>
        <v>#DIV/0!</v>
      </c>
      <c r="AS115" s="168" t="e">
        <f t="shared" si="198"/>
        <v>#DIV/0!</v>
      </c>
      <c r="AU115" s="17" t="str">
        <f>IF(AND(I115=0,L115=0),"COUNT","MODEL")</f>
        <v>COUNT</v>
      </c>
      <c r="AV115" s="149">
        <f t="shared" si="199"/>
        <v>0</v>
      </c>
      <c r="AW115" s="149">
        <f t="shared" si="199"/>
        <v>0</v>
      </c>
      <c r="AX115" s="17">
        <f t="shared" si="211"/>
        <v>0</v>
      </c>
      <c r="AY115" s="17">
        <f t="shared" si="200"/>
        <v>0</v>
      </c>
      <c r="BH115" s="17">
        <f t="shared" si="201"/>
        <v>0</v>
      </c>
      <c r="BI115" s="17">
        <f t="shared" si="201"/>
        <v>0</v>
      </c>
      <c r="BJ115" s="17">
        <f>AV115*AX108</f>
        <v>0</v>
      </c>
      <c r="BK115" s="17">
        <f>AW115*AY108</f>
        <v>0</v>
      </c>
    </row>
    <row r="116" spans="1:63" ht="15.6" hidden="1" x14ac:dyDescent="0.3">
      <c r="O116" s="157" t="s">
        <v>190</v>
      </c>
      <c r="P116" s="157"/>
      <c r="Q116" s="157"/>
      <c r="R116" s="157"/>
      <c r="S116" s="157"/>
      <c r="T116" s="157">
        <f>SUM(T111:T115)</f>
        <v>0</v>
      </c>
      <c r="U116" s="157"/>
      <c r="V116" s="157">
        <f>SUMIF(T111:T115,"&gt;0",V111:V115)</f>
        <v>0</v>
      </c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</row>
    <row r="117" spans="1:63" hidden="1" x14ac:dyDescent="0.25"/>
    <row r="118" spans="1:63" x14ac:dyDescent="0.25">
      <c r="G118" s="146"/>
      <c r="H118" s="146" t="s">
        <v>173</v>
      </c>
      <c r="I118" s="31"/>
      <c r="J118" s="31"/>
      <c r="K118" s="31"/>
      <c r="L118" s="31"/>
      <c r="M118" s="31"/>
      <c r="N118" s="31"/>
      <c r="O118" s="31" t="s">
        <v>240</v>
      </c>
      <c r="P118" s="31"/>
      <c r="Q118" s="31"/>
      <c r="R118" s="31"/>
      <c r="S118" s="31"/>
      <c r="T118" s="31"/>
    </row>
    <row r="119" spans="1:63" x14ac:dyDescent="0.25">
      <c r="B119" s="146" t="s">
        <v>185</v>
      </c>
      <c r="H119" s="165"/>
      <c r="I119" s="31" t="s">
        <v>275</v>
      </c>
      <c r="J119" s="31"/>
      <c r="K119" s="31"/>
      <c r="L119" s="31"/>
      <c r="M119" s="31"/>
      <c r="N119" s="31"/>
      <c r="O119" s="31" t="s">
        <v>217</v>
      </c>
      <c r="P119" s="31"/>
      <c r="Q119" s="31"/>
      <c r="R119" s="31"/>
      <c r="S119" s="31"/>
      <c r="T119" s="31"/>
    </row>
    <row r="120" spans="1:63" x14ac:dyDescent="0.25">
      <c r="B120" s="146" t="s">
        <v>202</v>
      </c>
      <c r="H120" s="166"/>
      <c r="I120" s="31" t="s">
        <v>277</v>
      </c>
      <c r="J120" s="31"/>
      <c r="K120" s="31"/>
      <c r="L120" s="31"/>
      <c r="M120" s="31"/>
      <c r="N120" s="31"/>
      <c r="O120" s="31" t="s">
        <v>239</v>
      </c>
      <c r="P120" s="31"/>
      <c r="Q120" s="31"/>
      <c r="R120" s="31"/>
      <c r="S120" s="31"/>
      <c r="T120" s="31"/>
    </row>
    <row r="121" spans="1:63" x14ac:dyDescent="0.25">
      <c r="B121" s="146" t="s">
        <v>186</v>
      </c>
      <c r="H121" s="165"/>
      <c r="I121" s="31" t="s">
        <v>276</v>
      </c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</row>
    <row r="122" spans="1:63" x14ac:dyDescent="0.25">
      <c r="B122" s="146" t="s">
        <v>187</v>
      </c>
      <c r="H122" s="175">
        <f>NCHRP255_link!B29</f>
        <v>2018</v>
      </c>
    </row>
    <row r="123" spans="1:63" x14ac:dyDescent="0.25">
      <c r="B123" s="146" t="s">
        <v>188</v>
      </c>
      <c r="H123" s="175">
        <f>NCHRP255_link!B30</f>
        <v>2038</v>
      </c>
    </row>
    <row r="125" spans="1:63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</row>
    <row r="127" spans="1:63" ht="15.6" x14ac:dyDescent="0.3">
      <c r="G127" s="2" t="s">
        <v>246</v>
      </c>
    </row>
    <row r="128" spans="1:63" ht="15.6" x14ac:dyDescent="0.3">
      <c r="G128" s="2" t="s">
        <v>257</v>
      </c>
      <c r="I128" s="32">
        <f>NCHRP255_link!B29</f>
        <v>2018</v>
      </c>
      <c r="L128" s="25" t="s">
        <v>203</v>
      </c>
      <c r="M128" s="25" t="s">
        <v>204</v>
      </c>
      <c r="N128" s="25" t="s">
        <v>205</v>
      </c>
      <c r="O128" s="25" t="s">
        <v>206</v>
      </c>
      <c r="P128" s="25" t="s">
        <v>253</v>
      </c>
      <c r="Q128" s="25" t="s">
        <v>254</v>
      </c>
      <c r="AS128" s="2" t="s">
        <v>258</v>
      </c>
      <c r="AU128" s="24">
        <f>NCHRP255_link!B30</f>
        <v>2038</v>
      </c>
      <c r="AX128" s="25" t="s">
        <v>203</v>
      </c>
      <c r="AY128" s="25" t="s">
        <v>204</v>
      </c>
      <c r="AZ128" s="25" t="s">
        <v>205</v>
      </c>
      <c r="BA128" s="25" t="s">
        <v>206</v>
      </c>
      <c r="BB128" s="25" t="s">
        <v>253</v>
      </c>
      <c r="BC128" s="25" t="s">
        <v>254</v>
      </c>
    </row>
    <row r="129" spans="8:57" x14ac:dyDescent="0.25">
      <c r="H129" s="17" t="s">
        <v>285</v>
      </c>
      <c r="L129" s="57">
        <f>BJ83+BJ91+BJ99+BJ106+BJ113</f>
        <v>0</v>
      </c>
      <c r="M129" s="57">
        <f>BJ78+BJ90+BJ98+BJ105+BJ112</f>
        <v>0</v>
      </c>
      <c r="N129" s="57">
        <f>BJ77+BJ85+BJ97+BJ104+BJ111</f>
        <v>0</v>
      </c>
      <c r="O129" s="57">
        <f>BJ76+BJ84+BJ92+BJ107+BJ114</f>
        <v>0</v>
      </c>
      <c r="P129" s="57">
        <f>BJ79+BJ86+BJ93+BJ100+BJ107+BJ114</f>
        <v>0</v>
      </c>
      <c r="Q129" s="57">
        <f>BJ80+BJ87+BJ94+BJ101+BJ108+BJ115</f>
        <v>0</v>
      </c>
      <c r="R129" s="17" t="s">
        <v>18</v>
      </c>
      <c r="S129" s="17" t="s">
        <v>19</v>
      </c>
      <c r="AT129" s="17" t="s">
        <v>285</v>
      </c>
      <c r="AX129" s="57">
        <f>BK83+BK91+BK99+BK106+BK113</f>
        <v>0</v>
      </c>
      <c r="AY129" s="57">
        <f>BK78+BK90+BK98+BK105+BK112</f>
        <v>0</v>
      </c>
      <c r="AZ129" s="57">
        <f>BK77+BK85+BK97+BK104+BK111</f>
        <v>0</v>
      </c>
      <c r="BA129" s="57">
        <f>BK76+BK84+BK92+BK107+BK114</f>
        <v>0</v>
      </c>
      <c r="BB129" s="57">
        <f>BK79+BK86+BK93+BK100+BK107+BK114</f>
        <v>0</v>
      </c>
      <c r="BC129" s="57">
        <f>BK80+BK87+BK94+BK101+BK108+BK115</f>
        <v>0</v>
      </c>
      <c r="BD129" s="17" t="s">
        <v>18</v>
      </c>
      <c r="BE129" s="17" t="s">
        <v>19</v>
      </c>
    </row>
    <row r="130" spans="8:57" x14ac:dyDescent="0.25">
      <c r="L130" s="17">
        <f>SUM(L131:L136)</f>
        <v>0</v>
      </c>
      <c r="M130" s="17">
        <f t="shared" ref="M130:Q130" si="214">SUM(M131:M136)</f>
        <v>0</v>
      </c>
      <c r="N130" s="17">
        <f t="shared" si="214"/>
        <v>0</v>
      </c>
      <c r="O130" s="17">
        <f t="shared" si="214"/>
        <v>0</v>
      </c>
      <c r="P130" s="17">
        <f t="shared" si="214"/>
        <v>0</v>
      </c>
      <c r="Q130" s="17">
        <f t="shared" si="214"/>
        <v>0</v>
      </c>
      <c r="R130" s="17" t="s">
        <v>20</v>
      </c>
      <c r="AX130" s="17">
        <f>SUM(AX131:AX136)</f>
        <v>0</v>
      </c>
      <c r="AY130" s="17">
        <f t="shared" ref="AY130" si="215">SUM(AY131:AY136)</f>
        <v>0</v>
      </c>
      <c r="AZ130" s="17">
        <f t="shared" ref="AZ130" si="216">SUM(AZ131:AZ136)</f>
        <v>0</v>
      </c>
      <c r="BA130" s="17">
        <f t="shared" ref="BA130" si="217">SUM(BA131:BA136)</f>
        <v>0</v>
      </c>
      <c r="BB130" s="17">
        <f t="shared" ref="BB130" si="218">SUM(BB131:BB136)</f>
        <v>0</v>
      </c>
      <c r="BC130" s="17">
        <f t="shared" ref="BC130" si="219">SUM(BC131:BC136)</f>
        <v>0</v>
      </c>
      <c r="BD130" s="17" t="s">
        <v>20</v>
      </c>
    </row>
    <row r="131" spans="8:57" x14ac:dyDescent="0.25">
      <c r="I131" s="20" t="s">
        <v>203</v>
      </c>
      <c r="J131" s="57">
        <f>SUM(BH76:BH80)</f>
        <v>0</v>
      </c>
      <c r="K131" s="17">
        <f>SUM(L131:Q131)</f>
        <v>0</v>
      </c>
      <c r="L131" s="37">
        <v>0</v>
      </c>
      <c r="M131" s="38">
        <f>AV78</f>
        <v>0</v>
      </c>
      <c r="N131" s="38">
        <f>AV77</f>
        <v>0</v>
      </c>
      <c r="O131" s="38">
        <f>AV76</f>
        <v>0</v>
      </c>
      <c r="P131" s="38">
        <f>AV79</f>
        <v>0</v>
      </c>
      <c r="Q131" s="39">
        <f>AV80</f>
        <v>0</v>
      </c>
      <c r="AU131" s="20" t="s">
        <v>203</v>
      </c>
      <c r="AV131" s="57">
        <f>SUM(BI76:BI80)</f>
        <v>0</v>
      </c>
      <c r="AW131" s="17">
        <f>SUM(AX131:BC131)</f>
        <v>0</v>
      </c>
      <c r="AX131" s="37">
        <v>0</v>
      </c>
      <c r="AY131" s="38">
        <f>AW78</f>
        <v>0</v>
      </c>
      <c r="AZ131" s="38">
        <f>AW77</f>
        <v>0</v>
      </c>
      <c r="BA131" s="38">
        <f>AW76</f>
        <v>0</v>
      </c>
      <c r="BB131" s="38">
        <f>AW79</f>
        <v>0</v>
      </c>
      <c r="BC131" s="39">
        <f>AW80</f>
        <v>0</v>
      </c>
    </row>
    <row r="132" spans="8:57" x14ac:dyDescent="0.25">
      <c r="I132" s="20" t="s">
        <v>204</v>
      </c>
      <c r="J132" s="57">
        <f>SUM(BH83:BH87)</f>
        <v>0</v>
      </c>
      <c r="K132" s="17">
        <f t="shared" ref="K132:K136" si="220">SUM(L132:Q132)</f>
        <v>0</v>
      </c>
      <c r="L132" s="40">
        <f>AV83</f>
        <v>0</v>
      </c>
      <c r="M132" s="18">
        <v>0</v>
      </c>
      <c r="N132" s="18">
        <f>AV85</f>
        <v>0</v>
      </c>
      <c r="O132" s="18">
        <f>AV84</f>
        <v>0</v>
      </c>
      <c r="P132" s="18">
        <f>AV86</f>
        <v>0</v>
      </c>
      <c r="Q132" s="41">
        <f>AV87</f>
        <v>0</v>
      </c>
      <c r="AU132" s="20" t="s">
        <v>204</v>
      </c>
      <c r="AV132" s="57">
        <f>SUM(BI83:BI87)</f>
        <v>0</v>
      </c>
      <c r="AW132" s="17">
        <f t="shared" ref="AW132:AW136" si="221">SUM(AX132:BC132)</f>
        <v>0</v>
      </c>
      <c r="AX132" s="40">
        <f>AW83</f>
        <v>0</v>
      </c>
      <c r="AY132" s="18">
        <v>0</v>
      </c>
      <c r="AZ132" s="18">
        <f>AW85</f>
        <v>0</v>
      </c>
      <c r="BA132" s="18">
        <f>AW84</f>
        <v>0</v>
      </c>
      <c r="BB132" s="18">
        <f>AW86</f>
        <v>0</v>
      </c>
      <c r="BC132" s="41">
        <f>AW87</f>
        <v>0</v>
      </c>
    </row>
    <row r="133" spans="8:57" x14ac:dyDescent="0.25">
      <c r="I133" s="20" t="s">
        <v>205</v>
      </c>
      <c r="J133" s="57">
        <f>SUM(BH90:BH94)</f>
        <v>0</v>
      </c>
      <c r="K133" s="17">
        <f t="shared" si="220"/>
        <v>0</v>
      </c>
      <c r="L133" s="40">
        <f>AV91</f>
        <v>0</v>
      </c>
      <c r="M133" s="18">
        <f>AV90</f>
        <v>0</v>
      </c>
      <c r="N133" s="18">
        <v>0</v>
      </c>
      <c r="O133" s="18">
        <f>AV92</f>
        <v>0</v>
      </c>
      <c r="P133" s="18">
        <f>AV93</f>
        <v>0</v>
      </c>
      <c r="Q133" s="41">
        <f>AV94</f>
        <v>0</v>
      </c>
      <c r="AU133" s="20" t="s">
        <v>205</v>
      </c>
      <c r="AV133" s="57">
        <f>SUM(BI90:BI94)</f>
        <v>0</v>
      </c>
      <c r="AW133" s="17">
        <f t="shared" si="221"/>
        <v>0</v>
      </c>
      <c r="AX133" s="40">
        <f>AW91</f>
        <v>0</v>
      </c>
      <c r="AY133" s="18">
        <f>AW90</f>
        <v>0</v>
      </c>
      <c r="AZ133" s="18">
        <v>0</v>
      </c>
      <c r="BA133" s="18">
        <f>AW92</f>
        <v>0</v>
      </c>
      <c r="BB133" s="18">
        <f>AW93</f>
        <v>0</v>
      </c>
      <c r="BC133" s="41">
        <f>AW94</f>
        <v>0</v>
      </c>
    </row>
    <row r="134" spans="8:57" x14ac:dyDescent="0.25">
      <c r="I134" s="20" t="s">
        <v>206</v>
      </c>
      <c r="J134" s="57">
        <f>SUM(BH97:BH101)</f>
        <v>0</v>
      </c>
      <c r="K134" s="17">
        <f t="shared" si="220"/>
        <v>0</v>
      </c>
      <c r="L134" s="40">
        <f>AV99</f>
        <v>0</v>
      </c>
      <c r="M134" s="18">
        <f>AV98</f>
        <v>0</v>
      </c>
      <c r="N134" s="18">
        <f>AV97</f>
        <v>0</v>
      </c>
      <c r="O134" s="18">
        <v>0</v>
      </c>
      <c r="P134" s="18">
        <f>AV100</f>
        <v>0</v>
      </c>
      <c r="Q134" s="41">
        <f>AV101</f>
        <v>0</v>
      </c>
      <c r="AU134" s="20" t="s">
        <v>206</v>
      </c>
      <c r="AV134" s="57">
        <f>SUM(BI97:BI101)</f>
        <v>0</v>
      </c>
      <c r="AW134" s="17">
        <f t="shared" si="221"/>
        <v>0</v>
      </c>
      <c r="AX134" s="40">
        <f>AW99</f>
        <v>0</v>
      </c>
      <c r="AY134" s="18">
        <f>AW98</f>
        <v>0</v>
      </c>
      <c r="AZ134" s="18">
        <f>AW97</f>
        <v>0</v>
      </c>
      <c r="BA134" s="18">
        <v>0</v>
      </c>
      <c r="BB134" s="18">
        <f>AW100</f>
        <v>0</v>
      </c>
      <c r="BC134" s="41">
        <f>AW101</f>
        <v>0</v>
      </c>
    </row>
    <row r="135" spans="8:57" x14ac:dyDescent="0.25">
      <c r="I135" s="20" t="s">
        <v>253</v>
      </c>
      <c r="J135" s="57">
        <f>SUM(BH104:BH108)</f>
        <v>0</v>
      </c>
      <c r="K135" s="17">
        <f t="shared" si="220"/>
        <v>0</v>
      </c>
      <c r="L135" s="40">
        <f>AV106</f>
        <v>0</v>
      </c>
      <c r="M135" s="18">
        <f>AV105</f>
        <v>0</v>
      </c>
      <c r="N135" s="18">
        <f>AV104</f>
        <v>0</v>
      </c>
      <c r="O135" s="18">
        <f>AV107</f>
        <v>0</v>
      </c>
      <c r="P135" s="18">
        <v>0</v>
      </c>
      <c r="Q135" s="41">
        <f>AV108</f>
        <v>0</v>
      </c>
      <c r="AU135" s="20" t="s">
        <v>253</v>
      </c>
      <c r="AV135" s="57">
        <f>SUM(BI104:BI108)</f>
        <v>0</v>
      </c>
      <c r="AW135" s="17">
        <f t="shared" si="221"/>
        <v>0</v>
      </c>
      <c r="AX135" s="40">
        <f>AW106</f>
        <v>0</v>
      </c>
      <c r="AY135" s="18">
        <f>AW105</f>
        <v>0</v>
      </c>
      <c r="AZ135" s="18">
        <f>AW104</f>
        <v>0</v>
      </c>
      <c r="BA135" s="18">
        <f>AW107</f>
        <v>0</v>
      </c>
      <c r="BB135" s="18">
        <v>0</v>
      </c>
      <c r="BC135" s="41">
        <f>AW108</f>
        <v>0</v>
      </c>
    </row>
    <row r="136" spans="8:57" x14ac:dyDescent="0.25">
      <c r="I136" s="20" t="s">
        <v>254</v>
      </c>
      <c r="J136" s="57">
        <f>SUM(BH111:BH115)</f>
        <v>0</v>
      </c>
      <c r="K136" s="17">
        <f t="shared" si="220"/>
        <v>0</v>
      </c>
      <c r="L136" s="43">
        <f>AV113</f>
        <v>0</v>
      </c>
      <c r="M136" s="42">
        <f>AV112</f>
        <v>0</v>
      </c>
      <c r="N136" s="42">
        <f>AV111</f>
        <v>0</v>
      </c>
      <c r="O136" s="42">
        <f>AV114</f>
        <v>0</v>
      </c>
      <c r="P136" s="42">
        <f>AV115</f>
        <v>0</v>
      </c>
      <c r="Q136" s="44">
        <v>0</v>
      </c>
      <c r="AU136" s="20" t="s">
        <v>254</v>
      </c>
      <c r="AV136" s="57">
        <f>SUM(BI111:BI115)</f>
        <v>0</v>
      </c>
      <c r="AW136" s="17">
        <f t="shared" si="221"/>
        <v>0</v>
      </c>
      <c r="AX136" s="43">
        <f>AW113</f>
        <v>0</v>
      </c>
      <c r="AY136" s="42">
        <f>AW112</f>
        <v>0</v>
      </c>
      <c r="AZ136" s="42">
        <f>AW111</f>
        <v>0</v>
      </c>
      <c r="BA136" s="42">
        <f>AW114</f>
        <v>0</v>
      </c>
      <c r="BB136" s="42">
        <f>AW115</f>
        <v>0</v>
      </c>
      <c r="BC136" s="44">
        <v>0</v>
      </c>
    </row>
    <row r="137" spans="8:57" x14ac:dyDescent="0.25">
      <c r="J137" s="17" t="s">
        <v>21</v>
      </c>
      <c r="K137" s="17" t="s">
        <v>22</v>
      </c>
      <c r="AV137" s="17" t="s">
        <v>21</v>
      </c>
      <c r="AW137" s="17" t="s">
        <v>22</v>
      </c>
    </row>
    <row r="138" spans="8:57" x14ac:dyDescent="0.25">
      <c r="J138" s="17" t="s">
        <v>23</v>
      </c>
      <c r="AV138" s="17" t="s">
        <v>23</v>
      </c>
    </row>
    <row r="139" spans="8:57" hidden="1" x14ac:dyDescent="0.25">
      <c r="H139" s="176" t="s">
        <v>24</v>
      </c>
      <c r="I139" s="176"/>
      <c r="J139" s="176"/>
      <c r="K139" s="176"/>
      <c r="L139" s="176">
        <f t="shared" ref="L139:Q139" si="222">SUM(L140:L145)</f>
        <v>0</v>
      </c>
      <c r="M139" s="176">
        <f t="shared" si="222"/>
        <v>0</v>
      </c>
      <c r="N139" s="176">
        <f t="shared" si="222"/>
        <v>0</v>
      </c>
      <c r="O139" s="176">
        <f t="shared" si="222"/>
        <v>0</v>
      </c>
      <c r="P139" s="176">
        <f t="shared" si="222"/>
        <v>0</v>
      </c>
      <c r="Q139" s="176">
        <f t="shared" si="222"/>
        <v>0</v>
      </c>
      <c r="R139" s="176"/>
      <c r="AT139" s="176" t="s">
        <v>24</v>
      </c>
      <c r="AU139" s="176"/>
      <c r="AV139" s="176"/>
      <c r="AW139" s="176"/>
      <c r="AX139" s="176">
        <f t="shared" ref="AX139:BC139" si="223">SUM(AX140:AX145)</f>
        <v>0</v>
      </c>
      <c r="AY139" s="176">
        <f t="shared" si="223"/>
        <v>0</v>
      </c>
      <c r="AZ139" s="176">
        <f t="shared" si="223"/>
        <v>0</v>
      </c>
      <c r="BA139" s="176">
        <f t="shared" si="223"/>
        <v>0</v>
      </c>
      <c r="BB139" s="176">
        <f t="shared" si="223"/>
        <v>0</v>
      </c>
      <c r="BC139" s="176">
        <f t="shared" si="223"/>
        <v>0</v>
      </c>
      <c r="BD139" s="176"/>
      <c r="BE139" s="176"/>
    </row>
    <row r="140" spans="8:57" hidden="1" x14ac:dyDescent="0.25">
      <c r="H140" s="176"/>
      <c r="I140" s="176"/>
      <c r="J140" s="176"/>
      <c r="K140" s="176">
        <f>($J$131)</f>
        <v>0</v>
      </c>
      <c r="L140" s="176">
        <f t="shared" ref="L140:Q140" si="224">IF($K$131&gt;0,ROUND((L131)*($J$131/$K$131),0),0)</f>
        <v>0</v>
      </c>
      <c r="M140" s="176">
        <f t="shared" si="224"/>
        <v>0</v>
      </c>
      <c r="N140" s="176">
        <f t="shared" si="224"/>
        <v>0</v>
      </c>
      <c r="O140" s="176">
        <f t="shared" si="224"/>
        <v>0</v>
      </c>
      <c r="P140" s="176">
        <f t="shared" si="224"/>
        <v>0</v>
      </c>
      <c r="Q140" s="176">
        <f t="shared" si="224"/>
        <v>0</v>
      </c>
      <c r="R140" s="176"/>
      <c r="AT140" s="176"/>
      <c r="AU140" s="176"/>
      <c r="AV140" s="176"/>
      <c r="AW140" s="176">
        <f>($AV$131)</f>
        <v>0</v>
      </c>
      <c r="AX140" s="176">
        <f t="shared" ref="AX140:BC140" si="225">IF($AW$131&gt;0,ROUND((AX131)*($AV$131/$AW$131),0),0)</f>
        <v>0</v>
      </c>
      <c r="AY140" s="176">
        <f t="shared" si="225"/>
        <v>0</v>
      </c>
      <c r="AZ140" s="176">
        <f t="shared" si="225"/>
        <v>0</v>
      </c>
      <c r="BA140" s="176">
        <f t="shared" si="225"/>
        <v>0</v>
      </c>
      <c r="BB140" s="176">
        <f t="shared" si="225"/>
        <v>0</v>
      </c>
      <c r="BC140" s="176">
        <f t="shared" si="225"/>
        <v>0</v>
      </c>
      <c r="BD140" s="176"/>
      <c r="BE140" s="176"/>
    </row>
    <row r="141" spans="8:57" hidden="1" x14ac:dyDescent="0.25">
      <c r="H141" s="176"/>
      <c r="I141" s="176"/>
      <c r="J141" s="176"/>
      <c r="K141" s="176">
        <f>($J$132)</f>
        <v>0</v>
      </c>
      <c r="L141" s="176">
        <f t="shared" ref="L141:Q141" si="226">IF($K$132&gt;0,ROUND((L132)*($J$132/$K$132),0),0)</f>
        <v>0</v>
      </c>
      <c r="M141" s="176">
        <f t="shared" si="226"/>
        <v>0</v>
      </c>
      <c r="N141" s="176">
        <f t="shared" si="226"/>
        <v>0</v>
      </c>
      <c r="O141" s="176">
        <f t="shared" si="226"/>
        <v>0</v>
      </c>
      <c r="P141" s="176">
        <f t="shared" si="226"/>
        <v>0</v>
      </c>
      <c r="Q141" s="176">
        <f t="shared" si="226"/>
        <v>0</v>
      </c>
      <c r="R141" s="176"/>
      <c r="AT141" s="176"/>
      <c r="AU141" s="176"/>
      <c r="AV141" s="176"/>
      <c r="AW141" s="176">
        <f>($AV$132)</f>
        <v>0</v>
      </c>
      <c r="AX141" s="176">
        <f t="shared" ref="AX141:BC141" si="227">IF($AW$132&gt;0,ROUND((AX132)*($AV$132/$AW$132),0),0)</f>
        <v>0</v>
      </c>
      <c r="AY141" s="176">
        <f t="shared" si="227"/>
        <v>0</v>
      </c>
      <c r="AZ141" s="176">
        <f t="shared" si="227"/>
        <v>0</v>
      </c>
      <c r="BA141" s="176">
        <f t="shared" si="227"/>
        <v>0</v>
      </c>
      <c r="BB141" s="176">
        <f t="shared" si="227"/>
        <v>0</v>
      </c>
      <c r="BC141" s="176">
        <f t="shared" si="227"/>
        <v>0</v>
      </c>
      <c r="BD141" s="176"/>
      <c r="BE141" s="176"/>
    </row>
    <row r="142" spans="8:57" hidden="1" x14ac:dyDescent="0.25">
      <c r="H142" s="176"/>
      <c r="I142" s="176"/>
      <c r="J142" s="176"/>
      <c r="K142" s="176">
        <f>($J$133)</f>
        <v>0</v>
      </c>
      <c r="L142" s="176">
        <f t="shared" ref="L142:Q142" si="228">IF($K$133&gt;0,ROUND((L133)*($J$133/$K$133),0),0)</f>
        <v>0</v>
      </c>
      <c r="M142" s="176">
        <f t="shared" si="228"/>
        <v>0</v>
      </c>
      <c r="N142" s="176">
        <f t="shared" si="228"/>
        <v>0</v>
      </c>
      <c r="O142" s="176">
        <f t="shared" si="228"/>
        <v>0</v>
      </c>
      <c r="P142" s="176">
        <f t="shared" si="228"/>
        <v>0</v>
      </c>
      <c r="Q142" s="176">
        <f t="shared" si="228"/>
        <v>0</v>
      </c>
      <c r="R142" s="176"/>
      <c r="AT142" s="176"/>
      <c r="AU142" s="176"/>
      <c r="AV142" s="176"/>
      <c r="AW142" s="176">
        <f>($AV$133)</f>
        <v>0</v>
      </c>
      <c r="AX142" s="176">
        <f t="shared" ref="AX142:BC142" si="229">IF($AW$133&gt;0,ROUND((AX133)*($AV$133/$AW$133),0),0)</f>
        <v>0</v>
      </c>
      <c r="AY142" s="176">
        <f t="shared" si="229"/>
        <v>0</v>
      </c>
      <c r="AZ142" s="176">
        <f t="shared" si="229"/>
        <v>0</v>
      </c>
      <c r="BA142" s="176">
        <f t="shared" si="229"/>
        <v>0</v>
      </c>
      <c r="BB142" s="176">
        <f t="shared" si="229"/>
        <v>0</v>
      </c>
      <c r="BC142" s="176">
        <f t="shared" si="229"/>
        <v>0</v>
      </c>
      <c r="BD142" s="176"/>
      <c r="BE142" s="176"/>
    </row>
    <row r="143" spans="8:57" hidden="1" x14ac:dyDescent="0.25">
      <c r="H143" s="176"/>
      <c r="I143" s="176"/>
      <c r="J143" s="176"/>
      <c r="K143" s="176">
        <f>($J$134)</f>
        <v>0</v>
      </c>
      <c r="L143" s="176">
        <f t="shared" ref="L143:Q143" si="230">IF($K$134&gt;0,ROUND((L134)*($J$134/$K$134),0),0)</f>
        <v>0</v>
      </c>
      <c r="M143" s="176">
        <f t="shared" si="230"/>
        <v>0</v>
      </c>
      <c r="N143" s="176">
        <f t="shared" si="230"/>
        <v>0</v>
      </c>
      <c r="O143" s="176">
        <f t="shared" si="230"/>
        <v>0</v>
      </c>
      <c r="P143" s="176">
        <f t="shared" si="230"/>
        <v>0</v>
      </c>
      <c r="Q143" s="176">
        <f t="shared" si="230"/>
        <v>0</v>
      </c>
      <c r="R143" s="176"/>
      <c r="AT143" s="176"/>
      <c r="AU143" s="176"/>
      <c r="AV143" s="176"/>
      <c r="AW143" s="176">
        <f>($AV$134)</f>
        <v>0</v>
      </c>
      <c r="AX143" s="176">
        <f t="shared" ref="AX143:BC143" si="231">IF($AW$134&gt;0,ROUND((AX134)*($AV$134/$AW$134),0),0)</f>
        <v>0</v>
      </c>
      <c r="AY143" s="176">
        <f t="shared" si="231"/>
        <v>0</v>
      </c>
      <c r="AZ143" s="176">
        <f t="shared" si="231"/>
        <v>0</v>
      </c>
      <c r="BA143" s="176">
        <f t="shared" si="231"/>
        <v>0</v>
      </c>
      <c r="BB143" s="176">
        <f t="shared" si="231"/>
        <v>0</v>
      </c>
      <c r="BC143" s="176">
        <f t="shared" si="231"/>
        <v>0</v>
      </c>
      <c r="BD143" s="176"/>
      <c r="BE143" s="176"/>
    </row>
    <row r="144" spans="8:57" hidden="1" x14ac:dyDescent="0.25">
      <c r="H144" s="176"/>
      <c r="I144" s="176"/>
      <c r="J144" s="176"/>
      <c r="K144" s="176">
        <f>($J$135)</f>
        <v>0</v>
      </c>
      <c r="L144" s="176">
        <f t="shared" ref="L144:Q144" si="232">IF($K$135&gt;0,ROUND((L135)*($J$135/$K$135),0),0)</f>
        <v>0</v>
      </c>
      <c r="M144" s="176">
        <f t="shared" si="232"/>
        <v>0</v>
      </c>
      <c r="N144" s="176">
        <f t="shared" si="232"/>
        <v>0</v>
      </c>
      <c r="O144" s="176">
        <f t="shared" si="232"/>
        <v>0</v>
      </c>
      <c r="P144" s="176">
        <f t="shared" si="232"/>
        <v>0</v>
      </c>
      <c r="Q144" s="176">
        <f t="shared" si="232"/>
        <v>0</v>
      </c>
      <c r="R144" s="176"/>
      <c r="AT144" s="176"/>
      <c r="AU144" s="176"/>
      <c r="AV144" s="176"/>
      <c r="AW144" s="176">
        <f>($AV$135)</f>
        <v>0</v>
      </c>
      <c r="AX144" s="176">
        <f t="shared" ref="AX144:BC144" si="233">IF($AW$135&gt;0,ROUND((AX135)*($AV$135/$AW$135),0),0)</f>
        <v>0</v>
      </c>
      <c r="AY144" s="176">
        <f t="shared" si="233"/>
        <v>0</v>
      </c>
      <c r="AZ144" s="176">
        <f t="shared" si="233"/>
        <v>0</v>
      </c>
      <c r="BA144" s="176">
        <f t="shared" si="233"/>
        <v>0</v>
      </c>
      <c r="BB144" s="176">
        <f t="shared" si="233"/>
        <v>0</v>
      </c>
      <c r="BC144" s="176">
        <f t="shared" si="233"/>
        <v>0</v>
      </c>
      <c r="BD144" s="176"/>
      <c r="BE144" s="176"/>
    </row>
    <row r="145" spans="8:57" hidden="1" x14ac:dyDescent="0.25">
      <c r="H145" s="176"/>
      <c r="I145" s="176"/>
      <c r="J145" s="176"/>
      <c r="K145" s="176">
        <f>($J$136)</f>
        <v>0</v>
      </c>
      <c r="L145" s="176">
        <f t="shared" ref="L145:Q145" si="234">IF($K$136&gt;0,ROUND((L136)*($J$136/$K$136),0),0)</f>
        <v>0</v>
      </c>
      <c r="M145" s="176">
        <f t="shared" si="234"/>
        <v>0</v>
      </c>
      <c r="N145" s="176">
        <f t="shared" si="234"/>
        <v>0</v>
      </c>
      <c r="O145" s="176">
        <f t="shared" si="234"/>
        <v>0</v>
      </c>
      <c r="P145" s="176">
        <f t="shared" si="234"/>
        <v>0</v>
      </c>
      <c r="Q145" s="176">
        <f t="shared" si="234"/>
        <v>0</v>
      </c>
      <c r="R145" s="176"/>
      <c r="AT145" s="176"/>
      <c r="AU145" s="176"/>
      <c r="AV145" s="176"/>
      <c r="AW145" s="176">
        <f>($AV$136)</f>
        <v>0</v>
      </c>
      <c r="AX145" s="176">
        <f t="shared" ref="AX145:BC145" si="235">IF($AW$136&gt;0,ROUND((AX136)*($AV$136/$AW$136),0),0)</f>
        <v>0</v>
      </c>
      <c r="AY145" s="176">
        <f t="shared" si="235"/>
        <v>0</v>
      </c>
      <c r="AZ145" s="176">
        <f t="shared" si="235"/>
        <v>0</v>
      </c>
      <c r="BA145" s="176">
        <f t="shared" si="235"/>
        <v>0</v>
      </c>
      <c r="BB145" s="176">
        <f t="shared" si="235"/>
        <v>0</v>
      </c>
      <c r="BC145" s="176">
        <f t="shared" si="235"/>
        <v>0</v>
      </c>
      <c r="BD145" s="176"/>
      <c r="BE145" s="176"/>
    </row>
    <row r="146" spans="8:57" hidden="1" x14ac:dyDescent="0.25">
      <c r="H146" s="176"/>
      <c r="I146" s="176"/>
      <c r="J146" s="176"/>
      <c r="K146" s="176"/>
      <c r="L146" s="176" t="s">
        <v>25</v>
      </c>
      <c r="M146" s="176" t="s">
        <v>18</v>
      </c>
      <c r="N146" s="176" t="s">
        <v>26</v>
      </c>
      <c r="O146" s="176"/>
      <c r="P146" s="176"/>
      <c r="Q146" s="176"/>
      <c r="R146" s="176"/>
      <c r="AT146" s="176"/>
      <c r="AU146" s="176"/>
      <c r="AV146" s="176"/>
      <c r="AW146" s="176"/>
      <c r="AX146" s="176" t="s">
        <v>25</v>
      </c>
      <c r="AY146" s="176" t="s">
        <v>18</v>
      </c>
      <c r="AZ146" s="176" t="s">
        <v>26</v>
      </c>
      <c r="BA146" s="176"/>
      <c r="BB146" s="176"/>
      <c r="BC146" s="176"/>
      <c r="BD146" s="176"/>
      <c r="BE146" s="176"/>
    </row>
    <row r="147" spans="8:57" hidden="1" x14ac:dyDescent="0.25">
      <c r="H147" s="176"/>
      <c r="I147" s="176"/>
      <c r="J147" s="176"/>
      <c r="K147" s="176" t="s">
        <v>27</v>
      </c>
      <c r="L147" s="176">
        <f>(L139)</f>
        <v>0</v>
      </c>
      <c r="M147" s="176">
        <f>($L$129)</f>
        <v>0</v>
      </c>
      <c r="N147" s="177">
        <f t="shared" ref="N147:N152" si="236">IF(M147&gt;0,ROUND((L147-M147)/M147,2),0)</f>
        <v>0</v>
      </c>
      <c r="O147" s="176"/>
      <c r="P147" s="176"/>
      <c r="Q147" s="176"/>
      <c r="R147" s="176"/>
      <c r="AT147" s="176"/>
      <c r="AU147" s="176"/>
      <c r="AV147" s="176"/>
      <c r="AW147" s="176" t="s">
        <v>27</v>
      </c>
      <c r="AX147" s="176">
        <f>(AX139)</f>
        <v>0</v>
      </c>
      <c r="AY147" s="176">
        <f>($AX$129)</f>
        <v>0</v>
      </c>
      <c r="AZ147" s="177">
        <f t="shared" ref="AZ147:AZ152" si="237">IF(AY147&gt;0,ROUND((AX147-AY147)/AY147,2),0)</f>
        <v>0</v>
      </c>
      <c r="BA147" s="176"/>
      <c r="BB147" s="176"/>
      <c r="BC147" s="176"/>
      <c r="BD147" s="176"/>
      <c r="BE147" s="176"/>
    </row>
    <row r="148" spans="8:57" hidden="1" x14ac:dyDescent="0.25">
      <c r="H148" s="176"/>
      <c r="I148" s="176"/>
      <c r="J148" s="176"/>
      <c r="K148" s="176" t="s">
        <v>28</v>
      </c>
      <c r="L148" s="176">
        <f>(M139)</f>
        <v>0</v>
      </c>
      <c r="M148" s="176">
        <f>($M$129)</f>
        <v>0</v>
      </c>
      <c r="N148" s="177">
        <f t="shared" si="236"/>
        <v>0</v>
      </c>
      <c r="O148" s="176"/>
      <c r="P148" s="176"/>
      <c r="Q148" s="176"/>
      <c r="R148" s="176"/>
      <c r="AT148" s="176"/>
      <c r="AU148" s="176"/>
      <c r="AV148" s="176"/>
      <c r="AW148" s="176" t="s">
        <v>28</v>
      </c>
      <c r="AX148" s="176">
        <f>(AY139)</f>
        <v>0</v>
      </c>
      <c r="AY148" s="176">
        <f>($AY$129)</f>
        <v>0</v>
      </c>
      <c r="AZ148" s="177">
        <f t="shared" si="237"/>
        <v>0</v>
      </c>
      <c r="BA148" s="176"/>
      <c r="BB148" s="176"/>
      <c r="BC148" s="176"/>
      <c r="BD148" s="176"/>
      <c r="BE148" s="176"/>
    </row>
    <row r="149" spans="8:57" hidden="1" x14ac:dyDescent="0.25">
      <c r="H149" s="176"/>
      <c r="I149" s="176"/>
      <c r="J149" s="176"/>
      <c r="K149" s="176" t="s">
        <v>29</v>
      </c>
      <c r="L149" s="176">
        <f>(N139)</f>
        <v>0</v>
      </c>
      <c r="M149" s="176">
        <f>($N$129)</f>
        <v>0</v>
      </c>
      <c r="N149" s="177">
        <f t="shared" si="236"/>
        <v>0</v>
      </c>
      <c r="O149" s="176"/>
      <c r="P149" s="176"/>
      <c r="Q149" s="176"/>
      <c r="R149" s="176"/>
      <c r="AT149" s="176"/>
      <c r="AU149" s="176"/>
      <c r="AV149" s="176"/>
      <c r="AW149" s="176" t="s">
        <v>29</v>
      </c>
      <c r="AX149" s="176">
        <f>(AZ139)</f>
        <v>0</v>
      </c>
      <c r="AY149" s="176">
        <f>($AZ$129)</f>
        <v>0</v>
      </c>
      <c r="AZ149" s="177">
        <f t="shared" si="237"/>
        <v>0</v>
      </c>
      <c r="BA149" s="176"/>
      <c r="BB149" s="176"/>
      <c r="BC149" s="176"/>
      <c r="BD149" s="176"/>
      <c r="BE149" s="176"/>
    </row>
    <row r="150" spans="8:57" hidden="1" x14ac:dyDescent="0.25">
      <c r="H150" s="176"/>
      <c r="I150" s="176"/>
      <c r="J150" s="176"/>
      <c r="K150" s="176" t="s">
        <v>30</v>
      </c>
      <c r="L150" s="176">
        <f>(O139)</f>
        <v>0</v>
      </c>
      <c r="M150" s="176">
        <f>($O$129)</f>
        <v>0</v>
      </c>
      <c r="N150" s="177">
        <f t="shared" si="236"/>
        <v>0</v>
      </c>
      <c r="O150" s="176"/>
      <c r="P150" s="176"/>
      <c r="Q150" s="176"/>
      <c r="R150" s="176"/>
      <c r="AT150" s="176"/>
      <c r="AU150" s="176"/>
      <c r="AV150" s="176"/>
      <c r="AW150" s="176" t="s">
        <v>30</v>
      </c>
      <c r="AX150" s="176">
        <f>(BA139)</f>
        <v>0</v>
      </c>
      <c r="AY150" s="176">
        <f>($BA$129)</f>
        <v>0</v>
      </c>
      <c r="AZ150" s="177">
        <f t="shared" si="237"/>
        <v>0</v>
      </c>
      <c r="BA150" s="176"/>
      <c r="BB150" s="176"/>
      <c r="BC150" s="176"/>
      <c r="BD150" s="176"/>
      <c r="BE150" s="176"/>
    </row>
    <row r="151" spans="8:57" hidden="1" x14ac:dyDescent="0.25">
      <c r="H151" s="176"/>
      <c r="I151" s="176"/>
      <c r="J151" s="176"/>
      <c r="K151" s="176" t="s">
        <v>102</v>
      </c>
      <c r="L151" s="176">
        <f>(P139)</f>
        <v>0</v>
      </c>
      <c r="M151" s="176">
        <f>($P$129)</f>
        <v>0</v>
      </c>
      <c r="N151" s="177">
        <f t="shared" si="236"/>
        <v>0</v>
      </c>
      <c r="O151" s="176"/>
      <c r="P151" s="176"/>
      <c r="Q151" s="176"/>
      <c r="R151" s="176"/>
      <c r="AT151" s="176"/>
      <c r="AU151" s="176"/>
      <c r="AV151" s="176"/>
      <c r="AW151" s="176" t="s">
        <v>102</v>
      </c>
      <c r="AX151" s="176">
        <f>(BB139)</f>
        <v>0</v>
      </c>
      <c r="AY151" s="176">
        <f>($BB$129)</f>
        <v>0</v>
      </c>
      <c r="AZ151" s="177">
        <f t="shared" si="237"/>
        <v>0</v>
      </c>
      <c r="BA151" s="176"/>
      <c r="BB151" s="176"/>
      <c r="BC151" s="176"/>
      <c r="BD151" s="176"/>
      <c r="BE151" s="176"/>
    </row>
    <row r="152" spans="8:57" hidden="1" x14ac:dyDescent="0.25">
      <c r="H152" s="176"/>
      <c r="I152" s="176"/>
      <c r="J152" s="176"/>
      <c r="K152" s="176" t="s">
        <v>103</v>
      </c>
      <c r="L152" s="176">
        <f>(Q139)</f>
        <v>0</v>
      </c>
      <c r="M152" s="176">
        <f>($Q$129)</f>
        <v>0</v>
      </c>
      <c r="N152" s="177">
        <f t="shared" si="236"/>
        <v>0</v>
      </c>
      <c r="O152" s="176"/>
      <c r="P152" s="176"/>
      <c r="Q152" s="176"/>
      <c r="R152" s="176"/>
      <c r="AT152" s="176"/>
      <c r="AU152" s="176"/>
      <c r="AV152" s="176"/>
      <c r="AW152" s="176" t="s">
        <v>103</v>
      </c>
      <c r="AX152" s="176">
        <f>(BC139)</f>
        <v>0</v>
      </c>
      <c r="AY152" s="176">
        <f>($BC$129)</f>
        <v>0</v>
      </c>
      <c r="AZ152" s="177">
        <f t="shared" si="237"/>
        <v>0</v>
      </c>
      <c r="BA152" s="176"/>
      <c r="BB152" s="176"/>
      <c r="BC152" s="176"/>
      <c r="BD152" s="176"/>
      <c r="BE152" s="176"/>
    </row>
    <row r="153" spans="8:57" hidden="1" x14ac:dyDescent="0.25">
      <c r="H153" s="176"/>
      <c r="I153" s="176"/>
      <c r="J153" s="176"/>
      <c r="K153" s="176"/>
      <c r="L153" s="176">
        <f>SUM(L147:L152)</f>
        <v>0</v>
      </c>
      <c r="M153" s="176">
        <f>SUM(M147:M152)</f>
        <v>0</v>
      </c>
      <c r="N153" s="176"/>
      <c r="O153" s="176"/>
      <c r="P153" s="176"/>
      <c r="Q153" s="176"/>
      <c r="R153" s="176"/>
      <c r="AT153" s="176"/>
      <c r="AU153" s="176"/>
      <c r="AV153" s="176"/>
      <c r="AW153" s="176"/>
      <c r="AX153" s="176">
        <f>SUM(AX147:AX152)</f>
        <v>0</v>
      </c>
      <c r="AY153" s="176">
        <f>SUM(AY147:AY152)</f>
        <v>0</v>
      </c>
      <c r="AZ153" s="176"/>
      <c r="BA153" s="176"/>
      <c r="BB153" s="176"/>
      <c r="BC153" s="176"/>
      <c r="BD153" s="176"/>
      <c r="BE153" s="176"/>
    </row>
    <row r="154" spans="8:57" hidden="1" x14ac:dyDescent="0.25">
      <c r="H154" s="176" t="s">
        <v>31</v>
      </c>
      <c r="I154" s="176"/>
      <c r="J154" s="176"/>
      <c r="K154" s="176"/>
      <c r="L154" s="176">
        <f>($L$129)</f>
        <v>0</v>
      </c>
      <c r="M154" s="176">
        <f>($M$129)</f>
        <v>0</v>
      </c>
      <c r="N154" s="176">
        <f>($N$129)</f>
        <v>0</v>
      </c>
      <c r="O154" s="176">
        <f>($O$129)</f>
        <v>0</v>
      </c>
      <c r="P154" s="176">
        <f>($P$129)</f>
        <v>0</v>
      </c>
      <c r="Q154" s="176">
        <f>($Q$129)</f>
        <v>0</v>
      </c>
      <c r="R154" s="176"/>
      <c r="AT154" s="176" t="s">
        <v>31</v>
      </c>
      <c r="AU154" s="176"/>
      <c r="AV154" s="176"/>
      <c r="AW154" s="176"/>
      <c r="AX154" s="176">
        <f>($AX$129)</f>
        <v>0</v>
      </c>
      <c r="AY154" s="176">
        <f>($AY$129)</f>
        <v>0</v>
      </c>
      <c r="AZ154" s="176">
        <f>($AZ$129)</f>
        <v>0</v>
      </c>
      <c r="BA154" s="176">
        <f>($BA$129)</f>
        <v>0</v>
      </c>
      <c r="BB154" s="176">
        <f>($BB$129)</f>
        <v>0</v>
      </c>
      <c r="BC154" s="176">
        <f>($BC$129)</f>
        <v>0</v>
      </c>
      <c r="BD154" s="176"/>
      <c r="BE154" s="176"/>
    </row>
    <row r="155" spans="8:57" hidden="1" x14ac:dyDescent="0.25">
      <c r="H155" s="176"/>
      <c r="I155" s="176"/>
      <c r="J155" s="176"/>
      <c r="K155" s="176">
        <f t="shared" ref="K155:K160" si="238">SUM(L155:Q155)</f>
        <v>0</v>
      </c>
      <c r="L155" s="176">
        <f t="shared" ref="L155:L160" si="239">IF($L$147&gt;0,ROUND(($M$147/$L$147)*L140,0),0)</f>
        <v>0</v>
      </c>
      <c r="M155" s="176">
        <f t="shared" ref="M155:M160" si="240">IF($L$148&gt;0,ROUND(($M$148/$L$148)*M140,0),0)</f>
        <v>0</v>
      </c>
      <c r="N155" s="176">
        <f t="shared" ref="N155:N160" si="241">IF($L$149&gt;0,ROUND(($M$149/$L$149)*N140,0),0)</f>
        <v>0</v>
      </c>
      <c r="O155" s="176">
        <f t="shared" ref="O155:O160" si="242">IF($L$150&gt;0,ROUND(($M$150/$L$150)*O140,0),0)</f>
        <v>0</v>
      </c>
      <c r="P155" s="176">
        <f t="shared" ref="P155:P160" si="243">IF($L$151&gt;0,ROUND(($M$151/$L$151)*P140,0),0)</f>
        <v>0</v>
      </c>
      <c r="Q155" s="176">
        <f t="shared" ref="Q155:Q160" si="244">IF($L$152&gt;0,ROUND(($M$152/$L$152)*Q140,0),0)</f>
        <v>0</v>
      </c>
      <c r="R155" s="176"/>
      <c r="AT155" s="176"/>
      <c r="AU155" s="176"/>
      <c r="AV155" s="176"/>
      <c r="AW155" s="176">
        <f t="shared" ref="AW155:AW160" si="245">SUM(AX155:BC155)</f>
        <v>0</v>
      </c>
      <c r="AX155" s="176">
        <f t="shared" ref="AX155:AX160" si="246">IF($AX$147&gt;0,ROUND(($AY$147/$AX$147)*AX140,0),0)</f>
        <v>0</v>
      </c>
      <c r="AY155" s="176">
        <f t="shared" ref="AY155:AY160" si="247">IF($AX$148&gt;0,ROUND(($AY$148/$AX$148)*AY140,0),0)</f>
        <v>0</v>
      </c>
      <c r="AZ155" s="176">
        <f t="shared" ref="AZ155:AZ160" si="248">IF($AX$149&gt;0,ROUND(($AY$149/$AX$149)*AZ140,0),0)</f>
        <v>0</v>
      </c>
      <c r="BA155" s="176">
        <f t="shared" ref="BA155:BA160" si="249">IF($AX$150&gt;0,ROUND(($AY$150/$AX$150)*BA140,0),0)</f>
        <v>0</v>
      </c>
      <c r="BB155" s="176">
        <f t="shared" ref="BB155:BB160" si="250">IF($AX$151&gt;0,ROUND(($AY$151/$AX$151)*BB140,0),0)</f>
        <v>0</v>
      </c>
      <c r="BC155" s="176">
        <f t="shared" ref="BC155:BC160" si="251">IF($AX$152&gt;0,ROUND(($AY$152/$AX$152)*BC140,0),0)</f>
        <v>0</v>
      </c>
      <c r="BD155" s="176"/>
      <c r="BE155" s="176"/>
    </row>
    <row r="156" spans="8:57" hidden="1" x14ac:dyDescent="0.25">
      <c r="H156" s="176"/>
      <c r="I156" s="176"/>
      <c r="J156" s="176"/>
      <c r="K156" s="176">
        <f t="shared" si="238"/>
        <v>0</v>
      </c>
      <c r="L156" s="176">
        <f t="shared" si="239"/>
        <v>0</v>
      </c>
      <c r="M156" s="176">
        <f t="shared" si="240"/>
        <v>0</v>
      </c>
      <c r="N156" s="176">
        <f t="shared" si="241"/>
        <v>0</v>
      </c>
      <c r="O156" s="176">
        <f t="shared" si="242"/>
        <v>0</v>
      </c>
      <c r="P156" s="176">
        <f t="shared" si="243"/>
        <v>0</v>
      </c>
      <c r="Q156" s="176">
        <f t="shared" si="244"/>
        <v>0</v>
      </c>
      <c r="R156" s="176"/>
      <c r="AT156" s="176"/>
      <c r="AU156" s="176"/>
      <c r="AV156" s="176"/>
      <c r="AW156" s="176">
        <f t="shared" si="245"/>
        <v>0</v>
      </c>
      <c r="AX156" s="176">
        <f t="shared" si="246"/>
        <v>0</v>
      </c>
      <c r="AY156" s="176">
        <f t="shared" si="247"/>
        <v>0</v>
      </c>
      <c r="AZ156" s="176">
        <f t="shared" si="248"/>
        <v>0</v>
      </c>
      <c r="BA156" s="176">
        <f t="shared" si="249"/>
        <v>0</v>
      </c>
      <c r="BB156" s="176">
        <f t="shared" si="250"/>
        <v>0</v>
      </c>
      <c r="BC156" s="176">
        <f t="shared" si="251"/>
        <v>0</v>
      </c>
      <c r="BD156" s="176"/>
      <c r="BE156" s="176"/>
    </row>
    <row r="157" spans="8:57" hidden="1" x14ac:dyDescent="0.25">
      <c r="H157" s="176"/>
      <c r="I157" s="176"/>
      <c r="J157" s="176"/>
      <c r="K157" s="176">
        <f t="shared" si="238"/>
        <v>0</v>
      </c>
      <c r="L157" s="176">
        <f t="shared" si="239"/>
        <v>0</v>
      </c>
      <c r="M157" s="176">
        <f t="shared" si="240"/>
        <v>0</v>
      </c>
      <c r="N157" s="176">
        <f t="shared" si="241"/>
        <v>0</v>
      </c>
      <c r="O157" s="176">
        <f t="shared" si="242"/>
        <v>0</v>
      </c>
      <c r="P157" s="176">
        <f t="shared" si="243"/>
        <v>0</v>
      </c>
      <c r="Q157" s="176">
        <f t="shared" si="244"/>
        <v>0</v>
      </c>
      <c r="R157" s="176"/>
      <c r="AT157" s="176"/>
      <c r="AU157" s="176"/>
      <c r="AV157" s="176"/>
      <c r="AW157" s="176">
        <f t="shared" si="245"/>
        <v>0</v>
      </c>
      <c r="AX157" s="176">
        <f t="shared" si="246"/>
        <v>0</v>
      </c>
      <c r="AY157" s="176">
        <f t="shared" si="247"/>
        <v>0</v>
      </c>
      <c r="AZ157" s="176">
        <f t="shared" si="248"/>
        <v>0</v>
      </c>
      <c r="BA157" s="176">
        <f t="shared" si="249"/>
        <v>0</v>
      </c>
      <c r="BB157" s="176">
        <f t="shared" si="250"/>
        <v>0</v>
      </c>
      <c r="BC157" s="176">
        <f t="shared" si="251"/>
        <v>0</v>
      </c>
      <c r="BD157" s="176"/>
      <c r="BE157" s="176"/>
    </row>
    <row r="158" spans="8:57" hidden="1" x14ac:dyDescent="0.25">
      <c r="H158" s="176"/>
      <c r="I158" s="176"/>
      <c r="J158" s="176"/>
      <c r="K158" s="176">
        <f t="shared" si="238"/>
        <v>0</v>
      </c>
      <c r="L158" s="176">
        <f t="shared" si="239"/>
        <v>0</v>
      </c>
      <c r="M158" s="176">
        <f t="shared" si="240"/>
        <v>0</v>
      </c>
      <c r="N158" s="176">
        <f t="shared" si="241"/>
        <v>0</v>
      </c>
      <c r="O158" s="176">
        <f t="shared" si="242"/>
        <v>0</v>
      </c>
      <c r="P158" s="176">
        <f t="shared" si="243"/>
        <v>0</v>
      </c>
      <c r="Q158" s="176">
        <f t="shared" si="244"/>
        <v>0</v>
      </c>
      <c r="R158" s="176"/>
      <c r="AT158" s="176"/>
      <c r="AU158" s="176"/>
      <c r="AV158" s="176"/>
      <c r="AW158" s="176">
        <f t="shared" si="245"/>
        <v>0</v>
      </c>
      <c r="AX158" s="176">
        <f t="shared" si="246"/>
        <v>0</v>
      </c>
      <c r="AY158" s="176">
        <f t="shared" si="247"/>
        <v>0</v>
      </c>
      <c r="AZ158" s="176">
        <f t="shared" si="248"/>
        <v>0</v>
      </c>
      <c r="BA158" s="176">
        <f t="shared" si="249"/>
        <v>0</v>
      </c>
      <c r="BB158" s="176">
        <f t="shared" si="250"/>
        <v>0</v>
      </c>
      <c r="BC158" s="176">
        <f t="shared" si="251"/>
        <v>0</v>
      </c>
      <c r="BD158" s="176"/>
      <c r="BE158" s="176"/>
    </row>
    <row r="159" spans="8:57" hidden="1" x14ac:dyDescent="0.25">
      <c r="H159" s="176"/>
      <c r="I159" s="176"/>
      <c r="J159" s="176"/>
      <c r="K159" s="176">
        <f t="shared" si="238"/>
        <v>0</v>
      </c>
      <c r="L159" s="176">
        <f t="shared" si="239"/>
        <v>0</v>
      </c>
      <c r="M159" s="176">
        <f t="shared" si="240"/>
        <v>0</v>
      </c>
      <c r="N159" s="176">
        <f t="shared" si="241"/>
        <v>0</v>
      </c>
      <c r="O159" s="176">
        <f t="shared" si="242"/>
        <v>0</v>
      </c>
      <c r="P159" s="176">
        <f t="shared" si="243"/>
        <v>0</v>
      </c>
      <c r="Q159" s="176">
        <f t="shared" si="244"/>
        <v>0</v>
      </c>
      <c r="R159" s="176"/>
      <c r="AT159" s="176"/>
      <c r="AU159" s="176"/>
      <c r="AV159" s="176"/>
      <c r="AW159" s="176">
        <f t="shared" si="245"/>
        <v>0</v>
      </c>
      <c r="AX159" s="176">
        <f t="shared" si="246"/>
        <v>0</v>
      </c>
      <c r="AY159" s="176">
        <f t="shared" si="247"/>
        <v>0</v>
      </c>
      <c r="AZ159" s="176">
        <f t="shared" si="248"/>
        <v>0</v>
      </c>
      <c r="BA159" s="176">
        <f t="shared" si="249"/>
        <v>0</v>
      </c>
      <c r="BB159" s="176">
        <f t="shared" si="250"/>
        <v>0</v>
      </c>
      <c r="BC159" s="176">
        <f t="shared" si="251"/>
        <v>0</v>
      </c>
      <c r="BD159" s="176"/>
      <c r="BE159" s="176"/>
    </row>
    <row r="160" spans="8:57" hidden="1" x14ac:dyDescent="0.25">
      <c r="H160" s="176"/>
      <c r="I160" s="176"/>
      <c r="J160" s="176"/>
      <c r="K160" s="176">
        <f t="shared" si="238"/>
        <v>0</v>
      </c>
      <c r="L160" s="176">
        <f t="shared" si="239"/>
        <v>0</v>
      </c>
      <c r="M160" s="176">
        <f t="shared" si="240"/>
        <v>0</v>
      </c>
      <c r="N160" s="176">
        <f t="shared" si="241"/>
        <v>0</v>
      </c>
      <c r="O160" s="176">
        <f t="shared" si="242"/>
        <v>0</v>
      </c>
      <c r="P160" s="176">
        <f t="shared" si="243"/>
        <v>0</v>
      </c>
      <c r="Q160" s="176">
        <f t="shared" si="244"/>
        <v>0</v>
      </c>
      <c r="R160" s="176"/>
      <c r="AT160" s="176"/>
      <c r="AU160" s="176"/>
      <c r="AV160" s="176"/>
      <c r="AW160" s="176">
        <f t="shared" si="245"/>
        <v>0</v>
      </c>
      <c r="AX160" s="176">
        <f t="shared" si="246"/>
        <v>0</v>
      </c>
      <c r="AY160" s="176">
        <f t="shared" si="247"/>
        <v>0</v>
      </c>
      <c r="AZ160" s="176">
        <f t="shared" si="248"/>
        <v>0</v>
      </c>
      <c r="BA160" s="176">
        <f t="shared" si="249"/>
        <v>0</v>
      </c>
      <c r="BB160" s="176">
        <f t="shared" si="250"/>
        <v>0</v>
      </c>
      <c r="BC160" s="176">
        <f t="shared" si="251"/>
        <v>0</v>
      </c>
      <c r="BD160" s="176"/>
      <c r="BE160" s="176"/>
    </row>
    <row r="161" spans="8:57" hidden="1" x14ac:dyDescent="0.25">
      <c r="H161" s="176"/>
      <c r="I161" s="176"/>
      <c r="J161" s="176"/>
      <c r="K161" s="176"/>
      <c r="L161" s="176" t="s">
        <v>32</v>
      </c>
      <c r="M161" s="176" t="s">
        <v>21</v>
      </c>
      <c r="N161" s="176" t="s">
        <v>26</v>
      </c>
      <c r="O161" s="176"/>
      <c r="P161" s="176"/>
      <c r="Q161" s="176"/>
      <c r="R161" s="176"/>
      <c r="AT161" s="176"/>
      <c r="AU161" s="176"/>
      <c r="AV161" s="176"/>
      <c r="AW161" s="176"/>
      <c r="AX161" s="176" t="s">
        <v>32</v>
      </c>
      <c r="AY161" s="176" t="s">
        <v>21</v>
      </c>
      <c r="AZ161" s="176" t="s">
        <v>26</v>
      </c>
      <c r="BA161" s="176"/>
      <c r="BB161" s="176"/>
      <c r="BC161" s="176"/>
      <c r="BD161" s="176"/>
      <c r="BE161" s="176"/>
    </row>
    <row r="162" spans="8:57" hidden="1" x14ac:dyDescent="0.25">
      <c r="H162" s="176"/>
      <c r="I162" s="176"/>
      <c r="J162" s="176"/>
      <c r="K162" s="176" t="s">
        <v>33</v>
      </c>
      <c r="L162" s="176">
        <f t="shared" ref="L162:L167" si="252">(K155)</f>
        <v>0</v>
      </c>
      <c r="M162" s="176">
        <f>($J$131)</f>
        <v>0</v>
      </c>
      <c r="N162" s="177">
        <f t="shared" ref="N162:N167" si="253">IF(M162&gt;0,ROUND((L162-M162)/M162,2),0)</f>
        <v>0</v>
      </c>
      <c r="O162" s="176"/>
      <c r="P162" s="176"/>
      <c r="Q162" s="176"/>
      <c r="R162" s="176"/>
      <c r="AT162" s="176"/>
      <c r="AU162" s="176"/>
      <c r="AV162" s="176"/>
      <c r="AW162" s="176" t="s">
        <v>33</v>
      </c>
      <c r="AX162" s="176">
        <f t="shared" ref="AX162:AX167" si="254">(AW155)</f>
        <v>0</v>
      </c>
      <c r="AY162" s="176">
        <f>($AV$131)</f>
        <v>0</v>
      </c>
      <c r="AZ162" s="177">
        <f t="shared" ref="AZ162:AZ167" si="255">IF(AY162&gt;0,ROUND((AX162-AY162)/AY162,2),0)</f>
        <v>0</v>
      </c>
      <c r="BA162" s="176"/>
      <c r="BB162" s="176"/>
      <c r="BC162" s="176"/>
      <c r="BD162" s="176"/>
      <c r="BE162" s="176"/>
    </row>
    <row r="163" spans="8:57" hidden="1" x14ac:dyDescent="0.25">
      <c r="H163" s="176"/>
      <c r="I163" s="176"/>
      <c r="J163" s="176"/>
      <c r="K163" s="176" t="s">
        <v>34</v>
      </c>
      <c r="L163" s="176">
        <f t="shared" si="252"/>
        <v>0</v>
      </c>
      <c r="M163" s="176">
        <f>($J$132)</f>
        <v>0</v>
      </c>
      <c r="N163" s="177">
        <f t="shared" si="253"/>
        <v>0</v>
      </c>
      <c r="O163" s="176"/>
      <c r="P163" s="176"/>
      <c r="Q163" s="176"/>
      <c r="R163" s="176"/>
      <c r="AT163" s="176"/>
      <c r="AU163" s="176"/>
      <c r="AV163" s="176"/>
      <c r="AW163" s="176" t="s">
        <v>34</v>
      </c>
      <c r="AX163" s="176">
        <f t="shared" si="254"/>
        <v>0</v>
      </c>
      <c r="AY163" s="176">
        <f>($AV$132)</f>
        <v>0</v>
      </c>
      <c r="AZ163" s="177">
        <f t="shared" si="255"/>
        <v>0</v>
      </c>
      <c r="BA163" s="176"/>
      <c r="BB163" s="176"/>
      <c r="BC163" s="176"/>
      <c r="BD163" s="176"/>
      <c r="BE163" s="176"/>
    </row>
    <row r="164" spans="8:57" hidden="1" x14ac:dyDescent="0.25">
      <c r="H164" s="176"/>
      <c r="I164" s="176"/>
      <c r="J164" s="176"/>
      <c r="K164" s="176" t="s">
        <v>35</v>
      </c>
      <c r="L164" s="176">
        <f t="shared" si="252"/>
        <v>0</v>
      </c>
      <c r="M164" s="176">
        <f>($J$133)</f>
        <v>0</v>
      </c>
      <c r="N164" s="177">
        <f t="shared" si="253"/>
        <v>0</v>
      </c>
      <c r="O164" s="176"/>
      <c r="P164" s="176"/>
      <c r="Q164" s="176"/>
      <c r="R164" s="176"/>
      <c r="AT164" s="176"/>
      <c r="AU164" s="176"/>
      <c r="AV164" s="176"/>
      <c r="AW164" s="176" t="s">
        <v>35</v>
      </c>
      <c r="AX164" s="176">
        <f t="shared" si="254"/>
        <v>0</v>
      </c>
      <c r="AY164" s="176">
        <f>($AV$133)</f>
        <v>0</v>
      </c>
      <c r="AZ164" s="177">
        <f t="shared" si="255"/>
        <v>0</v>
      </c>
      <c r="BA164" s="176"/>
      <c r="BB164" s="176"/>
      <c r="BC164" s="176"/>
      <c r="BD164" s="176"/>
      <c r="BE164" s="176"/>
    </row>
    <row r="165" spans="8:57" hidden="1" x14ac:dyDescent="0.25">
      <c r="H165" s="176"/>
      <c r="I165" s="176"/>
      <c r="J165" s="176"/>
      <c r="K165" s="176" t="s">
        <v>36</v>
      </c>
      <c r="L165" s="176">
        <f t="shared" si="252"/>
        <v>0</v>
      </c>
      <c r="M165" s="176">
        <f>($J$134)</f>
        <v>0</v>
      </c>
      <c r="N165" s="177">
        <f t="shared" si="253"/>
        <v>0</v>
      </c>
      <c r="O165" s="176"/>
      <c r="P165" s="176"/>
      <c r="Q165" s="176"/>
      <c r="R165" s="176"/>
      <c r="AT165" s="176"/>
      <c r="AU165" s="176"/>
      <c r="AV165" s="176"/>
      <c r="AW165" s="176" t="s">
        <v>36</v>
      </c>
      <c r="AX165" s="176">
        <f t="shared" si="254"/>
        <v>0</v>
      </c>
      <c r="AY165" s="176">
        <f>($AV$134)</f>
        <v>0</v>
      </c>
      <c r="AZ165" s="177">
        <f t="shared" si="255"/>
        <v>0</v>
      </c>
      <c r="BA165" s="176"/>
      <c r="BB165" s="176"/>
      <c r="BC165" s="176"/>
      <c r="BD165" s="176"/>
      <c r="BE165" s="176"/>
    </row>
    <row r="166" spans="8:57" hidden="1" x14ac:dyDescent="0.25">
      <c r="H166" s="176"/>
      <c r="I166" s="176"/>
      <c r="J166" s="176"/>
      <c r="K166" s="176" t="s">
        <v>104</v>
      </c>
      <c r="L166" s="176">
        <f t="shared" si="252"/>
        <v>0</v>
      </c>
      <c r="M166" s="176">
        <f>($J$135)</f>
        <v>0</v>
      </c>
      <c r="N166" s="177">
        <f t="shared" si="253"/>
        <v>0</v>
      </c>
      <c r="O166" s="176"/>
      <c r="P166" s="176"/>
      <c r="Q166" s="176"/>
      <c r="R166" s="176"/>
      <c r="AT166" s="176"/>
      <c r="AU166" s="176"/>
      <c r="AV166" s="176"/>
      <c r="AW166" s="176" t="s">
        <v>104</v>
      </c>
      <c r="AX166" s="176">
        <f t="shared" si="254"/>
        <v>0</v>
      </c>
      <c r="AY166" s="176">
        <f>($AV$135)</f>
        <v>0</v>
      </c>
      <c r="AZ166" s="177">
        <f t="shared" si="255"/>
        <v>0</v>
      </c>
      <c r="BA166" s="176"/>
      <c r="BB166" s="176"/>
      <c r="BC166" s="176"/>
      <c r="BD166" s="176"/>
      <c r="BE166" s="176"/>
    </row>
    <row r="167" spans="8:57" hidden="1" x14ac:dyDescent="0.25">
      <c r="H167" s="176"/>
      <c r="I167" s="176"/>
      <c r="J167" s="176"/>
      <c r="K167" s="176" t="s">
        <v>105</v>
      </c>
      <c r="L167" s="176">
        <f t="shared" si="252"/>
        <v>0</v>
      </c>
      <c r="M167" s="176">
        <f>($J$136)</f>
        <v>0</v>
      </c>
      <c r="N167" s="177">
        <f t="shared" si="253"/>
        <v>0</v>
      </c>
      <c r="O167" s="176"/>
      <c r="P167" s="176"/>
      <c r="Q167" s="176"/>
      <c r="R167" s="176"/>
      <c r="AT167" s="176"/>
      <c r="AU167" s="176"/>
      <c r="AV167" s="176"/>
      <c r="AW167" s="176" t="s">
        <v>105</v>
      </c>
      <c r="AX167" s="176">
        <f t="shared" si="254"/>
        <v>0</v>
      </c>
      <c r="AY167" s="176">
        <f>($AV$136)</f>
        <v>0</v>
      </c>
      <c r="AZ167" s="177">
        <f t="shared" si="255"/>
        <v>0</v>
      </c>
      <c r="BA167" s="176"/>
      <c r="BB167" s="176"/>
      <c r="BC167" s="176"/>
      <c r="BD167" s="176"/>
      <c r="BE167" s="176"/>
    </row>
    <row r="168" spans="8:57" hidden="1" x14ac:dyDescent="0.25">
      <c r="H168" s="176"/>
      <c r="I168" s="176"/>
      <c r="J168" s="176"/>
      <c r="K168" s="176"/>
      <c r="L168" s="176">
        <f>SUM(L162:L167)</f>
        <v>0</v>
      </c>
      <c r="M168" s="176">
        <f>SUM(M162:M167)</f>
        <v>0</v>
      </c>
      <c r="N168" s="176"/>
      <c r="O168" s="176"/>
      <c r="P168" s="176"/>
      <c r="Q168" s="176"/>
      <c r="R168" s="176"/>
      <c r="AT168" s="176"/>
      <c r="AU168" s="176"/>
      <c r="AV168" s="176"/>
      <c r="AW168" s="176"/>
      <c r="AX168" s="176">
        <f>SUM(AX162:AX167)</f>
        <v>0</v>
      </c>
      <c r="AY168" s="176">
        <f>SUM(AY162:AY167)</f>
        <v>0</v>
      </c>
      <c r="AZ168" s="176"/>
      <c r="BA168" s="176"/>
      <c r="BB168" s="176"/>
      <c r="BC168" s="176"/>
      <c r="BD168" s="176"/>
      <c r="BE168" s="176"/>
    </row>
    <row r="169" spans="8:57" hidden="1" x14ac:dyDescent="0.25">
      <c r="H169" s="176" t="s">
        <v>37</v>
      </c>
      <c r="I169" s="176"/>
      <c r="J169" s="176"/>
      <c r="K169" s="176"/>
      <c r="L169" s="176">
        <f t="shared" ref="L169:Q169" si="256">SUM(L170:L175)</f>
        <v>0</v>
      </c>
      <c r="M169" s="176">
        <f t="shared" si="256"/>
        <v>0</v>
      </c>
      <c r="N169" s="176">
        <f t="shared" si="256"/>
        <v>0</v>
      </c>
      <c r="O169" s="176">
        <f t="shared" si="256"/>
        <v>0</v>
      </c>
      <c r="P169" s="176">
        <f t="shared" si="256"/>
        <v>0</v>
      </c>
      <c r="Q169" s="176">
        <f t="shared" si="256"/>
        <v>0</v>
      </c>
      <c r="R169" s="176"/>
      <c r="AT169" s="176" t="s">
        <v>37</v>
      </c>
      <c r="AU169" s="176"/>
      <c r="AV169" s="176"/>
      <c r="AW169" s="176"/>
      <c r="AX169" s="176">
        <f t="shared" ref="AX169:BC169" si="257">SUM(AX170:AX175)</f>
        <v>0</v>
      </c>
      <c r="AY169" s="176">
        <f t="shared" si="257"/>
        <v>0</v>
      </c>
      <c r="AZ169" s="176">
        <f t="shared" si="257"/>
        <v>0</v>
      </c>
      <c r="BA169" s="176">
        <f t="shared" si="257"/>
        <v>0</v>
      </c>
      <c r="BB169" s="176">
        <f t="shared" si="257"/>
        <v>0</v>
      </c>
      <c r="BC169" s="176">
        <f t="shared" si="257"/>
        <v>0</v>
      </c>
      <c r="BD169" s="176"/>
      <c r="BE169" s="176"/>
    </row>
    <row r="170" spans="8:57" hidden="1" x14ac:dyDescent="0.25">
      <c r="H170" s="176"/>
      <c r="I170" s="176"/>
      <c r="J170" s="176"/>
      <c r="K170" s="176">
        <f>($J$131)</f>
        <v>0</v>
      </c>
      <c r="L170" s="176">
        <f t="shared" ref="L170:Q170" si="258">IF($L$162&gt;0,ROUND(($M$162/$L$162)*L155,0),0)</f>
        <v>0</v>
      </c>
      <c r="M170" s="176">
        <f t="shared" si="258"/>
        <v>0</v>
      </c>
      <c r="N170" s="176">
        <f t="shared" si="258"/>
        <v>0</v>
      </c>
      <c r="O170" s="176">
        <f t="shared" si="258"/>
        <v>0</v>
      </c>
      <c r="P170" s="176">
        <f t="shared" si="258"/>
        <v>0</v>
      </c>
      <c r="Q170" s="176">
        <f t="shared" si="258"/>
        <v>0</v>
      </c>
      <c r="R170" s="176"/>
      <c r="AT170" s="176"/>
      <c r="AU170" s="176"/>
      <c r="AV170" s="176"/>
      <c r="AW170" s="176">
        <f>($AV$131)</f>
        <v>0</v>
      </c>
      <c r="AX170" s="176">
        <f t="shared" ref="AX170:BC170" si="259">IF($AX$162&gt;0,ROUND(($AY$162/$AX$162)*AX155,0),0)</f>
        <v>0</v>
      </c>
      <c r="AY170" s="176">
        <f t="shared" si="259"/>
        <v>0</v>
      </c>
      <c r="AZ170" s="176">
        <f t="shared" si="259"/>
        <v>0</v>
      </c>
      <c r="BA170" s="176">
        <f t="shared" si="259"/>
        <v>0</v>
      </c>
      <c r="BB170" s="176">
        <f t="shared" si="259"/>
        <v>0</v>
      </c>
      <c r="BC170" s="176">
        <f t="shared" si="259"/>
        <v>0</v>
      </c>
      <c r="BD170" s="176"/>
      <c r="BE170" s="176"/>
    </row>
    <row r="171" spans="8:57" hidden="1" x14ac:dyDescent="0.25">
      <c r="H171" s="176"/>
      <c r="I171" s="176"/>
      <c r="J171" s="176"/>
      <c r="K171" s="176">
        <f>($J$132)</f>
        <v>0</v>
      </c>
      <c r="L171" s="176">
        <f t="shared" ref="L171:Q171" si="260">IF($L$163&gt;0,ROUND(($M$163/$L$163)*L156,0),0)</f>
        <v>0</v>
      </c>
      <c r="M171" s="176">
        <f t="shared" si="260"/>
        <v>0</v>
      </c>
      <c r="N171" s="176">
        <f t="shared" si="260"/>
        <v>0</v>
      </c>
      <c r="O171" s="176">
        <f t="shared" si="260"/>
        <v>0</v>
      </c>
      <c r="P171" s="176">
        <f t="shared" si="260"/>
        <v>0</v>
      </c>
      <c r="Q171" s="176">
        <f t="shared" si="260"/>
        <v>0</v>
      </c>
      <c r="R171" s="176"/>
      <c r="AT171" s="176"/>
      <c r="AU171" s="176"/>
      <c r="AV171" s="176"/>
      <c r="AW171" s="176">
        <f>($AV$132)</f>
        <v>0</v>
      </c>
      <c r="AX171" s="176">
        <f t="shared" ref="AX171:BC171" si="261">IF($AX$163&gt;0,ROUND(($AY$163/$AX$163)*AX156,0),0)</f>
        <v>0</v>
      </c>
      <c r="AY171" s="176">
        <f t="shared" si="261"/>
        <v>0</v>
      </c>
      <c r="AZ171" s="176">
        <f t="shared" si="261"/>
        <v>0</v>
      </c>
      <c r="BA171" s="176">
        <f t="shared" si="261"/>
        <v>0</v>
      </c>
      <c r="BB171" s="176">
        <f t="shared" si="261"/>
        <v>0</v>
      </c>
      <c r="BC171" s="176">
        <f t="shared" si="261"/>
        <v>0</v>
      </c>
      <c r="BD171" s="176"/>
      <c r="BE171" s="176"/>
    </row>
    <row r="172" spans="8:57" hidden="1" x14ac:dyDescent="0.25">
      <c r="H172" s="176"/>
      <c r="I172" s="176"/>
      <c r="J172" s="176"/>
      <c r="K172" s="176">
        <f>($J$133)</f>
        <v>0</v>
      </c>
      <c r="L172" s="176">
        <f t="shared" ref="L172:Q172" si="262">IF($L$164&gt;0,ROUND(($M$164/$L$164)*L157,0),0)</f>
        <v>0</v>
      </c>
      <c r="M172" s="176">
        <f t="shared" si="262"/>
        <v>0</v>
      </c>
      <c r="N172" s="176">
        <f t="shared" si="262"/>
        <v>0</v>
      </c>
      <c r="O172" s="176">
        <f t="shared" si="262"/>
        <v>0</v>
      </c>
      <c r="P172" s="176">
        <f t="shared" si="262"/>
        <v>0</v>
      </c>
      <c r="Q172" s="176">
        <f t="shared" si="262"/>
        <v>0</v>
      </c>
      <c r="R172" s="176"/>
      <c r="AT172" s="176"/>
      <c r="AU172" s="176"/>
      <c r="AV172" s="176"/>
      <c r="AW172" s="176">
        <f>($AV$133)</f>
        <v>0</v>
      </c>
      <c r="AX172" s="176">
        <f t="shared" ref="AX172:BC172" si="263">IF($AX$164&gt;0,ROUND(($AY$164/$AX$164)*AX157,0),0)</f>
        <v>0</v>
      </c>
      <c r="AY172" s="176">
        <f t="shared" si="263"/>
        <v>0</v>
      </c>
      <c r="AZ172" s="176">
        <f t="shared" si="263"/>
        <v>0</v>
      </c>
      <c r="BA172" s="176">
        <f t="shared" si="263"/>
        <v>0</v>
      </c>
      <c r="BB172" s="176">
        <f t="shared" si="263"/>
        <v>0</v>
      </c>
      <c r="BC172" s="176">
        <f t="shared" si="263"/>
        <v>0</v>
      </c>
      <c r="BD172" s="176"/>
      <c r="BE172" s="176"/>
    </row>
    <row r="173" spans="8:57" hidden="1" x14ac:dyDescent="0.25">
      <c r="H173" s="176"/>
      <c r="I173" s="176"/>
      <c r="J173" s="176"/>
      <c r="K173" s="176">
        <f>($J$134)</f>
        <v>0</v>
      </c>
      <c r="L173" s="176">
        <f t="shared" ref="L173:Q173" si="264">IF($L$165&gt;0,ROUND(($M$165/$L$165)*L158,0),0)</f>
        <v>0</v>
      </c>
      <c r="M173" s="176">
        <f t="shared" si="264"/>
        <v>0</v>
      </c>
      <c r="N173" s="176">
        <f t="shared" si="264"/>
        <v>0</v>
      </c>
      <c r="O173" s="176">
        <f t="shared" si="264"/>
        <v>0</v>
      </c>
      <c r="P173" s="176">
        <f t="shared" si="264"/>
        <v>0</v>
      </c>
      <c r="Q173" s="176">
        <f t="shared" si="264"/>
        <v>0</v>
      </c>
      <c r="R173" s="176"/>
      <c r="AT173" s="176"/>
      <c r="AU173" s="176"/>
      <c r="AV173" s="176"/>
      <c r="AW173" s="176">
        <f>($AV$134)</f>
        <v>0</v>
      </c>
      <c r="AX173" s="176">
        <f t="shared" ref="AX173:BC173" si="265">IF($AX$165&gt;0,ROUND(($AY$165/$AX$165)*AX158,0),0)</f>
        <v>0</v>
      </c>
      <c r="AY173" s="176">
        <f t="shared" si="265"/>
        <v>0</v>
      </c>
      <c r="AZ173" s="176">
        <f t="shared" si="265"/>
        <v>0</v>
      </c>
      <c r="BA173" s="176">
        <f t="shared" si="265"/>
        <v>0</v>
      </c>
      <c r="BB173" s="176">
        <f t="shared" si="265"/>
        <v>0</v>
      </c>
      <c r="BC173" s="176">
        <f t="shared" si="265"/>
        <v>0</v>
      </c>
      <c r="BD173" s="176"/>
      <c r="BE173" s="176"/>
    </row>
    <row r="174" spans="8:57" hidden="1" x14ac:dyDescent="0.25">
      <c r="H174" s="176"/>
      <c r="I174" s="176"/>
      <c r="J174" s="176"/>
      <c r="K174" s="176">
        <f>($J$135)</f>
        <v>0</v>
      </c>
      <c r="L174" s="176">
        <f t="shared" ref="L174:Q174" si="266">IF($L$166&gt;0,ROUND(($M$166/$L$166)*L159,0),0)</f>
        <v>0</v>
      </c>
      <c r="M174" s="176">
        <f t="shared" si="266"/>
        <v>0</v>
      </c>
      <c r="N174" s="176">
        <f t="shared" si="266"/>
        <v>0</v>
      </c>
      <c r="O174" s="176">
        <f t="shared" si="266"/>
        <v>0</v>
      </c>
      <c r="P174" s="176">
        <f t="shared" si="266"/>
        <v>0</v>
      </c>
      <c r="Q174" s="176">
        <f t="shared" si="266"/>
        <v>0</v>
      </c>
      <c r="R174" s="176"/>
      <c r="AT174" s="176"/>
      <c r="AU174" s="176"/>
      <c r="AV174" s="176"/>
      <c r="AW174" s="176">
        <f>($AV$135)</f>
        <v>0</v>
      </c>
      <c r="AX174" s="176">
        <f t="shared" ref="AX174:BC174" si="267">IF($AX$166&gt;0,ROUND(($AY$166/$AX$166)*AX159,0),0)</f>
        <v>0</v>
      </c>
      <c r="AY174" s="176">
        <f t="shared" si="267"/>
        <v>0</v>
      </c>
      <c r="AZ174" s="176">
        <f t="shared" si="267"/>
        <v>0</v>
      </c>
      <c r="BA174" s="176">
        <f t="shared" si="267"/>
        <v>0</v>
      </c>
      <c r="BB174" s="176">
        <f t="shared" si="267"/>
        <v>0</v>
      </c>
      <c r="BC174" s="176">
        <f t="shared" si="267"/>
        <v>0</v>
      </c>
      <c r="BD174" s="176"/>
      <c r="BE174" s="176"/>
    </row>
    <row r="175" spans="8:57" hidden="1" x14ac:dyDescent="0.25">
      <c r="H175" s="176"/>
      <c r="I175" s="176"/>
      <c r="J175" s="176"/>
      <c r="K175" s="176">
        <f>($J$136)</f>
        <v>0</v>
      </c>
      <c r="L175" s="176">
        <f t="shared" ref="L175:Q175" si="268">IF($L$167&gt;0,ROUND(($M$167/$L$167)*L160,0),0)</f>
        <v>0</v>
      </c>
      <c r="M175" s="176">
        <f t="shared" si="268"/>
        <v>0</v>
      </c>
      <c r="N175" s="176">
        <f t="shared" si="268"/>
        <v>0</v>
      </c>
      <c r="O175" s="176">
        <f t="shared" si="268"/>
        <v>0</v>
      </c>
      <c r="P175" s="176">
        <f t="shared" si="268"/>
        <v>0</v>
      </c>
      <c r="Q175" s="176">
        <f t="shared" si="268"/>
        <v>0</v>
      </c>
      <c r="R175" s="176"/>
      <c r="AT175" s="176"/>
      <c r="AU175" s="176"/>
      <c r="AV175" s="176"/>
      <c r="AW175" s="176">
        <f>($AV$136)</f>
        <v>0</v>
      </c>
      <c r="AX175" s="176">
        <f t="shared" ref="AX175:BC175" si="269">IF($AX$167&gt;0,ROUND(($AY$167/$AX$167)*AX160,0),0)</f>
        <v>0</v>
      </c>
      <c r="AY175" s="176">
        <f t="shared" si="269"/>
        <v>0</v>
      </c>
      <c r="AZ175" s="176">
        <f t="shared" si="269"/>
        <v>0</v>
      </c>
      <c r="BA175" s="176">
        <f t="shared" si="269"/>
        <v>0</v>
      </c>
      <c r="BB175" s="176">
        <f t="shared" si="269"/>
        <v>0</v>
      </c>
      <c r="BC175" s="176">
        <f t="shared" si="269"/>
        <v>0</v>
      </c>
      <c r="BD175" s="176"/>
      <c r="BE175" s="176"/>
    </row>
    <row r="176" spans="8:57" hidden="1" x14ac:dyDescent="0.25">
      <c r="H176" s="176"/>
      <c r="I176" s="176"/>
      <c r="J176" s="176"/>
      <c r="K176" s="176"/>
      <c r="L176" s="176" t="s">
        <v>25</v>
      </c>
      <c r="M176" s="176" t="s">
        <v>18</v>
      </c>
      <c r="N176" s="176" t="s">
        <v>26</v>
      </c>
      <c r="O176" s="176"/>
      <c r="P176" s="176"/>
      <c r="Q176" s="176"/>
      <c r="R176" s="176"/>
      <c r="AT176" s="176"/>
      <c r="AU176" s="176"/>
      <c r="AV176" s="176"/>
      <c r="AW176" s="176"/>
      <c r="AX176" s="176" t="s">
        <v>25</v>
      </c>
      <c r="AY176" s="176" t="s">
        <v>18</v>
      </c>
      <c r="AZ176" s="176" t="s">
        <v>26</v>
      </c>
      <c r="BA176" s="176"/>
      <c r="BB176" s="176"/>
      <c r="BC176" s="176"/>
      <c r="BD176" s="176"/>
      <c r="BE176" s="176"/>
    </row>
    <row r="177" spans="8:57" hidden="1" x14ac:dyDescent="0.25">
      <c r="H177" s="176"/>
      <c r="I177" s="176"/>
      <c r="J177" s="176"/>
      <c r="K177" s="176" t="s">
        <v>27</v>
      </c>
      <c r="L177" s="176">
        <f>(L169)</f>
        <v>0</v>
      </c>
      <c r="M177" s="176">
        <f>($L$129)</f>
        <v>0</v>
      </c>
      <c r="N177" s="177">
        <f t="shared" ref="N177:N182" si="270">IF(M177&gt;0,ROUND((L177-M177)/M177,2),0)</f>
        <v>0</v>
      </c>
      <c r="O177" s="176"/>
      <c r="P177" s="176"/>
      <c r="Q177" s="176"/>
      <c r="R177" s="176"/>
      <c r="AT177" s="176"/>
      <c r="AU177" s="176"/>
      <c r="AV177" s="176"/>
      <c r="AW177" s="176" t="s">
        <v>27</v>
      </c>
      <c r="AX177" s="176">
        <f>(AX169)</f>
        <v>0</v>
      </c>
      <c r="AY177" s="176">
        <f>($AX$129)</f>
        <v>0</v>
      </c>
      <c r="AZ177" s="177">
        <f t="shared" ref="AZ177:AZ182" si="271">IF(AY177&gt;0,ROUND((AX177-AY177)/AY177,2),0)</f>
        <v>0</v>
      </c>
      <c r="BA177" s="176"/>
      <c r="BB177" s="176"/>
      <c r="BC177" s="176"/>
      <c r="BD177" s="176"/>
      <c r="BE177" s="176"/>
    </row>
    <row r="178" spans="8:57" hidden="1" x14ac:dyDescent="0.25">
      <c r="H178" s="176"/>
      <c r="I178" s="176"/>
      <c r="J178" s="176"/>
      <c r="K178" s="176" t="s">
        <v>28</v>
      </c>
      <c r="L178" s="176">
        <f>(M169)</f>
        <v>0</v>
      </c>
      <c r="M178" s="176">
        <f>($M$129)</f>
        <v>0</v>
      </c>
      <c r="N178" s="177">
        <f t="shared" si="270"/>
        <v>0</v>
      </c>
      <c r="O178" s="176"/>
      <c r="P178" s="176"/>
      <c r="Q178" s="176"/>
      <c r="R178" s="176"/>
      <c r="AT178" s="176"/>
      <c r="AU178" s="176"/>
      <c r="AV178" s="176"/>
      <c r="AW178" s="176" t="s">
        <v>28</v>
      </c>
      <c r="AX178" s="176">
        <f>(AY169)</f>
        <v>0</v>
      </c>
      <c r="AY178" s="176">
        <f>($AY$129)</f>
        <v>0</v>
      </c>
      <c r="AZ178" s="177">
        <f t="shared" si="271"/>
        <v>0</v>
      </c>
      <c r="BA178" s="176"/>
      <c r="BB178" s="176"/>
      <c r="BC178" s="176"/>
      <c r="BD178" s="176"/>
      <c r="BE178" s="176"/>
    </row>
    <row r="179" spans="8:57" hidden="1" x14ac:dyDescent="0.25">
      <c r="H179" s="176"/>
      <c r="I179" s="176"/>
      <c r="J179" s="176"/>
      <c r="K179" s="176" t="s">
        <v>29</v>
      </c>
      <c r="L179" s="176">
        <f>(N169)</f>
        <v>0</v>
      </c>
      <c r="M179" s="176">
        <f>($N$129)</f>
        <v>0</v>
      </c>
      <c r="N179" s="177">
        <f t="shared" si="270"/>
        <v>0</v>
      </c>
      <c r="O179" s="176"/>
      <c r="P179" s="176"/>
      <c r="Q179" s="176"/>
      <c r="R179" s="176"/>
      <c r="AT179" s="176"/>
      <c r="AU179" s="176"/>
      <c r="AV179" s="176"/>
      <c r="AW179" s="176" t="s">
        <v>29</v>
      </c>
      <c r="AX179" s="176">
        <f>(AZ169)</f>
        <v>0</v>
      </c>
      <c r="AY179" s="176">
        <f>($AZ$129)</f>
        <v>0</v>
      </c>
      <c r="AZ179" s="177">
        <f t="shared" si="271"/>
        <v>0</v>
      </c>
      <c r="BA179" s="176"/>
      <c r="BB179" s="176"/>
      <c r="BC179" s="176"/>
      <c r="BD179" s="176"/>
      <c r="BE179" s="176"/>
    </row>
    <row r="180" spans="8:57" hidden="1" x14ac:dyDescent="0.25">
      <c r="H180" s="176"/>
      <c r="I180" s="176"/>
      <c r="J180" s="176"/>
      <c r="K180" s="176" t="s">
        <v>30</v>
      </c>
      <c r="L180" s="176">
        <f>(O169)</f>
        <v>0</v>
      </c>
      <c r="M180" s="176">
        <f>($O$129)</f>
        <v>0</v>
      </c>
      <c r="N180" s="177">
        <f t="shared" si="270"/>
        <v>0</v>
      </c>
      <c r="O180" s="176"/>
      <c r="P180" s="176"/>
      <c r="Q180" s="176"/>
      <c r="R180" s="176"/>
      <c r="AT180" s="176"/>
      <c r="AU180" s="176"/>
      <c r="AV180" s="176"/>
      <c r="AW180" s="176" t="s">
        <v>30</v>
      </c>
      <c r="AX180" s="176">
        <f>(BA169)</f>
        <v>0</v>
      </c>
      <c r="AY180" s="176">
        <f>($BA$129)</f>
        <v>0</v>
      </c>
      <c r="AZ180" s="177">
        <f t="shared" si="271"/>
        <v>0</v>
      </c>
      <c r="BA180" s="176"/>
      <c r="BB180" s="176"/>
      <c r="BC180" s="176"/>
      <c r="BD180" s="176"/>
      <c r="BE180" s="176"/>
    </row>
    <row r="181" spans="8:57" hidden="1" x14ac:dyDescent="0.25">
      <c r="H181" s="176"/>
      <c r="I181" s="176"/>
      <c r="J181" s="176"/>
      <c r="K181" s="176" t="s">
        <v>102</v>
      </c>
      <c r="L181" s="176">
        <f>(P169)</f>
        <v>0</v>
      </c>
      <c r="M181" s="176">
        <f>($P$129)</f>
        <v>0</v>
      </c>
      <c r="N181" s="177">
        <f t="shared" si="270"/>
        <v>0</v>
      </c>
      <c r="O181" s="176"/>
      <c r="P181" s="176"/>
      <c r="Q181" s="176"/>
      <c r="R181" s="176"/>
      <c r="AT181" s="176"/>
      <c r="AU181" s="176"/>
      <c r="AV181" s="176"/>
      <c r="AW181" s="176" t="s">
        <v>102</v>
      </c>
      <c r="AX181" s="176">
        <f>(BB169)</f>
        <v>0</v>
      </c>
      <c r="AY181" s="176">
        <f>($BB$129)</f>
        <v>0</v>
      </c>
      <c r="AZ181" s="177">
        <f t="shared" si="271"/>
        <v>0</v>
      </c>
      <c r="BA181" s="176"/>
      <c r="BB181" s="176"/>
      <c r="BC181" s="176"/>
      <c r="BD181" s="176"/>
      <c r="BE181" s="176"/>
    </row>
    <row r="182" spans="8:57" hidden="1" x14ac:dyDescent="0.25">
      <c r="H182" s="176"/>
      <c r="I182" s="176"/>
      <c r="J182" s="176"/>
      <c r="K182" s="176" t="s">
        <v>103</v>
      </c>
      <c r="L182" s="176">
        <f>(Q169)</f>
        <v>0</v>
      </c>
      <c r="M182" s="176">
        <f>($Q$129)</f>
        <v>0</v>
      </c>
      <c r="N182" s="177">
        <f t="shared" si="270"/>
        <v>0</v>
      </c>
      <c r="O182" s="176"/>
      <c r="P182" s="176"/>
      <c r="Q182" s="176"/>
      <c r="R182" s="176"/>
      <c r="AT182" s="176"/>
      <c r="AU182" s="176"/>
      <c r="AV182" s="176"/>
      <c r="AW182" s="176" t="s">
        <v>103</v>
      </c>
      <c r="AX182" s="176">
        <f>(BC169)</f>
        <v>0</v>
      </c>
      <c r="AY182" s="176">
        <f>($BC$129)</f>
        <v>0</v>
      </c>
      <c r="AZ182" s="177">
        <f t="shared" si="271"/>
        <v>0</v>
      </c>
      <c r="BA182" s="176"/>
      <c r="BB182" s="176"/>
      <c r="BC182" s="176"/>
      <c r="BD182" s="176"/>
      <c r="BE182" s="176"/>
    </row>
    <row r="183" spans="8:57" hidden="1" x14ac:dyDescent="0.25">
      <c r="H183" s="176"/>
      <c r="I183" s="176"/>
      <c r="J183" s="176"/>
      <c r="K183" s="176"/>
      <c r="L183" s="176">
        <f>SUM(L177:L182)</f>
        <v>0</v>
      </c>
      <c r="M183" s="176">
        <f>SUM(M177:M182)</f>
        <v>0</v>
      </c>
      <c r="N183" s="176"/>
      <c r="O183" s="176"/>
      <c r="P183" s="176"/>
      <c r="Q183" s="176"/>
      <c r="R183" s="176"/>
      <c r="AT183" s="176"/>
      <c r="AU183" s="176"/>
      <c r="AV183" s="176"/>
      <c r="AW183" s="176"/>
      <c r="AX183" s="176">
        <f>SUM(AX177:AX182)</f>
        <v>0</v>
      </c>
      <c r="AY183" s="176">
        <f>SUM(AY177:AY182)</f>
        <v>0</v>
      </c>
      <c r="AZ183" s="176"/>
      <c r="BA183" s="176"/>
      <c r="BB183" s="176"/>
      <c r="BC183" s="176"/>
      <c r="BD183" s="176"/>
      <c r="BE183" s="176"/>
    </row>
    <row r="184" spans="8:57" hidden="1" x14ac:dyDescent="0.25">
      <c r="H184" s="176" t="s">
        <v>38</v>
      </c>
      <c r="I184" s="176"/>
      <c r="J184" s="176"/>
      <c r="K184" s="176"/>
      <c r="L184" s="176">
        <f>($L$129)</f>
        <v>0</v>
      </c>
      <c r="M184" s="176">
        <f>($M$129)</f>
        <v>0</v>
      </c>
      <c r="N184" s="176">
        <f>($N$129)</f>
        <v>0</v>
      </c>
      <c r="O184" s="176">
        <f>($O$129)</f>
        <v>0</v>
      </c>
      <c r="P184" s="176">
        <f>($P$129)</f>
        <v>0</v>
      </c>
      <c r="Q184" s="176">
        <f>($Q$129)</f>
        <v>0</v>
      </c>
      <c r="R184" s="176"/>
      <c r="AT184" s="176" t="s">
        <v>38</v>
      </c>
      <c r="AU184" s="176"/>
      <c r="AV184" s="176"/>
      <c r="AW184" s="176"/>
      <c r="AX184" s="176">
        <f>($AX$129)</f>
        <v>0</v>
      </c>
      <c r="AY184" s="176">
        <f>($AY$129)</f>
        <v>0</v>
      </c>
      <c r="AZ184" s="176">
        <f>($AZ$129)</f>
        <v>0</v>
      </c>
      <c r="BA184" s="176">
        <f>($BA$129)</f>
        <v>0</v>
      </c>
      <c r="BB184" s="176">
        <f>($BB$129)</f>
        <v>0</v>
      </c>
      <c r="BC184" s="176">
        <f>($BC$129)</f>
        <v>0</v>
      </c>
      <c r="BD184" s="176"/>
      <c r="BE184" s="176"/>
    </row>
    <row r="185" spans="8:57" hidden="1" x14ac:dyDescent="0.25">
      <c r="H185" s="176"/>
      <c r="I185" s="176"/>
      <c r="J185" s="176"/>
      <c r="K185" s="176">
        <f t="shared" ref="K185:K190" si="272">SUM(L185:Q185)</f>
        <v>0</v>
      </c>
      <c r="L185" s="176">
        <f t="shared" ref="L185:L190" si="273">IF($L$177&gt;0,ROUND(($M$177/$L$177)*L170,0),0)</f>
        <v>0</v>
      </c>
      <c r="M185" s="176">
        <f t="shared" ref="M185:M190" si="274">IF($L$178&gt;0,ROUND(($M$178/$L$178)*M170,0),0)</f>
        <v>0</v>
      </c>
      <c r="N185" s="176">
        <f t="shared" ref="N185:N190" si="275">IF($M$179&gt;0,ROUND(($M$179/$L$179)*N170,0),0)</f>
        <v>0</v>
      </c>
      <c r="O185" s="176">
        <f t="shared" ref="O185:O190" si="276">IF($L$180&gt;0,ROUND(($M$180/$L$180)*O170,0),0)</f>
        <v>0</v>
      </c>
      <c r="P185" s="176">
        <f t="shared" ref="P185:P190" si="277">IF($L$181&gt;0,ROUND(($M$181/$L$181)*P170,0),0)</f>
        <v>0</v>
      </c>
      <c r="Q185" s="176">
        <f t="shared" ref="Q185:Q190" si="278">IF($L$182&gt;0,ROUND(($M$182/$L$182)*Q170,0),0)</f>
        <v>0</v>
      </c>
      <c r="R185" s="176"/>
      <c r="AT185" s="176"/>
      <c r="AU185" s="176"/>
      <c r="AV185" s="176"/>
      <c r="AW185" s="176">
        <f t="shared" ref="AW185:AW190" si="279">SUM(AX185:BC185)</f>
        <v>0</v>
      </c>
      <c r="AX185" s="176">
        <f t="shared" ref="AX185:AX190" si="280">IF($AX$177&gt;0,ROUND(($AY$177/$AX$177)*AX170,0),0)</f>
        <v>0</v>
      </c>
      <c r="AY185" s="176">
        <f t="shared" ref="AY185:AY190" si="281">IF($AX$178&gt;0,ROUND(($AY$178/$AX$178)*AY170,0),0)</f>
        <v>0</v>
      </c>
      <c r="AZ185" s="176">
        <f t="shared" ref="AZ185:AZ190" si="282">IF($AY$179&gt;0,ROUND(($AY$179/$AX$179)*AZ170,0),0)</f>
        <v>0</v>
      </c>
      <c r="BA185" s="176">
        <f t="shared" ref="BA185:BA190" si="283">IF($AX$180&gt;0,ROUND(($AY$180/$AX$180)*BA170,0),0)</f>
        <v>0</v>
      </c>
      <c r="BB185" s="176">
        <f t="shared" ref="BB185:BB190" si="284">IF($AX$181&gt;0,ROUND(($AY$181/$AX$181)*BB170,0),0)</f>
        <v>0</v>
      </c>
      <c r="BC185" s="176">
        <f t="shared" ref="BC185:BC190" si="285">IF($AX$182&gt;0,ROUND(($AY$182/$AX$182)*BC170,0),0)</f>
        <v>0</v>
      </c>
      <c r="BD185" s="176"/>
      <c r="BE185" s="176"/>
    </row>
    <row r="186" spans="8:57" hidden="1" x14ac:dyDescent="0.25">
      <c r="H186" s="176"/>
      <c r="I186" s="176"/>
      <c r="J186" s="176"/>
      <c r="K186" s="176">
        <f t="shared" si="272"/>
        <v>0</v>
      </c>
      <c r="L186" s="176">
        <f t="shared" si="273"/>
        <v>0</v>
      </c>
      <c r="M186" s="176">
        <f t="shared" si="274"/>
        <v>0</v>
      </c>
      <c r="N186" s="176">
        <f t="shared" si="275"/>
        <v>0</v>
      </c>
      <c r="O186" s="176">
        <f t="shared" si="276"/>
        <v>0</v>
      </c>
      <c r="P186" s="176">
        <f t="shared" si="277"/>
        <v>0</v>
      </c>
      <c r="Q186" s="176">
        <f t="shared" si="278"/>
        <v>0</v>
      </c>
      <c r="R186" s="176"/>
      <c r="AT186" s="176"/>
      <c r="AU186" s="176"/>
      <c r="AV186" s="176"/>
      <c r="AW186" s="176">
        <f t="shared" si="279"/>
        <v>0</v>
      </c>
      <c r="AX186" s="176">
        <f t="shared" si="280"/>
        <v>0</v>
      </c>
      <c r="AY186" s="176">
        <f t="shared" si="281"/>
        <v>0</v>
      </c>
      <c r="AZ186" s="176">
        <f t="shared" si="282"/>
        <v>0</v>
      </c>
      <c r="BA186" s="176">
        <f t="shared" si="283"/>
        <v>0</v>
      </c>
      <c r="BB186" s="176">
        <f t="shared" si="284"/>
        <v>0</v>
      </c>
      <c r="BC186" s="176">
        <f t="shared" si="285"/>
        <v>0</v>
      </c>
      <c r="BD186" s="176"/>
      <c r="BE186" s="176"/>
    </row>
    <row r="187" spans="8:57" hidden="1" x14ac:dyDescent="0.25">
      <c r="H187" s="176"/>
      <c r="I187" s="176"/>
      <c r="J187" s="176"/>
      <c r="K187" s="176">
        <f t="shared" si="272"/>
        <v>0</v>
      </c>
      <c r="L187" s="176">
        <f t="shared" si="273"/>
        <v>0</v>
      </c>
      <c r="M187" s="176">
        <f t="shared" si="274"/>
        <v>0</v>
      </c>
      <c r="N187" s="176">
        <f t="shared" si="275"/>
        <v>0</v>
      </c>
      <c r="O187" s="176">
        <f t="shared" si="276"/>
        <v>0</v>
      </c>
      <c r="P187" s="176">
        <f t="shared" si="277"/>
        <v>0</v>
      </c>
      <c r="Q187" s="176">
        <f t="shared" si="278"/>
        <v>0</v>
      </c>
      <c r="R187" s="176"/>
      <c r="AT187" s="176"/>
      <c r="AU187" s="176"/>
      <c r="AV187" s="176"/>
      <c r="AW187" s="176">
        <f t="shared" si="279"/>
        <v>0</v>
      </c>
      <c r="AX187" s="176">
        <f t="shared" si="280"/>
        <v>0</v>
      </c>
      <c r="AY187" s="176">
        <f t="shared" si="281"/>
        <v>0</v>
      </c>
      <c r="AZ187" s="176">
        <f t="shared" si="282"/>
        <v>0</v>
      </c>
      <c r="BA187" s="176">
        <f t="shared" si="283"/>
        <v>0</v>
      </c>
      <c r="BB187" s="176">
        <f t="shared" si="284"/>
        <v>0</v>
      </c>
      <c r="BC187" s="176">
        <f t="shared" si="285"/>
        <v>0</v>
      </c>
      <c r="BD187" s="176"/>
      <c r="BE187" s="176"/>
    </row>
    <row r="188" spans="8:57" hidden="1" x14ac:dyDescent="0.25">
      <c r="H188" s="176"/>
      <c r="I188" s="176"/>
      <c r="J188" s="176"/>
      <c r="K188" s="176">
        <f t="shared" si="272"/>
        <v>0</v>
      </c>
      <c r="L188" s="176">
        <f t="shared" si="273"/>
        <v>0</v>
      </c>
      <c r="M188" s="176">
        <f t="shared" si="274"/>
        <v>0</v>
      </c>
      <c r="N188" s="176">
        <f t="shared" si="275"/>
        <v>0</v>
      </c>
      <c r="O188" s="176">
        <f t="shared" si="276"/>
        <v>0</v>
      </c>
      <c r="P188" s="176">
        <f t="shared" si="277"/>
        <v>0</v>
      </c>
      <c r="Q188" s="176">
        <f t="shared" si="278"/>
        <v>0</v>
      </c>
      <c r="R188" s="176"/>
      <c r="AT188" s="176"/>
      <c r="AU188" s="176"/>
      <c r="AV188" s="176"/>
      <c r="AW188" s="176">
        <f t="shared" si="279"/>
        <v>0</v>
      </c>
      <c r="AX188" s="176">
        <f t="shared" si="280"/>
        <v>0</v>
      </c>
      <c r="AY188" s="176">
        <f t="shared" si="281"/>
        <v>0</v>
      </c>
      <c r="AZ188" s="176">
        <f t="shared" si="282"/>
        <v>0</v>
      </c>
      <c r="BA188" s="176">
        <f t="shared" si="283"/>
        <v>0</v>
      </c>
      <c r="BB188" s="176">
        <f t="shared" si="284"/>
        <v>0</v>
      </c>
      <c r="BC188" s="176">
        <f t="shared" si="285"/>
        <v>0</v>
      </c>
      <c r="BD188" s="176"/>
      <c r="BE188" s="176"/>
    </row>
    <row r="189" spans="8:57" hidden="1" x14ac:dyDescent="0.25">
      <c r="H189" s="176"/>
      <c r="I189" s="176"/>
      <c r="J189" s="176"/>
      <c r="K189" s="176">
        <f t="shared" si="272"/>
        <v>0</v>
      </c>
      <c r="L189" s="176">
        <f t="shared" si="273"/>
        <v>0</v>
      </c>
      <c r="M189" s="176">
        <f t="shared" si="274"/>
        <v>0</v>
      </c>
      <c r="N189" s="176">
        <f t="shared" si="275"/>
        <v>0</v>
      </c>
      <c r="O189" s="176">
        <f t="shared" si="276"/>
        <v>0</v>
      </c>
      <c r="P189" s="176">
        <f t="shared" si="277"/>
        <v>0</v>
      </c>
      <c r="Q189" s="176">
        <f t="shared" si="278"/>
        <v>0</v>
      </c>
      <c r="R189" s="176"/>
      <c r="AT189" s="176"/>
      <c r="AU189" s="176"/>
      <c r="AV189" s="176"/>
      <c r="AW189" s="176">
        <f t="shared" si="279"/>
        <v>0</v>
      </c>
      <c r="AX189" s="176">
        <f t="shared" si="280"/>
        <v>0</v>
      </c>
      <c r="AY189" s="176">
        <f t="shared" si="281"/>
        <v>0</v>
      </c>
      <c r="AZ189" s="176">
        <f t="shared" si="282"/>
        <v>0</v>
      </c>
      <c r="BA189" s="176">
        <f t="shared" si="283"/>
        <v>0</v>
      </c>
      <c r="BB189" s="176">
        <f t="shared" si="284"/>
        <v>0</v>
      </c>
      <c r="BC189" s="176">
        <f t="shared" si="285"/>
        <v>0</v>
      </c>
      <c r="BD189" s="176"/>
      <c r="BE189" s="176"/>
    </row>
    <row r="190" spans="8:57" hidden="1" x14ac:dyDescent="0.25">
      <c r="H190" s="176"/>
      <c r="I190" s="176"/>
      <c r="J190" s="176"/>
      <c r="K190" s="176">
        <f t="shared" si="272"/>
        <v>0</v>
      </c>
      <c r="L190" s="176">
        <f t="shared" si="273"/>
        <v>0</v>
      </c>
      <c r="M190" s="176">
        <f t="shared" si="274"/>
        <v>0</v>
      </c>
      <c r="N190" s="176">
        <f t="shared" si="275"/>
        <v>0</v>
      </c>
      <c r="O190" s="176">
        <f t="shared" si="276"/>
        <v>0</v>
      </c>
      <c r="P190" s="176">
        <f t="shared" si="277"/>
        <v>0</v>
      </c>
      <c r="Q190" s="176">
        <f t="shared" si="278"/>
        <v>0</v>
      </c>
      <c r="R190" s="176"/>
      <c r="AT190" s="176"/>
      <c r="AU190" s="176"/>
      <c r="AV190" s="176"/>
      <c r="AW190" s="176">
        <f t="shared" si="279"/>
        <v>0</v>
      </c>
      <c r="AX190" s="176">
        <f t="shared" si="280"/>
        <v>0</v>
      </c>
      <c r="AY190" s="176">
        <f t="shared" si="281"/>
        <v>0</v>
      </c>
      <c r="AZ190" s="176">
        <f t="shared" si="282"/>
        <v>0</v>
      </c>
      <c r="BA190" s="176">
        <f t="shared" si="283"/>
        <v>0</v>
      </c>
      <c r="BB190" s="176">
        <f t="shared" si="284"/>
        <v>0</v>
      </c>
      <c r="BC190" s="176">
        <f t="shared" si="285"/>
        <v>0</v>
      </c>
      <c r="BD190" s="176"/>
      <c r="BE190" s="176"/>
    </row>
    <row r="191" spans="8:57" hidden="1" x14ac:dyDescent="0.25">
      <c r="H191" s="176"/>
      <c r="I191" s="176"/>
      <c r="J191" s="176"/>
      <c r="K191" s="176"/>
      <c r="L191" s="176" t="s">
        <v>32</v>
      </c>
      <c r="M191" s="176" t="s">
        <v>21</v>
      </c>
      <c r="N191" s="176" t="s">
        <v>26</v>
      </c>
      <c r="O191" s="176"/>
      <c r="P191" s="176"/>
      <c r="Q191" s="176"/>
      <c r="R191" s="176"/>
      <c r="AT191" s="176"/>
      <c r="AU191" s="176"/>
      <c r="AV191" s="176"/>
      <c r="AW191" s="176"/>
      <c r="AX191" s="176" t="s">
        <v>32</v>
      </c>
      <c r="AY191" s="176" t="s">
        <v>21</v>
      </c>
      <c r="AZ191" s="176" t="s">
        <v>26</v>
      </c>
      <c r="BA191" s="176"/>
      <c r="BB191" s="176"/>
      <c r="BC191" s="176"/>
      <c r="BD191" s="176"/>
      <c r="BE191" s="176"/>
    </row>
    <row r="192" spans="8:57" hidden="1" x14ac:dyDescent="0.25">
      <c r="H192" s="176"/>
      <c r="I192" s="176"/>
      <c r="J192" s="176"/>
      <c r="K192" s="176" t="s">
        <v>33</v>
      </c>
      <c r="L192" s="176">
        <f t="shared" ref="L192:L197" si="286">(K185)</f>
        <v>0</v>
      </c>
      <c r="M192" s="176">
        <f>($J$131)</f>
        <v>0</v>
      </c>
      <c r="N192" s="177">
        <f t="shared" ref="N192:N197" si="287">IF(M192&gt;0,ROUND((L192-M192)/M192,2),0)</f>
        <v>0</v>
      </c>
      <c r="O192" s="176"/>
      <c r="P192" s="176"/>
      <c r="Q192" s="176"/>
      <c r="R192" s="176"/>
      <c r="AT192" s="176"/>
      <c r="AU192" s="176"/>
      <c r="AV192" s="176"/>
      <c r="AW192" s="176" t="s">
        <v>33</v>
      </c>
      <c r="AX192" s="176">
        <f t="shared" ref="AX192:AX197" si="288">(AW185)</f>
        <v>0</v>
      </c>
      <c r="AY192" s="176">
        <f>($AV$131)</f>
        <v>0</v>
      </c>
      <c r="AZ192" s="177">
        <f t="shared" ref="AZ192:AZ197" si="289">IF(AY192&gt;0,ROUND((AX192-AY192)/AY192,2),0)</f>
        <v>0</v>
      </c>
      <c r="BA192" s="176"/>
      <c r="BB192" s="176"/>
      <c r="BC192" s="176"/>
      <c r="BD192" s="176"/>
      <c r="BE192" s="176"/>
    </row>
    <row r="193" spans="8:57" hidden="1" x14ac:dyDescent="0.25">
      <c r="H193" s="176"/>
      <c r="I193" s="176"/>
      <c r="J193" s="176"/>
      <c r="K193" s="176" t="s">
        <v>34</v>
      </c>
      <c r="L193" s="176">
        <f t="shared" si="286"/>
        <v>0</v>
      </c>
      <c r="M193" s="176">
        <f>($J$132)</f>
        <v>0</v>
      </c>
      <c r="N193" s="177">
        <f t="shared" si="287"/>
        <v>0</v>
      </c>
      <c r="O193" s="176"/>
      <c r="P193" s="176"/>
      <c r="Q193" s="176"/>
      <c r="R193" s="176"/>
      <c r="AT193" s="176"/>
      <c r="AU193" s="176"/>
      <c r="AV193" s="176"/>
      <c r="AW193" s="176" t="s">
        <v>34</v>
      </c>
      <c r="AX193" s="176">
        <f t="shared" si="288"/>
        <v>0</v>
      </c>
      <c r="AY193" s="176">
        <f>($AV$132)</f>
        <v>0</v>
      </c>
      <c r="AZ193" s="177">
        <f t="shared" si="289"/>
        <v>0</v>
      </c>
      <c r="BA193" s="176"/>
      <c r="BB193" s="176"/>
      <c r="BC193" s="176"/>
      <c r="BD193" s="176"/>
      <c r="BE193" s="176"/>
    </row>
    <row r="194" spans="8:57" hidden="1" x14ac:dyDescent="0.25">
      <c r="H194" s="176"/>
      <c r="I194" s="176"/>
      <c r="J194" s="176"/>
      <c r="K194" s="176" t="s">
        <v>35</v>
      </c>
      <c r="L194" s="176">
        <f t="shared" si="286"/>
        <v>0</v>
      </c>
      <c r="M194" s="176">
        <f>($J$133)</f>
        <v>0</v>
      </c>
      <c r="N194" s="177">
        <f t="shared" si="287"/>
        <v>0</v>
      </c>
      <c r="O194" s="176"/>
      <c r="P194" s="176"/>
      <c r="Q194" s="176"/>
      <c r="R194" s="176"/>
      <c r="AT194" s="176"/>
      <c r="AU194" s="176"/>
      <c r="AV194" s="176"/>
      <c r="AW194" s="176" t="s">
        <v>35</v>
      </c>
      <c r="AX194" s="176">
        <f t="shared" si="288"/>
        <v>0</v>
      </c>
      <c r="AY194" s="176">
        <f>($AV$133)</f>
        <v>0</v>
      </c>
      <c r="AZ194" s="177">
        <f t="shared" si="289"/>
        <v>0</v>
      </c>
      <c r="BA194" s="176"/>
      <c r="BB194" s="176"/>
      <c r="BC194" s="176"/>
      <c r="BD194" s="176"/>
      <c r="BE194" s="176"/>
    </row>
    <row r="195" spans="8:57" hidden="1" x14ac:dyDescent="0.25">
      <c r="H195" s="176"/>
      <c r="I195" s="176"/>
      <c r="J195" s="176"/>
      <c r="K195" s="176" t="s">
        <v>36</v>
      </c>
      <c r="L195" s="176">
        <f t="shared" si="286"/>
        <v>0</v>
      </c>
      <c r="M195" s="176">
        <f>($J$134)</f>
        <v>0</v>
      </c>
      <c r="N195" s="177">
        <f t="shared" si="287"/>
        <v>0</v>
      </c>
      <c r="O195" s="176"/>
      <c r="P195" s="176"/>
      <c r="Q195" s="176"/>
      <c r="R195" s="176"/>
      <c r="AT195" s="176"/>
      <c r="AU195" s="176"/>
      <c r="AV195" s="176"/>
      <c r="AW195" s="176" t="s">
        <v>36</v>
      </c>
      <c r="AX195" s="176">
        <f t="shared" si="288"/>
        <v>0</v>
      </c>
      <c r="AY195" s="176">
        <f>($AV$134)</f>
        <v>0</v>
      </c>
      <c r="AZ195" s="177">
        <f t="shared" si="289"/>
        <v>0</v>
      </c>
      <c r="BA195" s="176"/>
      <c r="BB195" s="176"/>
      <c r="BC195" s="176"/>
      <c r="BD195" s="176"/>
      <c r="BE195" s="176"/>
    </row>
    <row r="196" spans="8:57" hidden="1" x14ac:dyDescent="0.25">
      <c r="H196" s="176"/>
      <c r="I196" s="176"/>
      <c r="J196" s="176"/>
      <c r="K196" s="176" t="s">
        <v>104</v>
      </c>
      <c r="L196" s="176">
        <f t="shared" si="286"/>
        <v>0</v>
      </c>
      <c r="M196" s="176">
        <f>($J$135)</f>
        <v>0</v>
      </c>
      <c r="N196" s="177">
        <f t="shared" si="287"/>
        <v>0</v>
      </c>
      <c r="O196" s="176"/>
      <c r="P196" s="176"/>
      <c r="Q196" s="176"/>
      <c r="R196" s="176"/>
      <c r="AT196" s="176"/>
      <c r="AU196" s="176"/>
      <c r="AV196" s="176"/>
      <c r="AW196" s="176" t="s">
        <v>104</v>
      </c>
      <c r="AX196" s="176">
        <f t="shared" si="288"/>
        <v>0</v>
      </c>
      <c r="AY196" s="176">
        <f>($AV$135)</f>
        <v>0</v>
      </c>
      <c r="AZ196" s="177">
        <f t="shared" si="289"/>
        <v>0</v>
      </c>
      <c r="BA196" s="176"/>
      <c r="BB196" s="176"/>
      <c r="BC196" s="176"/>
      <c r="BD196" s="176"/>
      <c r="BE196" s="176"/>
    </row>
    <row r="197" spans="8:57" hidden="1" x14ac:dyDescent="0.25">
      <c r="H197" s="176"/>
      <c r="I197" s="176"/>
      <c r="J197" s="176"/>
      <c r="K197" s="176" t="s">
        <v>105</v>
      </c>
      <c r="L197" s="176">
        <f t="shared" si="286"/>
        <v>0</v>
      </c>
      <c r="M197" s="176">
        <f>($J$136)</f>
        <v>0</v>
      </c>
      <c r="N197" s="177">
        <f t="shared" si="287"/>
        <v>0</v>
      </c>
      <c r="O197" s="176"/>
      <c r="P197" s="176"/>
      <c r="Q197" s="176"/>
      <c r="R197" s="176"/>
      <c r="AT197" s="176"/>
      <c r="AU197" s="176"/>
      <c r="AV197" s="176"/>
      <c r="AW197" s="176" t="s">
        <v>105</v>
      </c>
      <c r="AX197" s="176">
        <f t="shared" si="288"/>
        <v>0</v>
      </c>
      <c r="AY197" s="176">
        <f>($AV$136)</f>
        <v>0</v>
      </c>
      <c r="AZ197" s="177">
        <f t="shared" si="289"/>
        <v>0</v>
      </c>
      <c r="BA197" s="176"/>
      <c r="BB197" s="176"/>
      <c r="BC197" s="176"/>
      <c r="BD197" s="176"/>
      <c r="BE197" s="176"/>
    </row>
    <row r="198" spans="8:57" hidden="1" x14ac:dyDescent="0.25">
      <c r="H198" s="176"/>
      <c r="I198" s="176"/>
      <c r="J198" s="176"/>
      <c r="K198" s="176"/>
      <c r="L198" s="176">
        <f>SUM(L192:L197)</f>
        <v>0</v>
      </c>
      <c r="M198" s="176">
        <f>SUM(M192:M197)</f>
        <v>0</v>
      </c>
      <c r="N198" s="176"/>
      <c r="O198" s="176"/>
      <c r="P198" s="176"/>
      <c r="Q198" s="176"/>
      <c r="R198" s="176"/>
      <c r="AT198" s="176"/>
      <c r="AU198" s="176"/>
      <c r="AV198" s="176"/>
      <c r="AW198" s="176"/>
      <c r="AX198" s="176">
        <f>SUM(AX192:AX197)</f>
        <v>0</v>
      </c>
      <c r="AY198" s="176">
        <f>SUM(AY192:AY197)</f>
        <v>0</v>
      </c>
      <c r="AZ198" s="176"/>
      <c r="BA198" s="176"/>
      <c r="BB198" s="176"/>
      <c r="BC198" s="176"/>
      <c r="BD198" s="176"/>
      <c r="BE198" s="176"/>
    </row>
    <row r="199" spans="8:57" hidden="1" x14ac:dyDescent="0.25">
      <c r="H199" s="176" t="s">
        <v>39</v>
      </c>
      <c r="I199" s="176"/>
      <c r="J199" s="176"/>
      <c r="K199" s="176"/>
      <c r="L199" s="176">
        <f t="shared" ref="L199:Q199" si="290">SUM(L200:L205)</f>
        <v>0</v>
      </c>
      <c r="M199" s="176">
        <f t="shared" si="290"/>
        <v>0</v>
      </c>
      <c r="N199" s="176">
        <f t="shared" si="290"/>
        <v>0</v>
      </c>
      <c r="O199" s="176">
        <f t="shared" si="290"/>
        <v>0</v>
      </c>
      <c r="P199" s="176">
        <f t="shared" si="290"/>
        <v>0</v>
      </c>
      <c r="Q199" s="176">
        <f t="shared" si="290"/>
        <v>0</v>
      </c>
      <c r="R199" s="176"/>
      <c r="AT199" s="176" t="s">
        <v>39</v>
      </c>
      <c r="AU199" s="176"/>
      <c r="AV199" s="176"/>
      <c r="AW199" s="176"/>
      <c r="AX199" s="176">
        <f t="shared" ref="AX199:BC199" si="291">SUM(AX200:AX205)</f>
        <v>0</v>
      </c>
      <c r="AY199" s="176">
        <f t="shared" si="291"/>
        <v>0</v>
      </c>
      <c r="AZ199" s="176">
        <f t="shared" si="291"/>
        <v>0</v>
      </c>
      <c r="BA199" s="176">
        <f t="shared" si="291"/>
        <v>0</v>
      </c>
      <c r="BB199" s="176">
        <f t="shared" si="291"/>
        <v>0</v>
      </c>
      <c r="BC199" s="176">
        <f t="shared" si="291"/>
        <v>0</v>
      </c>
      <c r="BD199" s="176"/>
      <c r="BE199" s="176"/>
    </row>
    <row r="200" spans="8:57" hidden="1" x14ac:dyDescent="0.25">
      <c r="H200" s="176"/>
      <c r="I200" s="176"/>
      <c r="J200" s="176"/>
      <c r="K200" s="176">
        <f>($J$131)</f>
        <v>0</v>
      </c>
      <c r="L200" s="176">
        <f t="shared" ref="L200:Q200" si="292">IF($L$192&gt;0,ROUND(($M$192/$L$192)*L185,0),0)</f>
        <v>0</v>
      </c>
      <c r="M200" s="176">
        <f t="shared" si="292"/>
        <v>0</v>
      </c>
      <c r="N200" s="176">
        <f t="shared" si="292"/>
        <v>0</v>
      </c>
      <c r="O200" s="176">
        <f t="shared" si="292"/>
        <v>0</v>
      </c>
      <c r="P200" s="176">
        <f t="shared" si="292"/>
        <v>0</v>
      </c>
      <c r="Q200" s="176">
        <f t="shared" si="292"/>
        <v>0</v>
      </c>
      <c r="R200" s="176"/>
      <c r="AT200" s="176"/>
      <c r="AU200" s="176"/>
      <c r="AV200" s="176"/>
      <c r="AW200" s="176">
        <f>($AV$131)</f>
        <v>0</v>
      </c>
      <c r="AX200" s="176">
        <f t="shared" ref="AX200:BC200" si="293">IF($AX$192&gt;0,ROUND(($AY$192/$AX$192)*AX185,0),0)</f>
        <v>0</v>
      </c>
      <c r="AY200" s="176">
        <f t="shared" si="293"/>
        <v>0</v>
      </c>
      <c r="AZ200" s="176">
        <f t="shared" si="293"/>
        <v>0</v>
      </c>
      <c r="BA200" s="176">
        <f t="shared" si="293"/>
        <v>0</v>
      </c>
      <c r="BB200" s="176">
        <f t="shared" si="293"/>
        <v>0</v>
      </c>
      <c r="BC200" s="176">
        <f t="shared" si="293"/>
        <v>0</v>
      </c>
      <c r="BD200" s="176"/>
      <c r="BE200" s="176"/>
    </row>
    <row r="201" spans="8:57" hidden="1" x14ac:dyDescent="0.25">
      <c r="H201" s="176"/>
      <c r="I201" s="176"/>
      <c r="J201" s="176"/>
      <c r="K201" s="176">
        <f>($J$132)</f>
        <v>0</v>
      </c>
      <c r="L201" s="176">
        <f t="shared" ref="L201:Q201" si="294">IF($L$193&gt;0,ROUND(($M$193/$L$193)*L186,0),0)</f>
        <v>0</v>
      </c>
      <c r="M201" s="176">
        <f t="shared" si="294"/>
        <v>0</v>
      </c>
      <c r="N201" s="176">
        <f t="shared" si="294"/>
        <v>0</v>
      </c>
      <c r="O201" s="176">
        <f t="shared" si="294"/>
        <v>0</v>
      </c>
      <c r="P201" s="176">
        <f t="shared" si="294"/>
        <v>0</v>
      </c>
      <c r="Q201" s="176">
        <f t="shared" si="294"/>
        <v>0</v>
      </c>
      <c r="R201" s="176"/>
      <c r="AT201" s="176"/>
      <c r="AU201" s="176"/>
      <c r="AV201" s="176"/>
      <c r="AW201" s="176">
        <f>($AV$132)</f>
        <v>0</v>
      </c>
      <c r="AX201" s="176">
        <f t="shared" ref="AX201:BC201" si="295">IF($AX$193&gt;0,ROUND(($AY$193/$AX$193)*AX186,0),0)</f>
        <v>0</v>
      </c>
      <c r="AY201" s="176">
        <f t="shared" si="295"/>
        <v>0</v>
      </c>
      <c r="AZ201" s="176">
        <f t="shared" si="295"/>
        <v>0</v>
      </c>
      <c r="BA201" s="176">
        <f t="shared" si="295"/>
        <v>0</v>
      </c>
      <c r="BB201" s="176">
        <f t="shared" si="295"/>
        <v>0</v>
      </c>
      <c r="BC201" s="176">
        <f t="shared" si="295"/>
        <v>0</v>
      </c>
      <c r="BD201" s="176"/>
      <c r="BE201" s="176"/>
    </row>
    <row r="202" spans="8:57" hidden="1" x14ac:dyDescent="0.25">
      <c r="H202" s="176"/>
      <c r="I202" s="176"/>
      <c r="J202" s="176"/>
      <c r="K202" s="176">
        <f>($J$133)</f>
        <v>0</v>
      </c>
      <c r="L202" s="176">
        <f t="shared" ref="L202:Q202" si="296">IF($L$194&gt;0,ROUND(($M$194/$L$194)*L187,0),0)</f>
        <v>0</v>
      </c>
      <c r="M202" s="176">
        <f t="shared" si="296"/>
        <v>0</v>
      </c>
      <c r="N202" s="176">
        <f t="shared" si="296"/>
        <v>0</v>
      </c>
      <c r="O202" s="176">
        <f t="shared" si="296"/>
        <v>0</v>
      </c>
      <c r="P202" s="176">
        <f t="shared" si="296"/>
        <v>0</v>
      </c>
      <c r="Q202" s="176">
        <f t="shared" si="296"/>
        <v>0</v>
      </c>
      <c r="R202" s="176"/>
      <c r="AT202" s="176"/>
      <c r="AU202" s="176"/>
      <c r="AV202" s="176"/>
      <c r="AW202" s="176">
        <f>($AV$133)</f>
        <v>0</v>
      </c>
      <c r="AX202" s="176">
        <f t="shared" ref="AX202:BC202" si="297">IF($AX$194&gt;0,ROUND(($AY$194/$AX$194)*AX187,0),0)</f>
        <v>0</v>
      </c>
      <c r="AY202" s="176">
        <f t="shared" si="297"/>
        <v>0</v>
      </c>
      <c r="AZ202" s="176">
        <f t="shared" si="297"/>
        <v>0</v>
      </c>
      <c r="BA202" s="176">
        <f t="shared" si="297"/>
        <v>0</v>
      </c>
      <c r="BB202" s="176">
        <f t="shared" si="297"/>
        <v>0</v>
      </c>
      <c r="BC202" s="176">
        <f t="shared" si="297"/>
        <v>0</v>
      </c>
      <c r="BD202" s="176"/>
      <c r="BE202" s="176"/>
    </row>
    <row r="203" spans="8:57" hidden="1" x14ac:dyDescent="0.25">
      <c r="H203" s="176"/>
      <c r="I203" s="176"/>
      <c r="J203" s="176"/>
      <c r="K203" s="176">
        <f>($J$134)</f>
        <v>0</v>
      </c>
      <c r="L203" s="176">
        <f t="shared" ref="L203:Q203" si="298">IF($L$195&gt;0,ROUND(($M$195/$L$195)*L188,0),0)</f>
        <v>0</v>
      </c>
      <c r="M203" s="176">
        <f t="shared" si="298"/>
        <v>0</v>
      </c>
      <c r="N203" s="176">
        <f t="shared" si="298"/>
        <v>0</v>
      </c>
      <c r="O203" s="176">
        <f t="shared" si="298"/>
        <v>0</v>
      </c>
      <c r="P203" s="176">
        <f t="shared" si="298"/>
        <v>0</v>
      </c>
      <c r="Q203" s="176">
        <f t="shared" si="298"/>
        <v>0</v>
      </c>
      <c r="R203" s="176"/>
      <c r="AT203" s="176"/>
      <c r="AU203" s="176"/>
      <c r="AV203" s="176"/>
      <c r="AW203" s="176">
        <f>($AV$134)</f>
        <v>0</v>
      </c>
      <c r="AX203" s="176">
        <f t="shared" ref="AX203:BC203" si="299">IF($AX$195&gt;0,ROUND(($AY$195/$AX$195)*AX188,0),0)</f>
        <v>0</v>
      </c>
      <c r="AY203" s="176">
        <f t="shared" si="299"/>
        <v>0</v>
      </c>
      <c r="AZ203" s="176">
        <f t="shared" si="299"/>
        <v>0</v>
      </c>
      <c r="BA203" s="176">
        <f t="shared" si="299"/>
        <v>0</v>
      </c>
      <c r="BB203" s="176">
        <f t="shared" si="299"/>
        <v>0</v>
      </c>
      <c r="BC203" s="176">
        <f t="shared" si="299"/>
        <v>0</v>
      </c>
      <c r="BD203" s="176"/>
      <c r="BE203" s="176"/>
    </row>
    <row r="204" spans="8:57" hidden="1" x14ac:dyDescent="0.25">
      <c r="H204" s="176"/>
      <c r="I204" s="176"/>
      <c r="J204" s="176"/>
      <c r="K204" s="176">
        <f>($J$135)</f>
        <v>0</v>
      </c>
      <c r="L204" s="176">
        <f t="shared" ref="L204:Q204" si="300">IF($L$196&gt;0,ROUND(($M$196/$L$196)*L189,0),0)</f>
        <v>0</v>
      </c>
      <c r="M204" s="176">
        <f t="shared" si="300"/>
        <v>0</v>
      </c>
      <c r="N204" s="176">
        <f t="shared" si="300"/>
        <v>0</v>
      </c>
      <c r="O204" s="176">
        <f t="shared" si="300"/>
        <v>0</v>
      </c>
      <c r="P204" s="176">
        <f t="shared" si="300"/>
        <v>0</v>
      </c>
      <c r="Q204" s="176">
        <f t="shared" si="300"/>
        <v>0</v>
      </c>
      <c r="R204" s="176"/>
      <c r="AT204" s="176"/>
      <c r="AU204" s="176"/>
      <c r="AV204" s="176"/>
      <c r="AW204" s="176">
        <f>($AV$135)</f>
        <v>0</v>
      </c>
      <c r="AX204" s="176">
        <f t="shared" ref="AX204:BC204" si="301">IF($AX$196&gt;0,ROUND(($AY$196/$AX$196)*AX189,0),0)</f>
        <v>0</v>
      </c>
      <c r="AY204" s="176">
        <f t="shared" si="301"/>
        <v>0</v>
      </c>
      <c r="AZ204" s="176">
        <f t="shared" si="301"/>
        <v>0</v>
      </c>
      <c r="BA204" s="176">
        <f t="shared" si="301"/>
        <v>0</v>
      </c>
      <c r="BB204" s="176">
        <f t="shared" si="301"/>
        <v>0</v>
      </c>
      <c r="BC204" s="176">
        <f t="shared" si="301"/>
        <v>0</v>
      </c>
      <c r="BD204" s="176"/>
      <c r="BE204" s="176"/>
    </row>
    <row r="205" spans="8:57" hidden="1" x14ac:dyDescent="0.25">
      <c r="H205" s="176"/>
      <c r="I205" s="176"/>
      <c r="J205" s="176"/>
      <c r="K205" s="176">
        <f>($J$136)</f>
        <v>0</v>
      </c>
      <c r="L205" s="176">
        <f t="shared" ref="L205:Q205" si="302">IF($L$197&gt;0,ROUND(($M$197/$L$197)*L190,0),0)</f>
        <v>0</v>
      </c>
      <c r="M205" s="176">
        <f t="shared" si="302"/>
        <v>0</v>
      </c>
      <c r="N205" s="176">
        <f t="shared" si="302"/>
        <v>0</v>
      </c>
      <c r="O205" s="176">
        <f t="shared" si="302"/>
        <v>0</v>
      </c>
      <c r="P205" s="176">
        <f t="shared" si="302"/>
        <v>0</v>
      </c>
      <c r="Q205" s="176">
        <f t="shared" si="302"/>
        <v>0</v>
      </c>
      <c r="R205" s="176"/>
      <c r="AT205" s="176"/>
      <c r="AU205" s="176"/>
      <c r="AV205" s="176"/>
      <c r="AW205" s="176">
        <f>($AV$136)</f>
        <v>0</v>
      </c>
      <c r="AX205" s="176">
        <f t="shared" ref="AX205:BC205" si="303">IF($AX$197&gt;0,ROUND(($AY$197/$AX$197)*AX190,0),0)</f>
        <v>0</v>
      </c>
      <c r="AY205" s="176">
        <f t="shared" si="303"/>
        <v>0</v>
      </c>
      <c r="AZ205" s="176">
        <f t="shared" si="303"/>
        <v>0</v>
      </c>
      <c r="BA205" s="176">
        <f t="shared" si="303"/>
        <v>0</v>
      </c>
      <c r="BB205" s="176">
        <f t="shared" si="303"/>
        <v>0</v>
      </c>
      <c r="BC205" s="176">
        <f t="shared" si="303"/>
        <v>0</v>
      </c>
      <c r="BD205" s="176"/>
      <c r="BE205" s="176"/>
    </row>
    <row r="206" spans="8:57" hidden="1" x14ac:dyDescent="0.25">
      <c r="H206" s="176"/>
      <c r="I206" s="176"/>
      <c r="J206" s="176"/>
      <c r="K206" s="176"/>
      <c r="L206" s="176" t="s">
        <v>25</v>
      </c>
      <c r="M206" s="176" t="s">
        <v>18</v>
      </c>
      <c r="N206" s="176" t="s">
        <v>26</v>
      </c>
      <c r="O206" s="176"/>
      <c r="P206" s="176"/>
      <c r="Q206" s="176"/>
      <c r="R206" s="176"/>
      <c r="AT206" s="176"/>
      <c r="AU206" s="176"/>
      <c r="AV206" s="176"/>
      <c r="AW206" s="176"/>
      <c r="AX206" s="176" t="s">
        <v>25</v>
      </c>
      <c r="AY206" s="176" t="s">
        <v>18</v>
      </c>
      <c r="AZ206" s="176" t="s">
        <v>26</v>
      </c>
      <c r="BA206" s="176"/>
      <c r="BB206" s="176"/>
      <c r="BC206" s="176"/>
      <c r="BD206" s="176"/>
      <c r="BE206" s="176"/>
    </row>
    <row r="207" spans="8:57" hidden="1" x14ac:dyDescent="0.25">
      <c r="H207" s="176"/>
      <c r="I207" s="176"/>
      <c r="J207" s="176"/>
      <c r="K207" s="176" t="s">
        <v>27</v>
      </c>
      <c r="L207" s="176">
        <f>(L199)</f>
        <v>0</v>
      </c>
      <c r="M207" s="176">
        <f>($L$129)</f>
        <v>0</v>
      </c>
      <c r="N207" s="177">
        <f t="shared" ref="N207:N212" si="304">IF(M207&gt;0,ROUND((L207-M207)/M207,2),0)</f>
        <v>0</v>
      </c>
      <c r="O207" s="176"/>
      <c r="P207" s="176"/>
      <c r="Q207" s="176"/>
      <c r="R207" s="176"/>
      <c r="AT207" s="176"/>
      <c r="AU207" s="176"/>
      <c r="AV207" s="176"/>
      <c r="AW207" s="176" t="s">
        <v>27</v>
      </c>
      <c r="AX207" s="176">
        <f>(AX199)</f>
        <v>0</v>
      </c>
      <c r="AY207" s="176">
        <f>($AX$129)</f>
        <v>0</v>
      </c>
      <c r="AZ207" s="177">
        <f t="shared" ref="AZ207:AZ212" si="305">IF(AY207&gt;0,ROUND((AX207-AY207)/AY207,2),0)</f>
        <v>0</v>
      </c>
      <c r="BA207" s="176"/>
      <c r="BB207" s="176"/>
      <c r="BC207" s="176"/>
      <c r="BD207" s="176"/>
      <c r="BE207" s="176"/>
    </row>
    <row r="208" spans="8:57" hidden="1" x14ac:dyDescent="0.25">
      <c r="H208" s="176"/>
      <c r="I208" s="176"/>
      <c r="J208" s="176"/>
      <c r="K208" s="176" t="s">
        <v>28</v>
      </c>
      <c r="L208" s="176">
        <f>(M199)</f>
        <v>0</v>
      </c>
      <c r="M208" s="176">
        <f>($M$129)</f>
        <v>0</v>
      </c>
      <c r="N208" s="177">
        <f t="shared" si="304"/>
        <v>0</v>
      </c>
      <c r="O208" s="176"/>
      <c r="P208" s="176"/>
      <c r="Q208" s="176"/>
      <c r="R208" s="176"/>
      <c r="AT208" s="176"/>
      <c r="AU208" s="176"/>
      <c r="AV208" s="176"/>
      <c r="AW208" s="176" t="s">
        <v>28</v>
      </c>
      <c r="AX208" s="176">
        <f>(AY199)</f>
        <v>0</v>
      </c>
      <c r="AY208" s="176">
        <f>($AY$129)</f>
        <v>0</v>
      </c>
      <c r="AZ208" s="177">
        <f t="shared" si="305"/>
        <v>0</v>
      </c>
      <c r="BA208" s="176"/>
      <c r="BB208" s="176"/>
      <c r="BC208" s="176"/>
      <c r="BD208" s="176"/>
      <c r="BE208" s="176"/>
    </row>
    <row r="209" spans="8:57" hidden="1" x14ac:dyDescent="0.25">
      <c r="H209" s="176"/>
      <c r="I209" s="176"/>
      <c r="J209" s="176"/>
      <c r="K209" s="176" t="s">
        <v>29</v>
      </c>
      <c r="L209" s="176">
        <f>(N199)</f>
        <v>0</v>
      </c>
      <c r="M209" s="176">
        <f>($N$129)</f>
        <v>0</v>
      </c>
      <c r="N209" s="177">
        <f t="shared" si="304"/>
        <v>0</v>
      </c>
      <c r="O209" s="176"/>
      <c r="P209" s="176"/>
      <c r="Q209" s="176"/>
      <c r="R209" s="176"/>
      <c r="AT209" s="176"/>
      <c r="AU209" s="176"/>
      <c r="AV209" s="176"/>
      <c r="AW209" s="176" t="s">
        <v>29</v>
      </c>
      <c r="AX209" s="176">
        <f>(AZ199)</f>
        <v>0</v>
      </c>
      <c r="AY209" s="176">
        <f>($AZ$129)</f>
        <v>0</v>
      </c>
      <c r="AZ209" s="177">
        <f t="shared" si="305"/>
        <v>0</v>
      </c>
      <c r="BA209" s="176"/>
      <c r="BB209" s="176"/>
      <c r="BC209" s="176"/>
      <c r="BD209" s="176"/>
      <c r="BE209" s="176"/>
    </row>
    <row r="210" spans="8:57" hidden="1" x14ac:dyDescent="0.25">
      <c r="H210" s="176"/>
      <c r="I210" s="176"/>
      <c r="J210" s="176"/>
      <c r="K210" s="176" t="s">
        <v>30</v>
      </c>
      <c r="L210" s="176">
        <f>(O199)</f>
        <v>0</v>
      </c>
      <c r="M210" s="176">
        <f>($O$129)</f>
        <v>0</v>
      </c>
      <c r="N210" s="177">
        <f t="shared" si="304"/>
        <v>0</v>
      </c>
      <c r="O210" s="176"/>
      <c r="P210" s="176"/>
      <c r="Q210" s="176"/>
      <c r="R210" s="176"/>
      <c r="AT210" s="176"/>
      <c r="AU210" s="176"/>
      <c r="AV210" s="176"/>
      <c r="AW210" s="176" t="s">
        <v>30</v>
      </c>
      <c r="AX210" s="176">
        <f>(BA199)</f>
        <v>0</v>
      </c>
      <c r="AY210" s="176">
        <f>($BA$129)</f>
        <v>0</v>
      </c>
      <c r="AZ210" s="177">
        <f t="shared" si="305"/>
        <v>0</v>
      </c>
      <c r="BA210" s="176"/>
      <c r="BB210" s="176"/>
      <c r="BC210" s="176"/>
      <c r="BD210" s="176"/>
      <c r="BE210" s="176"/>
    </row>
    <row r="211" spans="8:57" hidden="1" x14ac:dyDescent="0.25">
      <c r="H211" s="176"/>
      <c r="I211" s="176"/>
      <c r="J211" s="176"/>
      <c r="K211" s="176" t="s">
        <v>102</v>
      </c>
      <c r="L211" s="176">
        <f>(P199)</f>
        <v>0</v>
      </c>
      <c r="M211" s="176">
        <f>($P$129)</f>
        <v>0</v>
      </c>
      <c r="N211" s="177">
        <f t="shared" si="304"/>
        <v>0</v>
      </c>
      <c r="O211" s="176"/>
      <c r="P211" s="176"/>
      <c r="Q211" s="176"/>
      <c r="R211" s="176"/>
      <c r="AT211" s="176"/>
      <c r="AU211" s="176"/>
      <c r="AV211" s="176"/>
      <c r="AW211" s="176" t="s">
        <v>102</v>
      </c>
      <c r="AX211" s="176">
        <f>(BB199)</f>
        <v>0</v>
      </c>
      <c r="AY211" s="176">
        <f>($BB$129)</f>
        <v>0</v>
      </c>
      <c r="AZ211" s="177">
        <f t="shared" si="305"/>
        <v>0</v>
      </c>
      <c r="BA211" s="176"/>
      <c r="BB211" s="176"/>
      <c r="BC211" s="176"/>
      <c r="BD211" s="176"/>
      <c r="BE211" s="176"/>
    </row>
    <row r="212" spans="8:57" hidden="1" x14ac:dyDescent="0.25">
      <c r="H212" s="176"/>
      <c r="I212" s="176"/>
      <c r="J212" s="176"/>
      <c r="K212" s="176" t="s">
        <v>103</v>
      </c>
      <c r="L212" s="176">
        <f>(Q199)</f>
        <v>0</v>
      </c>
      <c r="M212" s="176">
        <f>(Q$129)</f>
        <v>0</v>
      </c>
      <c r="N212" s="177">
        <f t="shared" si="304"/>
        <v>0</v>
      </c>
      <c r="O212" s="176"/>
      <c r="P212" s="176"/>
      <c r="Q212" s="176"/>
      <c r="R212" s="176"/>
      <c r="AT212" s="176"/>
      <c r="AU212" s="176"/>
      <c r="AV212" s="176"/>
      <c r="AW212" s="176" t="s">
        <v>103</v>
      </c>
      <c r="AX212" s="176">
        <f>(BC199)</f>
        <v>0</v>
      </c>
      <c r="AY212" s="176">
        <f>(BC$129)</f>
        <v>0</v>
      </c>
      <c r="AZ212" s="177">
        <f t="shared" si="305"/>
        <v>0</v>
      </c>
      <c r="BA212" s="176"/>
      <c r="BB212" s="176"/>
      <c r="BC212" s="176"/>
      <c r="BD212" s="176"/>
      <c r="BE212" s="176"/>
    </row>
    <row r="213" spans="8:57" hidden="1" x14ac:dyDescent="0.25">
      <c r="H213" s="176"/>
      <c r="I213" s="176"/>
      <c r="J213" s="176"/>
      <c r="K213" s="176"/>
      <c r="L213" s="176">
        <f>SUM(L207:L212)</f>
        <v>0</v>
      </c>
      <c r="M213" s="176">
        <f>SUM(M207:M212)</f>
        <v>0</v>
      </c>
      <c r="N213" s="176"/>
      <c r="O213" s="176"/>
      <c r="P213" s="176"/>
      <c r="Q213" s="176"/>
      <c r="R213" s="176"/>
      <c r="AT213" s="176"/>
      <c r="AU213" s="176"/>
      <c r="AV213" s="176"/>
      <c r="AW213" s="176"/>
      <c r="AX213" s="176">
        <f>SUM(AX207:AX212)</f>
        <v>0</v>
      </c>
      <c r="AY213" s="176">
        <f>SUM(AY207:AY212)</f>
        <v>0</v>
      </c>
      <c r="AZ213" s="176"/>
      <c r="BA213" s="176"/>
      <c r="BB213" s="176"/>
      <c r="BC213" s="176"/>
      <c r="BD213" s="176"/>
      <c r="BE213" s="176"/>
    </row>
    <row r="214" spans="8:57" hidden="1" x14ac:dyDescent="0.25">
      <c r="H214" s="176" t="s">
        <v>40</v>
      </c>
      <c r="I214" s="176"/>
      <c r="J214" s="176"/>
      <c r="K214" s="176"/>
      <c r="L214" s="176">
        <f>($L$129)</f>
        <v>0</v>
      </c>
      <c r="M214" s="176">
        <f>($M$129)</f>
        <v>0</v>
      </c>
      <c r="N214" s="176">
        <f>($N$129)</f>
        <v>0</v>
      </c>
      <c r="O214" s="176">
        <f>($O$129)</f>
        <v>0</v>
      </c>
      <c r="P214" s="176">
        <f>($P$129)</f>
        <v>0</v>
      </c>
      <c r="Q214" s="176">
        <f>($Q$129)</f>
        <v>0</v>
      </c>
      <c r="R214" s="176"/>
      <c r="AT214" s="176" t="s">
        <v>40</v>
      </c>
      <c r="AU214" s="176"/>
      <c r="AV214" s="176"/>
      <c r="AW214" s="176"/>
      <c r="AX214" s="176">
        <f>($AX$129)</f>
        <v>0</v>
      </c>
      <c r="AY214" s="176">
        <f>($AY$129)</f>
        <v>0</v>
      </c>
      <c r="AZ214" s="176">
        <f>($AZ$129)</f>
        <v>0</v>
      </c>
      <c r="BA214" s="176">
        <f>($BA$129)</f>
        <v>0</v>
      </c>
      <c r="BB214" s="176">
        <f>($BB$129)</f>
        <v>0</v>
      </c>
      <c r="BC214" s="176">
        <f>($BC$129)</f>
        <v>0</v>
      </c>
      <c r="BD214" s="176"/>
      <c r="BE214" s="176"/>
    </row>
    <row r="215" spans="8:57" hidden="1" x14ac:dyDescent="0.25">
      <c r="H215" s="176"/>
      <c r="I215" s="176"/>
      <c r="J215" s="176"/>
      <c r="K215" s="176">
        <f t="shared" ref="K215:K220" si="306">SUM(L215:Q215)</f>
        <v>0</v>
      </c>
      <c r="L215" s="176">
        <f t="shared" ref="L215:L220" si="307">IF($L$207&gt;0,ROUND(($M$207/$L$207)*L200,0),0)</f>
        <v>0</v>
      </c>
      <c r="M215" s="176">
        <f t="shared" ref="M215:M220" si="308">IF($L$208&gt;0,ROUND(($M$208/$L$208)*M200,0),0)</f>
        <v>0</v>
      </c>
      <c r="N215" s="176">
        <f t="shared" ref="N215:N220" si="309">IF($M$209&gt;0,ROUND(($M$209/$L$209)*N200,0),0)</f>
        <v>0</v>
      </c>
      <c r="O215" s="176">
        <f t="shared" ref="O215:O220" si="310">IF($L$210&gt;0,ROUND(($M$210/$L$210)*O200,0),0)</f>
        <v>0</v>
      </c>
      <c r="P215" s="176">
        <f t="shared" ref="P215:P220" si="311">IF($L$211&gt;0,ROUND(($M$211/$L$211)*P200,0),0)</f>
        <v>0</v>
      </c>
      <c r="Q215" s="176">
        <f t="shared" ref="Q215:Q220" si="312">IF($L$212&gt;0,ROUND(($M$212/$L$212)*Q200,0),0)</f>
        <v>0</v>
      </c>
      <c r="R215" s="176"/>
      <c r="AT215" s="176"/>
      <c r="AU215" s="176"/>
      <c r="AV215" s="176"/>
      <c r="AW215" s="176">
        <f t="shared" ref="AW215:AW220" si="313">SUM(AX215:BC215)</f>
        <v>0</v>
      </c>
      <c r="AX215" s="176">
        <f t="shared" ref="AX215:AX220" si="314">IF($AX$207&gt;0,ROUND(($AY$207/$AX$207)*AX200,0),0)</f>
        <v>0</v>
      </c>
      <c r="AY215" s="176">
        <f t="shared" ref="AY215:AY220" si="315">IF($AX$208&gt;0,ROUND(($AY$208/$AX$208)*AY200,0),0)</f>
        <v>0</v>
      </c>
      <c r="AZ215" s="176">
        <f t="shared" ref="AZ215:AZ220" si="316">IF($AY$209&gt;0,ROUND(($AY$209/$AX$209)*AZ200,0),0)</f>
        <v>0</v>
      </c>
      <c r="BA215" s="176">
        <f t="shared" ref="BA215:BA220" si="317">IF($AX$210&gt;0,ROUND(($AY$210/$AX$210)*BA200,0),0)</f>
        <v>0</v>
      </c>
      <c r="BB215" s="176">
        <f t="shared" ref="BB215:BB220" si="318">IF($AX$211&gt;0,ROUND(($AY$211/$AX$211)*BB200,0),0)</f>
        <v>0</v>
      </c>
      <c r="BC215" s="176">
        <f t="shared" ref="BC215:BC220" si="319">IF($AX$212&gt;0,ROUND(($AY$212/$AX$212)*BC200,0),0)</f>
        <v>0</v>
      </c>
      <c r="BD215" s="176"/>
      <c r="BE215" s="176"/>
    </row>
    <row r="216" spans="8:57" hidden="1" x14ac:dyDescent="0.25">
      <c r="H216" s="176"/>
      <c r="I216" s="176"/>
      <c r="J216" s="176"/>
      <c r="K216" s="176">
        <f t="shared" si="306"/>
        <v>0</v>
      </c>
      <c r="L216" s="176">
        <f t="shared" si="307"/>
        <v>0</v>
      </c>
      <c r="M216" s="176">
        <f t="shared" si="308"/>
        <v>0</v>
      </c>
      <c r="N216" s="176">
        <f t="shared" si="309"/>
        <v>0</v>
      </c>
      <c r="O216" s="176">
        <f t="shared" si="310"/>
        <v>0</v>
      </c>
      <c r="P216" s="176">
        <f t="shared" si="311"/>
        <v>0</v>
      </c>
      <c r="Q216" s="176">
        <f t="shared" si="312"/>
        <v>0</v>
      </c>
      <c r="R216" s="176"/>
      <c r="AT216" s="176"/>
      <c r="AU216" s="176"/>
      <c r="AV216" s="176"/>
      <c r="AW216" s="176">
        <f t="shared" si="313"/>
        <v>0</v>
      </c>
      <c r="AX216" s="176">
        <f t="shared" si="314"/>
        <v>0</v>
      </c>
      <c r="AY216" s="176">
        <f t="shared" si="315"/>
        <v>0</v>
      </c>
      <c r="AZ216" s="176">
        <f t="shared" si="316"/>
        <v>0</v>
      </c>
      <c r="BA216" s="176">
        <f t="shared" si="317"/>
        <v>0</v>
      </c>
      <c r="BB216" s="176">
        <f t="shared" si="318"/>
        <v>0</v>
      </c>
      <c r="BC216" s="176">
        <f t="shared" si="319"/>
        <v>0</v>
      </c>
      <c r="BD216" s="176"/>
      <c r="BE216" s="176"/>
    </row>
    <row r="217" spans="8:57" hidden="1" x14ac:dyDescent="0.25">
      <c r="H217" s="176"/>
      <c r="I217" s="176"/>
      <c r="J217" s="176"/>
      <c r="K217" s="176">
        <f t="shared" si="306"/>
        <v>0</v>
      </c>
      <c r="L217" s="176">
        <f t="shared" si="307"/>
        <v>0</v>
      </c>
      <c r="M217" s="176">
        <f t="shared" si="308"/>
        <v>0</v>
      </c>
      <c r="N217" s="176">
        <f t="shared" si="309"/>
        <v>0</v>
      </c>
      <c r="O217" s="176">
        <f t="shared" si="310"/>
        <v>0</v>
      </c>
      <c r="P217" s="176">
        <f t="shared" si="311"/>
        <v>0</v>
      </c>
      <c r="Q217" s="176">
        <f t="shared" si="312"/>
        <v>0</v>
      </c>
      <c r="R217" s="176"/>
      <c r="AT217" s="176"/>
      <c r="AU217" s="176"/>
      <c r="AV217" s="176"/>
      <c r="AW217" s="176">
        <f t="shared" si="313"/>
        <v>0</v>
      </c>
      <c r="AX217" s="176">
        <f t="shared" si="314"/>
        <v>0</v>
      </c>
      <c r="AY217" s="176">
        <f t="shared" si="315"/>
        <v>0</v>
      </c>
      <c r="AZ217" s="176">
        <f t="shared" si="316"/>
        <v>0</v>
      </c>
      <c r="BA217" s="176">
        <f t="shared" si="317"/>
        <v>0</v>
      </c>
      <c r="BB217" s="176">
        <f t="shared" si="318"/>
        <v>0</v>
      </c>
      <c r="BC217" s="176">
        <f t="shared" si="319"/>
        <v>0</v>
      </c>
      <c r="BD217" s="176"/>
      <c r="BE217" s="176"/>
    </row>
    <row r="218" spans="8:57" hidden="1" x14ac:dyDescent="0.25">
      <c r="H218" s="176"/>
      <c r="I218" s="176"/>
      <c r="J218" s="176"/>
      <c r="K218" s="176">
        <f t="shared" si="306"/>
        <v>0</v>
      </c>
      <c r="L218" s="176">
        <f t="shared" si="307"/>
        <v>0</v>
      </c>
      <c r="M218" s="176">
        <f t="shared" si="308"/>
        <v>0</v>
      </c>
      <c r="N218" s="176">
        <f t="shared" si="309"/>
        <v>0</v>
      </c>
      <c r="O218" s="176">
        <f t="shared" si="310"/>
        <v>0</v>
      </c>
      <c r="P218" s="176">
        <f t="shared" si="311"/>
        <v>0</v>
      </c>
      <c r="Q218" s="176">
        <f t="shared" si="312"/>
        <v>0</v>
      </c>
      <c r="R218" s="176"/>
      <c r="AT218" s="176"/>
      <c r="AU218" s="176"/>
      <c r="AV218" s="176"/>
      <c r="AW218" s="176">
        <f t="shared" si="313"/>
        <v>0</v>
      </c>
      <c r="AX218" s="176">
        <f t="shared" si="314"/>
        <v>0</v>
      </c>
      <c r="AY218" s="176">
        <f t="shared" si="315"/>
        <v>0</v>
      </c>
      <c r="AZ218" s="176">
        <f t="shared" si="316"/>
        <v>0</v>
      </c>
      <c r="BA218" s="176">
        <f t="shared" si="317"/>
        <v>0</v>
      </c>
      <c r="BB218" s="176">
        <f t="shared" si="318"/>
        <v>0</v>
      </c>
      <c r="BC218" s="176">
        <f t="shared" si="319"/>
        <v>0</v>
      </c>
      <c r="BD218" s="176"/>
      <c r="BE218" s="176"/>
    </row>
    <row r="219" spans="8:57" hidden="1" x14ac:dyDescent="0.25">
      <c r="H219" s="176"/>
      <c r="I219" s="176"/>
      <c r="J219" s="176"/>
      <c r="K219" s="176">
        <f t="shared" si="306"/>
        <v>0</v>
      </c>
      <c r="L219" s="176">
        <f t="shared" si="307"/>
        <v>0</v>
      </c>
      <c r="M219" s="176">
        <f t="shared" si="308"/>
        <v>0</v>
      </c>
      <c r="N219" s="176">
        <f t="shared" si="309"/>
        <v>0</v>
      </c>
      <c r="O219" s="176">
        <f t="shared" si="310"/>
        <v>0</v>
      </c>
      <c r="P219" s="176">
        <f t="shared" si="311"/>
        <v>0</v>
      </c>
      <c r="Q219" s="176">
        <f t="shared" si="312"/>
        <v>0</v>
      </c>
      <c r="R219" s="176"/>
      <c r="AT219" s="176"/>
      <c r="AU219" s="176"/>
      <c r="AV219" s="176"/>
      <c r="AW219" s="176">
        <f t="shared" si="313"/>
        <v>0</v>
      </c>
      <c r="AX219" s="176">
        <f t="shared" si="314"/>
        <v>0</v>
      </c>
      <c r="AY219" s="176">
        <f t="shared" si="315"/>
        <v>0</v>
      </c>
      <c r="AZ219" s="176">
        <f t="shared" si="316"/>
        <v>0</v>
      </c>
      <c r="BA219" s="176">
        <f t="shared" si="317"/>
        <v>0</v>
      </c>
      <c r="BB219" s="176">
        <f t="shared" si="318"/>
        <v>0</v>
      </c>
      <c r="BC219" s="176">
        <f t="shared" si="319"/>
        <v>0</v>
      </c>
      <c r="BD219" s="176"/>
      <c r="BE219" s="176"/>
    </row>
    <row r="220" spans="8:57" hidden="1" x14ac:dyDescent="0.25">
      <c r="H220" s="176"/>
      <c r="I220" s="176"/>
      <c r="J220" s="176"/>
      <c r="K220" s="176">
        <f t="shared" si="306"/>
        <v>0</v>
      </c>
      <c r="L220" s="176">
        <f t="shared" si="307"/>
        <v>0</v>
      </c>
      <c r="M220" s="176">
        <f t="shared" si="308"/>
        <v>0</v>
      </c>
      <c r="N220" s="176">
        <f t="shared" si="309"/>
        <v>0</v>
      </c>
      <c r="O220" s="176">
        <f t="shared" si="310"/>
        <v>0</v>
      </c>
      <c r="P220" s="176">
        <f t="shared" si="311"/>
        <v>0</v>
      </c>
      <c r="Q220" s="176">
        <f t="shared" si="312"/>
        <v>0</v>
      </c>
      <c r="R220" s="176"/>
      <c r="AT220" s="176"/>
      <c r="AU220" s="176"/>
      <c r="AV220" s="176"/>
      <c r="AW220" s="176">
        <f t="shared" si="313"/>
        <v>0</v>
      </c>
      <c r="AX220" s="176">
        <f t="shared" si="314"/>
        <v>0</v>
      </c>
      <c r="AY220" s="176">
        <f t="shared" si="315"/>
        <v>0</v>
      </c>
      <c r="AZ220" s="176">
        <f t="shared" si="316"/>
        <v>0</v>
      </c>
      <c r="BA220" s="176">
        <f t="shared" si="317"/>
        <v>0</v>
      </c>
      <c r="BB220" s="176">
        <f t="shared" si="318"/>
        <v>0</v>
      </c>
      <c r="BC220" s="176">
        <f t="shared" si="319"/>
        <v>0</v>
      </c>
      <c r="BD220" s="176"/>
      <c r="BE220" s="176"/>
    </row>
    <row r="221" spans="8:57" hidden="1" x14ac:dyDescent="0.25">
      <c r="H221" s="176"/>
      <c r="I221" s="176"/>
      <c r="J221" s="176"/>
      <c r="K221" s="176"/>
      <c r="L221" s="176" t="s">
        <v>32</v>
      </c>
      <c r="M221" s="176" t="s">
        <v>21</v>
      </c>
      <c r="N221" s="176" t="s">
        <v>26</v>
      </c>
      <c r="O221" s="176"/>
      <c r="P221" s="176"/>
      <c r="Q221" s="176"/>
      <c r="R221" s="176"/>
      <c r="AT221" s="176"/>
      <c r="AU221" s="176"/>
      <c r="AV221" s="176"/>
      <c r="AW221" s="176"/>
      <c r="AX221" s="176" t="s">
        <v>32</v>
      </c>
      <c r="AY221" s="176" t="s">
        <v>21</v>
      </c>
      <c r="AZ221" s="176" t="s">
        <v>26</v>
      </c>
      <c r="BA221" s="176"/>
      <c r="BB221" s="176"/>
      <c r="BC221" s="176"/>
      <c r="BD221" s="176"/>
      <c r="BE221" s="176"/>
    </row>
    <row r="222" spans="8:57" hidden="1" x14ac:dyDescent="0.25">
      <c r="H222" s="176"/>
      <c r="I222" s="176"/>
      <c r="J222" s="176"/>
      <c r="K222" s="176" t="s">
        <v>33</v>
      </c>
      <c r="L222" s="176">
        <f t="shared" ref="L222:L227" si="320">(K215)</f>
        <v>0</v>
      </c>
      <c r="M222" s="176">
        <f>($J$131)</f>
        <v>0</v>
      </c>
      <c r="N222" s="177">
        <f t="shared" ref="N222:N227" si="321">IF(M222&gt;0,ROUND((L222-M222)/M222,2),0)</f>
        <v>0</v>
      </c>
      <c r="O222" s="176"/>
      <c r="P222" s="176"/>
      <c r="Q222" s="176"/>
      <c r="R222" s="176"/>
      <c r="AT222" s="176"/>
      <c r="AU222" s="176"/>
      <c r="AV222" s="176"/>
      <c r="AW222" s="176" t="s">
        <v>33</v>
      </c>
      <c r="AX222" s="176">
        <f t="shared" ref="AX222:AX227" si="322">(AW215)</f>
        <v>0</v>
      </c>
      <c r="AY222" s="176">
        <f>($AV$131)</f>
        <v>0</v>
      </c>
      <c r="AZ222" s="177">
        <f t="shared" ref="AZ222:AZ227" si="323">IF(AY222&gt;0,ROUND((AX222-AY222)/AY222,2),0)</f>
        <v>0</v>
      </c>
      <c r="BA222" s="176"/>
      <c r="BB222" s="176"/>
      <c r="BC222" s="176"/>
      <c r="BD222" s="176"/>
      <c r="BE222" s="176"/>
    </row>
    <row r="223" spans="8:57" hidden="1" x14ac:dyDescent="0.25">
      <c r="H223" s="176"/>
      <c r="I223" s="176"/>
      <c r="J223" s="176"/>
      <c r="K223" s="176" t="s">
        <v>34</v>
      </c>
      <c r="L223" s="176">
        <f t="shared" si="320"/>
        <v>0</v>
      </c>
      <c r="M223" s="176">
        <f>($J$132)</f>
        <v>0</v>
      </c>
      <c r="N223" s="177">
        <f t="shared" si="321"/>
        <v>0</v>
      </c>
      <c r="O223" s="176"/>
      <c r="P223" s="176"/>
      <c r="Q223" s="176"/>
      <c r="R223" s="176"/>
      <c r="AT223" s="176"/>
      <c r="AU223" s="176"/>
      <c r="AV223" s="176"/>
      <c r="AW223" s="176" t="s">
        <v>34</v>
      </c>
      <c r="AX223" s="176">
        <f t="shared" si="322"/>
        <v>0</v>
      </c>
      <c r="AY223" s="176">
        <f>($AV$132)</f>
        <v>0</v>
      </c>
      <c r="AZ223" s="177">
        <f t="shared" si="323"/>
        <v>0</v>
      </c>
      <c r="BA223" s="176"/>
      <c r="BB223" s="176"/>
      <c r="BC223" s="176"/>
      <c r="BD223" s="176"/>
      <c r="BE223" s="176"/>
    </row>
    <row r="224" spans="8:57" hidden="1" x14ac:dyDescent="0.25">
      <c r="H224" s="176"/>
      <c r="I224" s="176"/>
      <c r="J224" s="176"/>
      <c r="K224" s="176" t="s">
        <v>35</v>
      </c>
      <c r="L224" s="176">
        <f t="shared" si="320"/>
        <v>0</v>
      </c>
      <c r="M224" s="176">
        <f>($J$133)</f>
        <v>0</v>
      </c>
      <c r="N224" s="177">
        <f t="shared" si="321"/>
        <v>0</v>
      </c>
      <c r="O224" s="176"/>
      <c r="P224" s="176"/>
      <c r="Q224" s="176"/>
      <c r="R224" s="176"/>
      <c r="AT224" s="176"/>
      <c r="AU224" s="176"/>
      <c r="AV224" s="176"/>
      <c r="AW224" s="176" t="s">
        <v>35</v>
      </c>
      <c r="AX224" s="176">
        <f t="shared" si="322"/>
        <v>0</v>
      </c>
      <c r="AY224" s="176">
        <f>($AV$133)</f>
        <v>0</v>
      </c>
      <c r="AZ224" s="177">
        <f t="shared" si="323"/>
        <v>0</v>
      </c>
      <c r="BA224" s="176"/>
      <c r="BB224" s="176"/>
      <c r="BC224" s="176"/>
      <c r="BD224" s="176"/>
      <c r="BE224" s="176"/>
    </row>
    <row r="225" spans="8:57" hidden="1" x14ac:dyDescent="0.25">
      <c r="H225" s="176"/>
      <c r="I225" s="176"/>
      <c r="J225" s="176"/>
      <c r="K225" s="176" t="s">
        <v>36</v>
      </c>
      <c r="L225" s="176">
        <f t="shared" si="320"/>
        <v>0</v>
      </c>
      <c r="M225" s="176">
        <f>($J$134)</f>
        <v>0</v>
      </c>
      <c r="N225" s="177">
        <f t="shared" si="321"/>
        <v>0</v>
      </c>
      <c r="O225" s="176"/>
      <c r="P225" s="176"/>
      <c r="Q225" s="176"/>
      <c r="R225" s="176"/>
      <c r="AT225" s="176"/>
      <c r="AU225" s="176"/>
      <c r="AV225" s="176"/>
      <c r="AW225" s="176" t="s">
        <v>36</v>
      </c>
      <c r="AX225" s="176">
        <f t="shared" si="322"/>
        <v>0</v>
      </c>
      <c r="AY225" s="176">
        <f>($AV$134)</f>
        <v>0</v>
      </c>
      <c r="AZ225" s="177">
        <f t="shared" si="323"/>
        <v>0</v>
      </c>
      <c r="BA225" s="176"/>
      <c r="BB225" s="176"/>
      <c r="BC225" s="176"/>
      <c r="BD225" s="176"/>
      <c r="BE225" s="176"/>
    </row>
    <row r="226" spans="8:57" hidden="1" x14ac:dyDescent="0.25">
      <c r="H226" s="176"/>
      <c r="I226" s="176"/>
      <c r="J226" s="176"/>
      <c r="K226" s="176" t="s">
        <v>104</v>
      </c>
      <c r="L226" s="176">
        <f t="shared" si="320"/>
        <v>0</v>
      </c>
      <c r="M226" s="176">
        <f>($J$135)</f>
        <v>0</v>
      </c>
      <c r="N226" s="177">
        <f t="shared" si="321"/>
        <v>0</v>
      </c>
      <c r="O226" s="176"/>
      <c r="P226" s="176"/>
      <c r="Q226" s="176"/>
      <c r="R226" s="176"/>
      <c r="AT226" s="176"/>
      <c r="AU226" s="176"/>
      <c r="AV226" s="176"/>
      <c r="AW226" s="176" t="s">
        <v>104</v>
      </c>
      <c r="AX226" s="176">
        <f t="shared" si="322"/>
        <v>0</v>
      </c>
      <c r="AY226" s="176">
        <f>($AV$135)</f>
        <v>0</v>
      </c>
      <c r="AZ226" s="177">
        <f t="shared" si="323"/>
        <v>0</v>
      </c>
      <c r="BA226" s="176"/>
      <c r="BB226" s="176"/>
      <c r="BC226" s="176"/>
      <c r="BD226" s="176"/>
      <c r="BE226" s="176"/>
    </row>
    <row r="227" spans="8:57" hidden="1" x14ac:dyDescent="0.25">
      <c r="H227" s="176"/>
      <c r="I227" s="176"/>
      <c r="J227" s="176"/>
      <c r="K227" s="176" t="s">
        <v>105</v>
      </c>
      <c r="L227" s="176">
        <f t="shared" si="320"/>
        <v>0</v>
      </c>
      <c r="M227" s="176">
        <f>($J$136)</f>
        <v>0</v>
      </c>
      <c r="N227" s="177">
        <f t="shared" si="321"/>
        <v>0</v>
      </c>
      <c r="O227" s="176"/>
      <c r="P227" s="176"/>
      <c r="Q227" s="176"/>
      <c r="R227" s="176"/>
      <c r="AT227" s="176"/>
      <c r="AU227" s="176"/>
      <c r="AV227" s="176"/>
      <c r="AW227" s="176" t="s">
        <v>105</v>
      </c>
      <c r="AX227" s="176">
        <f t="shared" si="322"/>
        <v>0</v>
      </c>
      <c r="AY227" s="176">
        <f>($AV$136)</f>
        <v>0</v>
      </c>
      <c r="AZ227" s="177">
        <f t="shared" si="323"/>
        <v>0</v>
      </c>
      <c r="BA227" s="176"/>
      <c r="BB227" s="176"/>
      <c r="BC227" s="176"/>
      <c r="BD227" s="176"/>
      <c r="BE227" s="176"/>
    </row>
    <row r="228" spans="8:57" hidden="1" x14ac:dyDescent="0.25">
      <c r="H228" s="176"/>
      <c r="I228" s="176"/>
      <c r="J228" s="176"/>
      <c r="K228" s="176"/>
      <c r="L228" s="176">
        <f>SUM(L222:L227)</f>
        <v>0</v>
      </c>
      <c r="M228" s="176">
        <f>SUM(M222:M227)</f>
        <v>0</v>
      </c>
      <c r="N228" s="176"/>
      <c r="O228" s="176"/>
      <c r="P228" s="176"/>
      <c r="Q228" s="176"/>
      <c r="R228" s="176"/>
      <c r="AT228" s="176"/>
      <c r="AU228" s="176"/>
      <c r="AV228" s="176"/>
      <c r="AW228" s="176"/>
      <c r="AX228" s="176">
        <f>SUM(AX222:AX227)</f>
        <v>0</v>
      </c>
      <c r="AY228" s="176">
        <f>SUM(AY222:AY227)</f>
        <v>0</v>
      </c>
      <c r="AZ228" s="176"/>
      <c r="BA228" s="176"/>
      <c r="BB228" s="176"/>
      <c r="BC228" s="176"/>
      <c r="BD228" s="176"/>
      <c r="BE228" s="176"/>
    </row>
    <row r="229" spans="8:57" hidden="1" x14ac:dyDescent="0.25">
      <c r="H229" s="176" t="s">
        <v>41</v>
      </c>
      <c r="I229" s="176"/>
      <c r="J229" s="176"/>
      <c r="K229" s="176"/>
      <c r="L229" s="176">
        <f t="shared" ref="L229:Q229" si="324">SUM(L230:L235)</f>
        <v>0</v>
      </c>
      <c r="M229" s="176">
        <f t="shared" si="324"/>
        <v>0</v>
      </c>
      <c r="N229" s="176">
        <f t="shared" si="324"/>
        <v>0</v>
      </c>
      <c r="O229" s="176">
        <f t="shared" si="324"/>
        <v>0</v>
      </c>
      <c r="P229" s="176">
        <f t="shared" si="324"/>
        <v>0</v>
      </c>
      <c r="Q229" s="176">
        <f t="shared" si="324"/>
        <v>0</v>
      </c>
      <c r="R229" s="176"/>
      <c r="AT229" s="176" t="s">
        <v>41</v>
      </c>
      <c r="AU229" s="176"/>
      <c r="AV229" s="176"/>
      <c r="AW229" s="176"/>
      <c r="AX229" s="176">
        <f t="shared" ref="AX229:BC229" si="325">SUM(AX230:AX235)</f>
        <v>0</v>
      </c>
      <c r="AY229" s="176">
        <f t="shared" si="325"/>
        <v>0</v>
      </c>
      <c r="AZ229" s="176">
        <f t="shared" si="325"/>
        <v>0</v>
      </c>
      <c r="BA229" s="176">
        <f t="shared" si="325"/>
        <v>0</v>
      </c>
      <c r="BB229" s="176">
        <f t="shared" si="325"/>
        <v>0</v>
      </c>
      <c r="BC229" s="176">
        <f t="shared" si="325"/>
        <v>0</v>
      </c>
      <c r="BD229" s="176"/>
      <c r="BE229" s="176"/>
    </row>
    <row r="230" spans="8:57" hidden="1" x14ac:dyDescent="0.25">
      <c r="H230" s="176"/>
      <c r="I230" s="176"/>
      <c r="J230" s="176"/>
      <c r="K230" s="176">
        <f>($J$131)</f>
        <v>0</v>
      </c>
      <c r="L230" s="176">
        <f t="shared" ref="L230:Q230" si="326">IF($L$222&gt;0,ROUND(($M$222/$L$222)*L215,0),0)</f>
        <v>0</v>
      </c>
      <c r="M230" s="176">
        <f t="shared" si="326"/>
        <v>0</v>
      </c>
      <c r="N230" s="176">
        <f t="shared" si="326"/>
        <v>0</v>
      </c>
      <c r="O230" s="176">
        <f t="shared" si="326"/>
        <v>0</v>
      </c>
      <c r="P230" s="176">
        <f t="shared" si="326"/>
        <v>0</v>
      </c>
      <c r="Q230" s="176">
        <f t="shared" si="326"/>
        <v>0</v>
      </c>
      <c r="R230" s="176"/>
      <c r="AT230" s="176"/>
      <c r="AU230" s="176"/>
      <c r="AV230" s="176"/>
      <c r="AW230" s="176">
        <f>($AV$131)</f>
        <v>0</v>
      </c>
      <c r="AX230" s="176">
        <f t="shared" ref="AX230:BC230" si="327">IF($AX$222&gt;0,ROUND(($AY$222/$AX$222)*AX215,0),0)</f>
        <v>0</v>
      </c>
      <c r="AY230" s="176">
        <f t="shared" si="327"/>
        <v>0</v>
      </c>
      <c r="AZ230" s="176">
        <f t="shared" si="327"/>
        <v>0</v>
      </c>
      <c r="BA230" s="176">
        <f t="shared" si="327"/>
        <v>0</v>
      </c>
      <c r="BB230" s="176">
        <f t="shared" si="327"/>
        <v>0</v>
      </c>
      <c r="BC230" s="176">
        <f t="shared" si="327"/>
        <v>0</v>
      </c>
      <c r="BD230" s="176"/>
      <c r="BE230" s="176"/>
    </row>
    <row r="231" spans="8:57" hidden="1" x14ac:dyDescent="0.25">
      <c r="H231" s="176"/>
      <c r="I231" s="176"/>
      <c r="J231" s="176"/>
      <c r="K231" s="176">
        <f>($J$132)</f>
        <v>0</v>
      </c>
      <c r="L231" s="176">
        <f t="shared" ref="L231:Q231" si="328">IF($L$223&gt;0,ROUND(($M$223/$L$223)*L216,0),0)</f>
        <v>0</v>
      </c>
      <c r="M231" s="176">
        <f t="shared" si="328"/>
        <v>0</v>
      </c>
      <c r="N231" s="176">
        <f t="shared" si="328"/>
        <v>0</v>
      </c>
      <c r="O231" s="176">
        <f t="shared" si="328"/>
        <v>0</v>
      </c>
      <c r="P231" s="176">
        <f t="shared" si="328"/>
        <v>0</v>
      </c>
      <c r="Q231" s="176">
        <f t="shared" si="328"/>
        <v>0</v>
      </c>
      <c r="R231" s="176"/>
      <c r="AT231" s="176"/>
      <c r="AU231" s="176"/>
      <c r="AV231" s="176"/>
      <c r="AW231" s="176">
        <f>($AV$132)</f>
        <v>0</v>
      </c>
      <c r="AX231" s="176">
        <f t="shared" ref="AX231:BC231" si="329">IF($AX$223&gt;0,ROUND(($AY$223/$AX$223)*AX216,0),0)</f>
        <v>0</v>
      </c>
      <c r="AY231" s="176">
        <f t="shared" si="329"/>
        <v>0</v>
      </c>
      <c r="AZ231" s="176">
        <f t="shared" si="329"/>
        <v>0</v>
      </c>
      <c r="BA231" s="176">
        <f t="shared" si="329"/>
        <v>0</v>
      </c>
      <c r="BB231" s="176">
        <f t="shared" si="329"/>
        <v>0</v>
      </c>
      <c r="BC231" s="176">
        <f t="shared" si="329"/>
        <v>0</v>
      </c>
      <c r="BD231" s="176"/>
      <c r="BE231" s="176"/>
    </row>
    <row r="232" spans="8:57" hidden="1" x14ac:dyDescent="0.25">
      <c r="H232" s="176"/>
      <c r="I232" s="176"/>
      <c r="J232" s="176"/>
      <c r="K232" s="176">
        <f>($J$133)</f>
        <v>0</v>
      </c>
      <c r="L232" s="176">
        <f t="shared" ref="L232:Q232" si="330">IF($L$224&gt;0,ROUND(($M$224/$L$224)*L217,0),0)</f>
        <v>0</v>
      </c>
      <c r="M232" s="176">
        <f t="shared" si="330"/>
        <v>0</v>
      </c>
      <c r="N232" s="176">
        <f t="shared" si="330"/>
        <v>0</v>
      </c>
      <c r="O232" s="176">
        <f t="shared" si="330"/>
        <v>0</v>
      </c>
      <c r="P232" s="176">
        <f t="shared" si="330"/>
        <v>0</v>
      </c>
      <c r="Q232" s="176">
        <f t="shared" si="330"/>
        <v>0</v>
      </c>
      <c r="R232" s="176"/>
      <c r="AT232" s="176"/>
      <c r="AU232" s="176"/>
      <c r="AV232" s="176"/>
      <c r="AW232" s="176">
        <f>($AV$133)</f>
        <v>0</v>
      </c>
      <c r="AX232" s="176">
        <f t="shared" ref="AX232:BC232" si="331">IF($AX$224&gt;0,ROUND(($AY$224/$AX$224)*AX217,0),0)</f>
        <v>0</v>
      </c>
      <c r="AY232" s="176">
        <f t="shared" si="331"/>
        <v>0</v>
      </c>
      <c r="AZ232" s="176">
        <f t="shared" si="331"/>
        <v>0</v>
      </c>
      <c r="BA232" s="176">
        <f t="shared" si="331"/>
        <v>0</v>
      </c>
      <c r="BB232" s="176">
        <f t="shared" si="331"/>
        <v>0</v>
      </c>
      <c r="BC232" s="176">
        <f t="shared" si="331"/>
        <v>0</v>
      </c>
      <c r="BD232" s="176"/>
      <c r="BE232" s="176"/>
    </row>
    <row r="233" spans="8:57" hidden="1" x14ac:dyDescent="0.25">
      <c r="H233" s="176"/>
      <c r="I233" s="176"/>
      <c r="J233" s="176"/>
      <c r="K233" s="176">
        <f>($J$134)</f>
        <v>0</v>
      </c>
      <c r="L233" s="176">
        <f t="shared" ref="L233:Q233" si="332">IF($L$225&gt;0,ROUND(($M$225/$L$225)*L218,0),0)</f>
        <v>0</v>
      </c>
      <c r="M233" s="176">
        <f t="shared" si="332"/>
        <v>0</v>
      </c>
      <c r="N233" s="176">
        <f t="shared" si="332"/>
        <v>0</v>
      </c>
      <c r="O233" s="176">
        <f t="shared" si="332"/>
        <v>0</v>
      </c>
      <c r="P233" s="176">
        <f t="shared" si="332"/>
        <v>0</v>
      </c>
      <c r="Q233" s="176">
        <f t="shared" si="332"/>
        <v>0</v>
      </c>
      <c r="R233" s="176"/>
      <c r="AT233" s="176"/>
      <c r="AU233" s="176"/>
      <c r="AV233" s="176"/>
      <c r="AW233" s="176">
        <f>($AV$134)</f>
        <v>0</v>
      </c>
      <c r="AX233" s="176">
        <f t="shared" ref="AX233:BC233" si="333">IF($AX$225&gt;0,ROUND(($AY$225/$AX$225)*AX218,0),0)</f>
        <v>0</v>
      </c>
      <c r="AY233" s="176">
        <f t="shared" si="333"/>
        <v>0</v>
      </c>
      <c r="AZ233" s="176">
        <f t="shared" si="333"/>
        <v>0</v>
      </c>
      <c r="BA233" s="176">
        <f t="shared" si="333"/>
        <v>0</v>
      </c>
      <c r="BB233" s="176">
        <f t="shared" si="333"/>
        <v>0</v>
      </c>
      <c r="BC233" s="176">
        <f t="shared" si="333"/>
        <v>0</v>
      </c>
      <c r="BD233" s="176"/>
      <c r="BE233" s="176"/>
    </row>
    <row r="234" spans="8:57" hidden="1" x14ac:dyDescent="0.25">
      <c r="H234" s="176"/>
      <c r="I234" s="176"/>
      <c r="J234" s="176"/>
      <c r="K234" s="176">
        <f>($J$135)</f>
        <v>0</v>
      </c>
      <c r="L234" s="176">
        <f t="shared" ref="L234:Q234" si="334">IF($L$226&gt;0,ROUND(($M$226/$L$226)*L219,0),0)</f>
        <v>0</v>
      </c>
      <c r="M234" s="176">
        <f t="shared" si="334"/>
        <v>0</v>
      </c>
      <c r="N234" s="176">
        <f t="shared" si="334"/>
        <v>0</v>
      </c>
      <c r="O234" s="176">
        <f t="shared" si="334"/>
        <v>0</v>
      </c>
      <c r="P234" s="176">
        <f t="shared" si="334"/>
        <v>0</v>
      </c>
      <c r="Q234" s="176">
        <f t="shared" si="334"/>
        <v>0</v>
      </c>
      <c r="R234" s="176"/>
      <c r="AT234" s="176"/>
      <c r="AU234" s="176"/>
      <c r="AV234" s="176"/>
      <c r="AW234" s="176">
        <f>($AV$135)</f>
        <v>0</v>
      </c>
      <c r="AX234" s="176">
        <f t="shared" ref="AX234:BC234" si="335">IF($AX$226&gt;0,ROUND(($AY$226/$AX$226)*AX219,0),0)</f>
        <v>0</v>
      </c>
      <c r="AY234" s="176">
        <f t="shared" si="335"/>
        <v>0</v>
      </c>
      <c r="AZ234" s="176">
        <f t="shared" si="335"/>
        <v>0</v>
      </c>
      <c r="BA234" s="176">
        <f t="shared" si="335"/>
        <v>0</v>
      </c>
      <c r="BB234" s="176">
        <f t="shared" si="335"/>
        <v>0</v>
      </c>
      <c r="BC234" s="176">
        <f t="shared" si="335"/>
        <v>0</v>
      </c>
      <c r="BD234" s="176"/>
      <c r="BE234" s="176"/>
    </row>
    <row r="235" spans="8:57" hidden="1" x14ac:dyDescent="0.25">
      <c r="H235" s="176"/>
      <c r="I235" s="176"/>
      <c r="J235" s="176"/>
      <c r="K235" s="176">
        <f>($J$136)</f>
        <v>0</v>
      </c>
      <c r="L235" s="176">
        <f t="shared" ref="L235:Q235" si="336">IF($L$227&gt;0,ROUND(($M$227/$L$227)*L220,0),0)</f>
        <v>0</v>
      </c>
      <c r="M235" s="176">
        <f t="shared" si="336"/>
        <v>0</v>
      </c>
      <c r="N235" s="176">
        <f t="shared" si="336"/>
        <v>0</v>
      </c>
      <c r="O235" s="176">
        <f t="shared" si="336"/>
        <v>0</v>
      </c>
      <c r="P235" s="176">
        <f t="shared" si="336"/>
        <v>0</v>
      </c>
      <c r="Q235" s="176">
        <f t="shared" si="336"/>
        <v>0</v>
      </c>
      <c r="R235" s="176"/>
      <c r="AT235" s="176"/>
      <c r="AU235" s="176"/>
      <c r="AV235" s="176"/>
      <c r="AW235" s="176">
        <f>($AV$136)</f>
        <v>0</v>
      </c>
      <c r="AX235" s="176">
        <f t="shared" ref="AX235:BC235" si="337">IF($AX$227&gt;0,ROUND(($AY$227/$AX$227)*AX220,0),0)</f>
        <v>0</v>
      </c>
      <c r="AY235" s="176">
        <f t="shared" si="337"/>
        <v>0</v>
      </c>
      <c r="AZ235" s="176">
        <f t="shared" si="337"/>
        <v>0</v>
      </c>
      <c r="BA235" s="176">
        <f t="shared" si="337"/>
        <v>0</v>
      </c>
      <c r="BB235" s="176">
        <f t="shared" si="337"/>
        <v>0</v>
      </c>
      <c r="BC235" s="176">
        <f t="shared" si="337"/>
        <v>0</v>
      </c>
      <c r="BD235" s="176"/>
      <c r="BE235" s="176"/>
    </row>
    <row r="236" spans="8:57" hidden="1" x14ac:dyDescent="0.25">
      <c r="H236" s="176"/>
      <c r="I236" s="176"/>
      <c r="J236" s="176"/>
      <c r="K236" s="176"/>
      <c r="L236" s="176" t="s">
        <v>25</v>
      </c>
      <c r="M236" s="176" t="s">
        <v>18</v>
      </c>
      <c r="N236" s="176" t="s">
        <v>26</v>
      </c>
      <c r="O236" s="176"/>
      <c r="P236" s="176"/>
      <c r="Q236" s="176"/>
      <c r="R236" s="176"/>
      <c r="AT236" s="176"/>
      <c r="AU236" s="176"/>
      <c r="AV236" s="176"/>
      <c r="AW236" s="176"/>
      <c r="AX236" s="176" t="s">
        <v>25</v>
      </c>
      <c r="AY236" s="176" t="s">
        <v>18</v>
      </c>
      <c r="AZ236" s="176" t="s">
        <v>26</v>
      </c>
      <c r="BA236" s="176"/>
      <c r="BB236" s="176"/>
      <c r="BC236" s="176"/>
      <c r="BD236" s="176"/>
      <c r="BE236" s="176"/>
    </row>
    <row r="237" spans="8:57" hidden="1" x14ac:dyDescent="0.25">
      <c r="H237" s="176"/>
      <c r="I237" s="176"/>
      <c r="J237" s="176"/>
      <c r="K237" s="176" t="s">
        <v>27</v>
      </c>
      <c r="L237" s="176">
        <f>(L229)</f>
        <v>0</v>
      </c>
      <c r="M237" s="176">
        <f>($L$129)</f>
        <v>0</v>
      </c>
      <c r="N237" s="177">
        <f t="shared" ref="N237:N242" si="338">IF(M237&gt;0,ROUND((L237-M237)/M237,2),0)</f>
        <v>0</v>
      </c>
      <c r="O237" s="176"/>
      <c r="P237" s="176"/>
      <c r="Q237" s="176"/>
      <c r="R237" s="176"/>
      <c r="AT237" s="176"/>
      <c r="AU237" s="176"/>
      <c r="AV237" s="176"/>
      <c r="AW237" s="176" t="s">
        <v>27</v>
      </c>
      <c r="AX237" s="176">
        <f>(AX229)</f>
        <v>0</v>
      </c>
      <c r="AY237" s="176">
        <f>($AX$129)</f>
        <v>0</v>
      </c>
      <c r="AZ237" s="177">
        <f t="shared" ref="AZ237:AZ242" si="339">IF(AY237&gt;0,ROUND((AX237-AY237)/AY237,2),0)</f>
        <v>0</v>
      </c>
      <c r="BA237" s="176"/>
      <c r="BB237" s="176"/>
      <c r="BC237" s="176"/>
      <c r="BD237" s="176"/>
      <c r="BE237" s="176"/>
    </row>
    <row r="238" spans="8:57" hidden="1" x14ac:dyDescent="0.25">
      <c r="H238" s="176"/>
      <c r="I238" s="176"/>
      <c r="J238" s="176"/>
      <c r="K238" s="176" t="s">
        <v>28</v>
      </c>
      <c r="L238" s="176">
        <f>(M229)</f>
        <v>0</v>
      </c>
      <c r="M238" s="176">
        <f>($M$129)</f>
        <v>0</v>
      </c>
      <c r="N238" s="177">
        <f t="shared" si="338"/>
        <v>0</v>
      </c>
      <c r="O238" s="176"/>
      <c r="P238" s="176"/>
      <c r="Q238" s="176"/>
      <c r="R238" s="176"/>
      <c r="AT238" s="176"/>
      <c r="AU238" s="176"/>
      <c r="AV238" s="176"/>
      <c r="AW238" s="176" t="s">
        <v>28</v>
      </c>
      <c r="AX238" s="176">
        <f>(AY229)</f>
        <v>0</v>
      </c>
      <c r="AY238" s="176">
        <f>($AY$129)</f>
        <v>0</v>
      </c>
      <c r="AZ238" s="177">
        <f t="shared" si="339"/>
        <v>0</v>
      </c>
      <c r="BA238" s="176"/>
      <c r="BB238" s="176"/>
      <c r="BC238" s="176"/>
      <c r="BD238" s="176"/>
      <c r="BE238" s="176"/>
    </row>
    <row r="239" spans="8:57" hidden="1" x14ac:dyDescent="0.25">
      <c r="H239" s="176"/>
      <c r="I239" s="176"/>
      <c r="J239" s="176"/>
      <c r="K239" s="176" t="s">
        <v>29</v>
      </c>
      <c r="L239" s="176">
        <f>(N229)</f>
        <v>0</v>
      </c>
      <c r="M239" s="176">
        <f>($N$129)</f>
        <v>0</v>
      </c>
      <c r="N239" s="177">
        <f t="shared" si="338"/>
        <v>0</v>
      </c>
      <c r="O239" s="176"/>
      <c r="P239" s="176"/>
      <c r="Q239" s="176"/>
      <c r="R239" s="176"/>
      <c r="AT239" s="176"/>
      <c r="AU239" s="176"/>
      <c r="AV239" s="176"/>
      <c r="AW239" s="176" t="s">
        <v>29</v>
      </c>
      <c r="AX239" s="176">
        <f>(AZ229)</f>
        <v>0</v>
      </c>
      <c r="AY239" s="176">
        <f>($AZ$129)</f>
        <v>0</v>
      </c>
      <c r="AZ239" s="177">
        <f t="shared" si="339"/>
        <v>0</v>
      </c>
      <c r="BA239" s="176"/>
      <c r="BB239" s="176"/>
      <c r="BC239" s="176"/>
      <c r="BD239" s="176"/>
      <c r="BE239" s="176"/>
    </row>
    <row r="240" spans="8:57" hidden="1" x14ac:dyDescent="0.25">
      <c r="H240" s="176"/>
      <c r="I240" s="176"/>
      <c r="J240" s="176"/>
      <c r="K240" s="176" t="s">
        <v>30</v>
      </c>
      <c r="L240" s="176">
        <f>(O229)</f>
        <v>0</v>
      </c>
      <c r="M240" s="176">
        <f>($O$129)</f>
        <v>0</v>
      </c>
      <c r="N240" s="177">
        <f t="shared" si="338"/>
        <v>0</v>
      </c>
      <c r="O240" s="176"/>
      <c r="P240" s="176"/>
      <c r="Q240" s="176"/>
      <c r="R240" s="176"/>
      <c r="AT240" s="176"/>
      <c r="AU240" s="176"/>
      <c r="AV240" s="176"/>
      <c r="AW240" s="176" t="s">
        <v>30</v>
      </c>
      <c r="AX240" s="176">
        <f>(BA229)</f>
        <v>0</v>
      </c>
      <c r="AY240" s="176">
        <f>($BA$129)</f>
        <v>0</v>
      </c>
      <c r="AZ240" s="177">
        <f t="shared" si="339"/>
        <v>0</v>
      </c>
      <c r="BA240" s="176"/>
      <c r="BB240" s="176"/>
      <c r="BC240" s="176"/>
      <c r="BD240" s="176"/>
      <c r="BE240" s="176"/>
    </row>
    <row r="241" spans="8:57" hidden="1" x14ac:dyDescent="0.25">
      <c r="H241" s="176"/>
      <c r="I241" s="176"/>
      <c r="J241" s="176"/>
      <c r="K241" s="176" t="s">
        <v>102</v>
      </c>
      <c r="L241" s="176">
        <f>(P229)</f>
        <v>0</v>
      </c>
      <c r="M241" s="176">
        <f>($P$129)</f>
        <v>0</v>
      </c>
      <c r="N241" s="177">
        <f t="shared" si="338"/>
        <v>0</v>
      </c>
      <c r="O241" s="176"/>
      <c r="P241" s="176"/>
      <c r="Q241" s="176"/>
      <c r="R241" s="176"/>
      <c r="AT241" s="176"/>
      <c r="AU241" s="176"/>
      <c r="AV241" s="176"/>
      <c r="AW241" s="176" t="s">
        <v>102</v>
      </c>
      <c r="AX241" s="176">
        <f>(BB229)</f>
        <v>0</v>
      </c>
      <c r="AY241" s="176">
        <f>($BB$129)</f>
        <v>0</v>
      </c>
      <c r="AZ241" s="177">
        <f t="shared" si="339"/>
        <v>0</v>
      </c>
      <c r="BA241" s="176"/>
      <c r="BB241" s="176"/>
      <c r="BC241" s="176"/>
      <c r="BD241" s="176"/>
      <c r="BE241" s="176"/>
    </row>
    <row r="242" spans="8:57" hidden="1" x14ac:dyDescent="0.25">
      <c r="H242" s="176"/>
      <c r="I242" s="176"/>
      <c r="J242" s="176"/>
      <c r="K242" s="176" t="s">
        <v>103</v>
      </c>
      <c r="L242" s="176">
        <f>(Q229)</f>
        <v>0</v>
      </c>
      <c r="M242" s="176">
        <f>($Q$129)</f>
        <v>0</v>
      </c>
      <c r="N242" s="177">
        <f t="shared" si="338"/>
        <v>0</v>
      </c>
      <c r="O242" s="176"/>
      <c r="P242" s="176"/>
      <c r="Q242" s="176"/>
      <c r="R242" s="176"/>
      <c r="AT242" s="176"/>
      <c r="AU242" s="176"/>
      <c r="AV242" s="176"/>
      <c r="AW242" s="176" t="s">
        <v>103</v>
      </c>
      <c r="AX242" s="176">
        <f>(BC229)</f>
        <v>0</v>
      </c>
      <c r="AY242" s="176">
        <f>($BC$129)</f>
        <v>0</v>
      </c>
      <c r="AZ242" s="177">
        <f t="shared" si="339"/>
        <v>0</v>
      </c>
      <c r="BA242" s="176"/>
      <c r="BB242" s="176"/>
      <c r="BC242" s="176"/>
      <c r="BD242" s="176"/>
      <c r="BE242" s="176"/>
    </row>
    <row r="243" spans="8:57" hidden="1" x14ac:dyDescent="0.25">
      <c r="H243" s="176"/>
      <c r="I243" s="176"/>
      <c r="J243" s="176"/>
      <c r="K243" s="176"/>
      <c r="L243" s="176">
        <f>SUM(L237:L242)</f>
        <v>0</v>
      </c>
      <c r="M243" s="176">
        <f>SUM(M237:M242)</f>
        <v>0</v>
      </c>
      <c r="N243" s="176"/>
      <c r="O243" s="176"/>
      <c r="P243" s="176"/>
      <c r="Q243" s="176"/>
      <c r="R243" s="176"/>
      <c r="AT243" s="176"/>
      <c r="AU243" s="176"/>
      <c r="AV243" s="176"/>
      <c r="AW243" s="176"/>
      <c r="AX243" s="176">
        <f>SUM(AX237:AX242)</f>
        <v>0</v>
      </c>
      <c r="AY243" s="176">
        <f>SUM(AY237:AY242)</f>
        <v>0</v>
      </c>
      <c r="AZ243" s="176"/>
      <c r="BA243" s="176"/>
      <c r="BB243" s="176"/>
      <c r="BC243" s="176"/>
      <c r="BD243" s="176"/>
      <c r="BE243" s="176"/>
    </row>
    <row r="244" spans="8:57" hidden="1" x14ac:dyDescent="0.25">
      <c r="H244" s="176" t="s">
        <v>42</v>
      </c>
      <c r="I244" s="176"/>
      <c r="J244" s="176"/>
      <c r="K244" s="176"/>
      <c r="L244" s="176">
        <f>($L$129)</f>
        <v>0</v>
      </c>
      <c r="M244" s="176">
        <f>($M$129)</f>
        <v>0</v>
      </c>
      <c r="N244" s="176">
        <f>($N$129)</f>
        <v>0</v>
      </c>
      <c r="O244" s="176">
        <f>($O$129)</f>
        <v>0</v>
      </c>
      <c r="P244" s="176">
        <f>($P$129)</f>
        <v>0</v>
      </c>
      <c r="Q244" s="176">
        <f>($Q$129)</f>
        <v>0</v>
      </c>
      <c r="R244" s="176"/>
      <c r="AT244" s="176" t="s">
        <v>42</v>
      </c>
      <c r="AU244" s="176"/>
      <c r="AV244" s="176"/>
      <c r="AW244" s="176"/>
      <c r="AX244" s="176">
        <f>($AX$129)</f>
        <v>0</v>
      </c>
      <c r="AY244" s="176">
        <f>($AY$129)</f>
        <v>0</v>
      </c>
      <c r="AZ244" s="176">
        <f>($AZ$129)</f>
        <v>0</v>
      </c>
      <c r="BA244" s="176">
        <f>($BA$129)</f>
        <v>0</v>
      </c>
      <c r="BB244" s="176">
        <f>($BB$129)</f>
        <v>0</v>
      </c>
      <c r="BC244" s="176">
        <f>($BC$129)</f>
        <v>0</v>
      </c>
      <c r="BD244" s="176"/>
      <c r="BE244" s="176"/>
    </row>
    <row r="245" spans="8:57" hidden="1" x14ac:dyDescent="0.25">
      <c r="H245" s="176"/>
      <c r="I245" s="176"/>
      <c r="J245" s="176"/>
      <c r="K245" s="176">
        <f t="shared" ref="K245:K250" si="340">SUM(L245:Q245)</f>
        <v>0</v>
      </c>
      <c r="L245" s="176">
        <f t="shared" ref="L245:L250" si="341">IF($L$237&gt;0,ROUND(($M$237/$L$237)*L230,0),0)</f>
        <v>0</v>
      </c>
      <c r="M245" s="176">
        <f t="shared" ref="M245:M250" si="342">IF($L$238&gt;0,ROUND(($M$238/$L$238)*M230,0),0)</f>
        <v>0</v>
      </c>
      <c r="N245" s="176">
        <f t="shared" ref="N245:N250" si="343">IF($L$239&gt;0,ROUND(($M$239/$L$239)*N230,0),0)</f>
        <v>0</v>
      </c>
      <c r="O245" s="176">
        <f t="shared" ref="O245:O250" si="344">IF($L$240&gt;0,ROUND(($M$240/$L$240)*O230,0),0)</f>
        <v>0</v>
      </c>
      <c r="P245" s="176">
        <f t="shared" ref="P245:P250" si="345">IF($L$241&gt;0,ROUND(($M$241/$L$241)*P230,0),0)</f>
        <v>0</v>
      </c>
      <c r="Q245" s="176">
        <f t="shared" ref="Q245:Q250" si="346">IF($L$242&gt;0,ROUND(($M$242/$L$242)*Q230,0),0)</f>
        <v>0</v>
      </c>
      <c r="R245" s="176"/>
      <c r="AT245" s="176"/>
      <c r="AU245" s="176"/>
      <c r="AV245" s="176"/>
      <c r="AW245" s="176">
        <f t="shared" ref="AW245:AW250" si="347">SUM(AX245:BC245)</f>
        <v>0</v>
      </c>
      <c r="AX245" s="176">
        <f t="shared" ref="AX245:AX250" si="348">IF($AX$237&gt;0,ROUND(($AY$237/$AX$237)*AX230,0),0)</f>
        <v>0</v>
      </c>
      <c r="AY245" s="176">
        <f t="shared" ref="AY245:AY250" si="349">IF($AX$238&gt;0,ROUND(($AY$238/$AX$238)*AY230,0),0)</f>
        <v>0</v>
      </c>
      <c r="AZ245" s="176">
        <f t="shared" ref="AZ245:AZ250" si="350">IF($AX$239&gt;0,ROUND(($AY$239/$AX$239)*AZ230,0),0)</f>
        <v>0</v>
      </c>
      <c r="BA245" s="176">
        <f t="shared" ref="BA245:BA250" si="351">IF($AX$240&gt;0,ROUND(($AY$240/$AX$240)*BA230,0),0)</f>
        <v>0</v>
      </c>
      <c r="BB245" s="176">
        <f t="shared" ref="BB245:BB250" si="352">IF($AX$241&gt;0,ROUND(($AY$241/$AX$241)*BB230,0),0)</f>
        <v>0</v>
      </c>
      <c r="BC245" s="176">
        <f t="shared" ref="BC245:BC250" si="353">IF($AX$242&gt;0,ROUND(($AY$242/$AX$242)*BC230,0),0)</f>
        <v>0</v>
      </c>
      <c r="BD245" s="176"/>
      <c r="BE245" s="176"/>
    </row>
    <row r="246" spans="8:57" hidden="1" x14ac:dyDescent="0.25">
      <c r="H246" s="176"/>
      <c r="I246" s="176"/>
      <c r="J246" s="176"/>
      <c r="K246" s="176">
        <f t="shared" si="340"/>
        <v>0</v>
      </c>
      <c r="L246" s="176">
        <f t="shared" si="341"/>
        <v>0</v>
      </c>
      <c r="M246" s="176">
        <f t="shared" si="342"/>
        <v>0</v>
      </c>
      <c r="N246" s="176">
        <f t="shared" si="343"/>
        <v>0</v>
      </c>
      <c r="O246" s="176">
        <f t="shared" si="344"/>
        <v>0</v>
      </c>
      <c r="P246" s="176">
        <f t="shared" si="345"/>
        <v>0</v>
      </c>
      <c r="Q246" s="176">
        <f t="shared" si="346"/>
        <v>0</v>
      </c>
      <c r="R246" s="176"/>
      <c r="AT246" s="176"/>
      <c r="AU246" s="176"/>
      <c r="AV246" s="176"/>
      <c r="AW246" s="176">
        <f t="shared" si="347"/>
        <v>0</v>
      </c>
      <c r="AX246" s="176">
        <f t="shared" si="348"/>
        <v>0</v>
      </c>
      <c r="AY246" s="176">
        <f t="shared" si="349"/>
        <v>0</v>
      </c>
      <c r="AZ246" s="176">
        <f t="shared" si="350"/>
        <v>0</v>
      </c>
      <c r="BA246" s="176">
        <f t="shared" si="351"/>
        <v>0</v>
      </c>
      <c r="BB246" s="176">
        <f t="shared" si="352"/>
        <v>0</v>
      </c>
      <c r="BC246" s="176">
        <f t="shared" si="353"/>
        <v>0</v>
      </c>
      <c r="BD246" s="176"/>
      <c r="BE246" s="176"/>
    </row>
    <row r="247" spans="8:57" hidden="1" x14ac:dyDescent="0.25">
      <c r="H247" s="176"/>
      <c r="I247" s="176"/>
      <c r="J247" s="176"/>
      <c r="K247" s="176">
        <f t="shared" si="340"/>
        <v>0</v>
      </c>
      <c r="L247" s="176">
        <f t="shared" si="341"/>
        <v>0</v>
      </c>
      <c r="M247" s="176">
        <f t="shared" si="342"/>
        <v>0</v>
      </c>
      <c r="N247" s="176">
        <f t="shared" si="343"/>
        <v>0</v>
      </c>
      <c r="O247" s="176">
        <f t="shared" si="344"/>
        <v>0</v>
      </c>
      <c r="P247" s="176">
        <f t="shared" si="345"/>
        <v>0</v>
      </c>
      <c r="Q247" s="176">
        <f t="shared" si="346"/>
        <v>0</v>
      </c>
      <c r="R247" s="176"/>
      <c r="AT247" s="176"/>
      <c r="AU247" s="176"/>
      <c r="AV247" s="176"/>
      <c r="AW247" s="176">
        <f t="shared" si="347"/>
        <v>0</v>
      </c>
      <c r="AX247" s="176">
        <f t="shared" si="348"/>
        <v>0</v>
      </c>
      <c r="AY247" s="176">
        <f t="shared" si="349"/>
        <v>0</v>
      </c>
      <c r="AZ247" s="176">
        <f t="shared" si="350"/>
        <v>0</v>
      </c>
      <c r="BA247" s="176">
        <f t="shared" si="351"/>
        <v>0</v>
      </c>
      <c r="BB247" s="176">
        <f t="shared" si="352"/>
        <v>0</v>
      </c>
      <c r="BC247" s="176">
        <f t="shared" si="353"/>
        <v>0</v>
      </c>
      <c r="BD247" s="176"/>
      <c r="BE247" s="176"/>
    </row>
    <row r="248" spans="8:57" hidden="1" x14ac:dyDescent="0.25">
      <c r="H248" s="176"/>
      <c r="I248" s="176"/>
      <c r="J248" s="176"/>
      <c r="K248" s="176">
        <f t="shared" si="340"/>
        <v>0</v>
      </c>
      <c r="L248" s="176">
        <f t="shared" si="341"/>
        <v>0</v>
      </c>
      <c r="M248" s="176">
        <f t="shared" si="342"/>
        <v>0</v>
      </c>
      <c r="N248" s="176">
        <f t="shared" si="343"/>
        <v>0</v>
      </c>
      <c r="O248" s="176">
        <f t="shared" si="344"/>
        <v>0</v>
      </c>
      <c r="P248" s="176">
        <f t="shared" si="345"/>
        <v>0</v>
      </c>
      <c r="Q248" s="176">
        <f t="shared" si="346"/>
        <v>0</v>
      </c>
      <c r="R248" s="176"/>
      <c r="AT248" s="176"/>
      <c r="AU248" s="176"/>
      <c r="AV248" s="176"/>
      <c r="AW248" s="176">
        <f t="shared" si="347"/>
        <v>0</v>
      </c>
      <c r="AX248" s="176">
        <f t="shared" si="348"/>
        <v>0</v>
      </c>
      <c r="AY248" s="176">
        <f t="shared" si="349"/>
        <v>0</v>
      </c>
      <c r="AZ248" s="176">
        <f t="shared" si="350"/>
        <v>0</v>
      </c>
      <c r="BA248" s="176">
        <f t="shared" si="351"/>
        <v>0</v>
      </c>
      <c r="BB248" s="176">
        <f t="shared" si="352"/>
        <v>0</v>
      </c>
      <c r="BC248" s="176">
        <f t="shared" si="353"/>
        <v>0</v>
      </c>
      <c r="BD248" s="176"/>
      <c r="BE248" s="176"/>
    </row>
    <row r="249" spans="8:57" hidden="1" x14ac:dyDescent="0.25">
      <c r="H249" s="176"/>
      <c r="I249" s="176"/>
      <c r="J249" s="176"/>
      <c r="K249" s="176">
        <f t="shared" si="340"/>
        <v>0</v>
      </c>
      <c r="L249" s="176">
        <f t="shared" si="341"/>
        <v>0</v>
      </c>
      <c r="M249" s="176">
        <f t="shared" si="342"/>
        <v>0</v>
      </c>
      <c r="N249" s="176">
        <f t="shared" si="343"/>
        <v>0</v>
      </c>
      <c r="O249" s="176">
        <f t="shared" si="344"/>
        <v>0</v>
      </c>
      <c r="P249" s="176">
        <f t="shared" si="345"/>
        <v>0</v>
      </c>
      <c r="Q249" s="176">
        <f t="shared" si="346"/>
        <v>0</v>
      </c>
      <c r="R249" s="176"/>
      <c r="AT249" s="176"/>
      <c r="AU249" s="176"/>
      <c r="AV249" s="176"/>
      <c r="AW249" s="176">
        <f t="shared" si="347"/>
        <v>0</v>
      </c>
      <c r="AX249" s="176">
        <f t="shared" si="348"/>
        <v>0</v>
      </c>
      <c r="AY249" s="176">
        <f t="shared" si="349"/>
        <v>0</v>
      </c>
      <c r="AZ249" s="176">
        <f t="shared" si="350"/>
        <v>0</v>
      </c>
      <c r="BA249" s="176">
        <f t="shared" si="351"/>
        <v>0</v>
      </c>
      <c r="BB249" s="176">
        <f t="shared" si="352"/>
        <v>0</v>
      </c>
      <c r="BC249" s="176">
        <f t="shared" si="353"/>
        <v>0</v>
      </c>
      <c r="BD249" s="176"/>
      <c r="BE249" s="176"/>
    </row>
    <row r="250" spans="8:57" hidden="1" x14ac:dyDescent="0.25">
      <c r="H250" s="176"/>
      <c r="I250" s="176"/>
      <c r="J250" s="176"/>
      <c r="K250" s="176">
        <f t="shared" si="340"/>
        <v>0</v>
      </c>
      <c r="L250" s="176">
        <f t="shared" si="341"/>
        <v>0</v>
      </c>
      <c r="M250" s="176">
        <f t="shared" si="342"/>
        <v>0</v>
      </c>
      <c r="N250" s="176">
        <f t="shared" si="343"/>
        <v>0</v>
      </c>
      <c r="O250" s="176">
        <f t="shared" si="344"/>
        <v>0</v>
      </c>
      <c r="P250" s="176">
        <f t="shared" si="345"/>
        <v>0</v>
      </c>
      <c r="Q250" s="176">
        <f t="shared" si="346"/>
        <v>0</v>
      </c>
      <c r="R250" s="176"/>
      <c r="AT250" s="176"/>
      <c r="AU250" s="176"/>
      <c r="AV250" s="176"/>
      <c r="AW250" s="176">
        <f t="shared" si="347"/>
        <v>0</v>
      </c>
      <c r="AX250" s="176">
        <f t="shared" si="348"/>
        <v>0</v>
      </c>
      <c r="AY250" s="176">
        <f t="shared" si="349"/>
        <v>0</v>
      </c>
      <c r="AZ250" s="176">
        <f t="shared" si="350"/>
        <v>0</v>
      </c>
      <c r="BA250" s="176">
        <f t="shared" si="351"/>
        <v>0</v>
      </c>
      <c r="BB250" s="176">
        <f t="shared" si="352"/>
        <v>0</v>
      </c>
      <c r="BC250" s="176">
        <f t="shared" si="353"/>
        <v>0</v>
      </c>
      <c r="BD250" s="176"/>
      <c r="BE250" s="176"/>
    </row>
    <row r="251" spans="8:57" hidden="1" x14ac:dyDescent="0.25">
      <c r="H251" s="176"/>
      <c r="I251" s="176"/>
      <c r="J251" s="176"/>
      <c r="K251" s="176"/>
      <c r="L251" s="176" t="s">
        <v>32</v>
      </c>
      <c r="M251" s="176" t="s">
        <v>21</v>
      </c>
      <c r="N251" s="176" t="s">
        <v>26</v>
      </c>
      <c r="O251" s="176"/>
      <c r="P251" s="176"/>
      <c r="Q251" s="176"/>
      <c r="R251" s="176"/>
      <c r="AT251" s="176"/>
      <c r="AU251" s="176"/>
      <c r="AV251" s="176"/>
      <c r="AW251" s="176"/>
      <c r="AX251" s="176" t="s">
        <v>32</v>
      </c>
      <c r="AY251" s="176" t="s">
        <v>21</v>
      </c>
      <c r="AZ251" s="176" t="s">
        <v>26</v>
      </c>
      <c r="BA251" s="176"/>
      <c r="BB251" s="176"/>
      <c r="BC251" s="176"/>
      <c r="BD251" s="176"/>
      <c r="BE251" s="176"/>
    </row>
    <row r="252" spans="8:57" hidden="1" x14ac:dyDescent="0.25">
      <c r="H252" s="176"/>
      <c r="I252" s="176"/>
      <c r="J252" s="176"/>
      <c r="K252" s="176" t="s">
        <v>33</v>
      </c>
      <c r="L252" s="176">
        <f t="shared" ref="L252:L257" si="354">(K245)</f>
        <v>0</v>
      </c>
      <c r="M252" s="176">
        <f>($J$131)</f>
        <v>0</v>
      </c>
      <c r="N252" s="177">
        <f t="shared" ref="N252:N257" si="355">IF(M252&gt;0,ROUND((L252-M252)/M252,2),0)</f>
        <v>0</v>
      </c>
      <c r="O252" s="176"/>
      <c r="P252" s="176"/>
      <c r="Q252" s="176"/>
      <c r="R252" s="176"/>
      <c r="AT252" s="176"/>
      <c r="AU252" s="176"/>
      <c r="AV252" s="176"/>
      <c r="AW252" s="176" t="s">
        <v>33</v>
      </c>
      <c r="AX252" s="176">
        <f t="shared" ref="AX252:AX257" si="356">(AW245)</f>
        <v>0</v>
      </c>
      <c r="AY252" s="176">
        <f>($AV$131)</f>
        <v>0</v>
      </c>
      <c r="AZ252" s="177">
        <f t="shared" ref="AZ252:AZ257" si="357">IF(AY252&gt;0,ROUND((AX252-AY252)/AY252,2),0)</f>
        <v>0</v>
      </c>
      <c r="BA252" s="176"/>
      <c r="BB252" s="176"/>
      <c r="BC252" s="176"/>
      <c r="BD252" s="176"/>
      <c r="BE252" s="176"/>
    </row>
    <row r="253" spans="8:57" hidden="1" x14ac:dyDescent="0.25">
      <c r="H253" s="176"/>
      <c r="I253" s="176"/>
      <c r="J253" s="176"/>
      <c r="K253" s="176" t="s">
        <v>34</v>
      </c>
      <c r="L253" s="176">
        <f t="shared" si="354"/>
        <v>0</v>
      </c>
      <c r="M253" s="176">
        <f>($J$132)</f>
        <v>0</v>
      </c>
      <c r="N253" s="177">
        <f t="shared" si="355"/>
        <v>0</v>
      </c>
      <c r="O253" s="176"/>
      <c r="P253" s="176"/>
      <c r="Q253" s="176"/>
      <c r="R253" s="176"/>
      <c r="AT253" s="176"/>
      <c r="AU253" s="176"/>
      <c r="AV253" s="176"/>
      <c r="AW253" s="176" t="s">
        <v>34</v>
      </c>
      <c r="AX253" s="176">
        <f t="shared" si="356"/>
        <v>0</v>
      </c>
      <c r="AY253" s="176">
        <f>($AV$132)</f>
        <v>0</v>
      </c>
      <c r="AZ253" s="177">
        <f t="shared" si="357"/>
        <v>0</v>
      </c>
      <c r="BA253" s="176"/>
      <c r="BB253" s="176"/>
      <c r="BC253" s="176"/>
      <c r="BD253" s="176"/>
      <c r="BE253" s="176"/>
    </row>
    <row r="254" spans="8:57" hidden="1" x14ac:dyDescent="0.25">
      <c r="H254" s="176"/>
      <c r="I254" s="176"/>
      <c r="J254" s="176"/>
      <c r="K254" s="176" t="s">
        <v>35</v>
      </c>
      <c r="L254" s="176">
        <f t="shared" si="354"/>
        <v>0</v>
      </c>
      <c r="M254" s="176">
        <f>($J$133)</f>
        <v>0</v>
      </c>
      <c r="N254" s="177">
        <f t="shared" si="355"/>
        <v>0</v>
      </c>
      <c r="O254" s="176"/>
      <c r="P254" s="176"/>
      <c r="Q254" s="176"/>
      <c r="R254" s="176"/>
      <c r="AT254" s="176"/>
      <c r="AU254" s="176"/>
      <c r="AV254" s="176"/>
      <c r="AW254" s="176" t="s">
        <v>35</v>
      </c>
      <c r="AX254" s="176">
        <f t="shared" si="356"/>
        <v>0</v>
      </c>
      <c r="AY254" s="176">
        <f>($AV$133)</f>
        <v>0</v>
      </c>
      <c r="AZ254" s="177">
        <f t="shared" si="357"/>
        <v>0</v>
      </c>
      <c r="BA254" s="176"/>
      <c r="BB254" s="176"/>
      <c r="BC254" s="176"/>
      <c r="BD254" s="176"/>
      <c r="BE254" s="176"/>
    </row>
    <row r="255" spans="8:57" hidden="1" x14ac:dyDescent="0.25">
      <c r="H255" s="176"/>
      <c r="I255" s="176"/>
      <c r="J255" s="176"/>
      <c r="K255" s="176" t="s">
        <v>36</v>
      </c>
      <c r="L255" s="176">
        <f t="shared" si="354"/>
        <v>0</v>
      </c>
      <c r="M255" s="176">
        <f>($J$134)</f>
        <v>0</v>
      </c>
      <c r="N255" s="177">
        <f t="shared" si="355"/>
        <v>0</v>
      </c>
      <c r="O255" s="176"/>
      <c r="P255" s="176"/>
      <c r="Q255" s="176"/>
      <c r="R255" s="176"/>
      <c r="AT255" s="176"/>
      <c r="AU255" s="176"/>
      <c r="AV255" s="176"/>
      <c r="AW255" s="176" t="s">
        <v>36</v>
      </c>
      <c r="AX255" s="176">
        <f t="shared" si="356"/>
        <v>0</v>
      </c>
      <c r="AY255" s="176">
        <f>($AV$134)</f>
        <v>0</v>
      </c>
      <c r="AZ255" s="177">
        <f t="shared" si="357"/>
        <v>0</v>
      </c>
      <c r="BA255" s="176"/>
      <c r="BB255" s="176"/>
      <c r="BC255" s="176"/>
      <c r="BD255" s="176"/>
      <c r="BE255" s="176"/>
    </row>
    <row r="256" spans="8:57" hidden="1" x14ac:dyDescent="0.25">
      <c r="H256" s="176"/>
      <c r="I256" s="176"/>
      <c r="J256" s="176"/>
      <c r="K256" s="176" t="s">
        <v>104</v>
      </c>
      <c r="L256" s="176">
        <f t="shared" si="354"/>
        <v>0</v>
      </c>
      <c r="M256" s="176">
        <f>($J$135)</f>
        <v>0</v>
      </c>
      <c r="N256" s="177">
        <f t="shared" si="355"/>
        <v>0</v>
      </c>
      <c r="O256" s="176"/>
      <c r="P256" s="176"/>
      <c r="Q256" s="176"/>
      <c r="R256" s="176"/>
      <c r="AT256" s="176"/>
      <c r="AU256" s="176"/>
      <c r="AV256" s="176"/>
      <c r="AW256" s="176" t="s">
        <v>104</v>
      </c>
      <c r="AX256" s="176">
        <f t="shared" si="356"/>
        <v>0</v>
      </c>
      <c r="AY256" s="176">
        <f>($AV$135)</f>
        <v>0</v>
      </c>
      <c r="AZ256" s="177">
        <f t="shared" si="357"/>
        <v>0</v>
      </c>
      <c r="BA256" s="176"/>
      <c r="BB256" s="176"/>
      <c r="BC256" s="176"/>
      <c r="BD256" s="176"/>
      <c r="BE256" s="176"/>
    </row>
    <row r="257" spans="8:57" hidden="1" x14ac:dyDescent="0.25">
      <c r="H257" s="176"/>
      <c r="I257" s="176"/>
      <c r="J257" s="176"/>
      <c r="K257" s="176" t="s">
        <v>105</v>
      </c>
      <c r="L257" s="176">
        <f t="shared" si="354"/>
        <v>0</v>
      </c>
      <c r="M257" s="176">
        <f>($J$136)</f>
        <v>0</v>
      </c>
      <c r="N257" s="177">
        <f t="shared" si="355"/>
        <v>0</v>
      </c>
      <c r="O257" s="176"/>
      <c r="P257" s="176"/>
      <c r="Q257" s="176"/>
      <c r="R257" s="176"/>
      <c r="AT257" s="176"/>
      <c r="AU257" s="176"/>
      <c r="AV257" s="176"/>
      <c r="AW257" s="176" t="s">
        <v>105</v>
      </c>
      <c r="AX257" s="176">
        <f t="shared" si="356"/>
        <v>0</v>
      </c>
      <c r="AY257" s="176">
        <f>($AV$136)</f>
        <v>0</v>
      </c>
      <c r="AZ257" s="177">
        <f t="shared" si="357"/>
        <v>0</v>
      </c>
      <c r="BA257" s="176"/>
      <c r="BB257" s="176"/>
      <c r="BC257" s="176"/>
      <c r="BD257" s="176"/>
      <c r="BE257" s="176"/>
    </row>
    <row r="258" spans="8:57" hidden="1" x14ac:dyDescent="0.25">
      <c r="H258" s="176"/>
      <c r="I258" s="176"/>
      <c r="J258" s="176"/>
      <c r="K258" s="176"/>
      <c r="L258" s="176">
        <f>SUM(L252:L257)</f>
        <v>0</v>
      </c>
      <c r="M258" s="176">
        <f>SUM(M252:M257)</f>
        <v>0</v>
      </c>
      <c r="N258" s="176"/>
      <c r="O258" s="176"/>
      <c r="P258" s="176"/>
      <c r="Q258" s="176"/>
      <c r="R258" s="176"/>
      <c r="AT258" s="176"/>
      <c r="AU258" s="176"/>
      <c r="AV258" s="176"/>
      <c r="AW258" s="176"/>
      <c r="AX258" s="176">
        <f>SUM(AX252:AX257)</f>
        <v>0</v>
      </c>
      <c r="AY258" s="176">
        <f>SUM(AY252:AY257)</f>
        <v>0</v>
      </c>
      <c r="AZ258" s="176"/>
      <c r="BA258" s="176"/>
      <c r="BB258" s="176"/>
      <c r="BC258" s="176"/>
      <c r="BD258" s="176"/>
      <c r="BE258" s="176"/>
    </row>
    <row r="259" spans="8:57" hidden="1" x14ac:dyDescent="0.25">
      <c r="H259" s="176" t="s">
        <v>43</v>
      </c>
      <c r="I259" s="176"/>
      <c r="J259" s="176"/>
      <c r="K259" s="176"/>
      <c r="L259" s="176">
        <f t="shared" ref="L259:Q259" si="358">SUM(L260:L265)</f>
        <v>0</v>
      </c>
      <c r="M259" s="176">
        <f t="shared" si="358"/>
        <v>0</v>
      </c>
      <c r="N259" s="176">
        <f t="shared" si="358"/>
        <v>0</v>
      </c>
      <c r="O259" s="176">
        <f t="shared" si="358"/>
        <v>0</v>
      </c>
      <c r="P259" s="176">
        <f t="shared" si="358"/>
        <v>0</v>
      </c>
      <c r="Q259" s="176">
        <f t="shared" si="358"/>
        <v>0</v>
      </c>
      <c r="R259" s="176"/>
      <c r="AT259" s="176" t="s">
        <v>43</v>
      </c>
      <c r="AU259" s="176"/>
      <c r="AV259" s="176"/>
      <c r="AW259" s="176"/>
      <c r="AX259" s="176">
        <f t="shared" ref="AX259:BC259" si="359">SUM(AX260:AX265)</f>
        <v>0</v>
      </c>
      <c r="AY259" s="176">
        <f t="shared" si="359"/>
        <v>0</v>
      </c>
      <c r="AZ259" s="176">
        <f t="shared" si="359"/>
        <v>0</v>
      </c>
      <c r="BA259" s="176">
        <f t="shared" si="359"/>
        <v>0</v>
      </c>
      <c r="BB259" s="176">
        <f t="shared" si="359"/>
        <v>0</v>
      </c>
      <c r="BC259" s="176">
        <f t="shared" si="359"/>
        <v>0</v>
      </c>
      <c r="BD259" s="176"/>
      <c r="BE259" s="176"/>
    </row>
    <row r="260" spans="8:57" hidden="1" x14ac:dyDescent="0.25">
      <c r="H260" s="176"/>
      <c r="I260" s="176"/>
      <c r="J260" s="176"/>
      <c r="K260" s="176">
        <f>($J$131)</f>
        <v>0</v>
      </c>
      <c r="L260" s="176">
        <f t="shared" ref="L260:Q260" si="360">IF($L$252&gt;0,ROUND(($M$252/$L$252)*L245,0),0)</f>
        <v>0</v>
      </c>
      <c r="M260" s="176">
        <f t="shared" si="360"/>
        <v>0</v>
      </c>
      <c r="N260" s="176">
        <f t="shared" si="360"/>
        <v>0</v>
      </c>
      <c r="O260" s="176">
        <f t="shared" si="360"/>
        <v>0</v>
      </c>
      <c r="P260" s="176">
        <f t="shared" si="360"/>
        <v>0</v>
      </c>
      <c r="Q260" s="176">
        <f t="shared" si="360"/>
        <v>0</v>
      </c>
      <c r="R260" s="176"/>
      <c r="AT260" s="176"/>
      <c r="AU260" s="176"/>
      <c r="AV260" s="176"/>
      <c r="AW260" s="176">
        <f>($AV$131)</f>
        <v>0</v>
      </c>
      <c r="AX260" s="176">
        <f t="shared" ref="AX260:BC260" si="361">IF($AX$252&gt;0,ROUND(($AY$252/$AX$252)*AX245,0),0)</f>
        <v>0</v>
      </c>
      <c r="AY260" s="176">
        <f t="shared" si="361"/>
        <v>0</v>
      </c>
      <c r="AZ260" s="176">
        <f t="shared" si="361"/>
        <v>0</v>
      </c>
      <c r="BA260" s="176">
        <f t="shared" si="361"/>
        <v>0</v>
      </c>
      <c r="BB260" s="176">
        <f t="shared" si="361"/>
        <v>0</v>
      </c>
      <c r="BC260" s="176">
        <f t="shared" si="361"/>
        <v>0</v>
      </c>
      <c r="BD260" s="176"/>
      <c r="BE260" s="176"/>
    </row>
    <row r="261" spans="8:57" hidden="1" x14ac:dyDescent="0.25">
      <c r="H261" s="176"/>
      <c r="I261" s="176"/>
      <c r="J261" s="176"/>
      <c r="K261" s="176">
        <f>($J$132)</f>
        <v>0</v>
      </c>
      <c r="L261" s="176">
        <f t="shared" ref="L261:Q261" si="362">IF($L$253&gt;0,ROUND(($M$253/$L$253)*L246,0),0)</f>
        <v>0</v>
      </c>
      <c r="M261" s="176">
        <f t="shared" si="362"/>
        <v>0</v>
      </c>
      <c r="N261" s="176">
        <f t="shared" si="362"/>
        <v>0</v>
      </c>
      <c r="O261" s="176">
        <f t="shared" si="362"/>
        <v>0</v>
      </c>
      <c r="P261" s="176">
        <f t="shared" si="362"/>
        <v>0</v>
      </c>
      <c r="Q261" s="176">
        <f t="shared" si="362"/>
        <v>0</v>
      </c>
      <c r="R261" s="176"/>
      <c r="AT261" s="176"/>
      <c r="AU261" s="176"/>
      <c r="AV261" s="176"/>
      <c r="AW261" s="176">
        <f>($AV$132)</f>
        <v>0</v>
      </c>
      <c r="AX261" s="176">
        <f t="shared" ref="AX261:BC261" si="363">IF($AX$253&gt;0,ROUND(($AY$253/$AX$253)*AX246,0),0)</f>
        <v>0</v>
      </c>
      <c r="AY261" s="176">
        <f t="shared" si="363"/>
        <v>0</v>
      </c>
      <c r="AZ261" s="176">
        <f t="shared" si="363"/>
        <v>0</v>
      </c>
      <c r="BA261" s="176">
        <f t="shared" si="363"/>
        <v>0</v>
      </c>
      <c r="BB261" s="176">
        <f t="shared" si="363"/>
        <v>0</v>
      </c>
      <c r="BC261" s="176">
        <f t="shared" si="363"/>
        <v>0</v>
      </c>
      <c r="BD261" s="176"/>
      <c r="BE261" s="176"/>
    </row>
    <row r="262" spans="8:57" hidden="1" x14ac:dyDescent="0.25">
      <c r="H262" s="176"/>
      <c r="I262" s="176"/>
      <c r="J262" s="176"/>
      <c r="K262" s="176">
        <f>($J$133)</f>
        <v>0</v>
      </c>
      <c r="L262" s="176">
        <f t="shared" ref="L262:Q262" si="364">IF($L$254&gt;0,ROUND(($M$254/$L$254)*L247,0),0)</f>
        <v>0</v>
      </c>
      <c r="M262" s="176">
        <f t="shared" si="364"/>
        <v>0</v>
      </c>
      <c r="N262" s="176">
        <f t="shared" si="364"/>
        <v>0</v>
      </c>
      <c r="O262" s="176">
        <f t="shared" si="364"/>
        <v>0</v>
      </c>
      <c r="P262" s="176">
        <f t="shared" si="364"/>
        <v>0</v>
      </c>
      <c r="Q262" s="176">
        <f t="shared" si="364"/>
        <v>0</v>
      </c>
      <c r="R262" s="176"/>
      <c r="AT262" s="176"/>
      <c r="AU262" s="176"/>
      <c r="AV262" s="176"/>
      <c r="AW262" s="176">
        <f>($AV$133)</f>
        <v>0</v>
      </c>
      <c r="AX262" s="176">
        <f t="shared" ref="AX262:BC262" si="365">IF($AX$254&gt;0,ROUND(($AY$254/$AX$254)*AX247,0),0)</f>
        <v>0</v>
      </c>
      <c r="AY262" s="176">
        <f t="shared" si="365"/>
        <v>0</v>
      </c>
      <c r="AZ262" s="176">
        <f t="shared" si="365"/>
        <v>0</v>
      </c>
      <c r="BA262" s="176">
        <f t="shared" si="365"/>
        <v>0</v>
      </c>
      <c r="BB262" s="176">
        <f t="shared" si="365"/>
        <v>0</v>
      </c>
      <c r="BC262" s="176">
        <f t="shared" si="365"/>
        <v>0</v>
      </c>
      <c r="BD262" s="176"/>
      <c r="BE262" s="176"/>
    </row>
    <row r="263" spans="8:57" hidden="1" x14ac:dyDescent="0.25">
      <c r="H263" s="176"/>
      <c r="I263" s="176"/>
      <c r="J263" s="176"/>
      <c r="K263" s="176">
        <f>($J$134)</f>
        <v>0</v>
      </c>
      <c r="L263" s="176">
        <f t="shared" ref="L263:Q263" si="366">IF($L$255&gt;0,ROUND(($M$255/$L$255)*L248,0),0)</f>
        <v>0</v>
      </c>
      <c r="M263" s="176">
        <f t="shared" si="366"/>
        <v>0</v>
      </c>
      <c r="N263" s="176">
        <f t="shared" si="366"/>
        <v>0</v>
      </c>
      <c r="O263" s="176">
        <f t="shared" si="366"/>
        <v>0</v>
      </c>
      <c r="P263" s="176">
        <f t="shared" si="366"/>
        <v>0</v>
      </c>
      <c r="Q263" s="176">
        <f t="shared" si="366"/>
        <v>0</v>
      </c>
      <c r="R263" s="176"/>
      <c r="AT263" s="176"/>
      <c r="AU263" s="176"/>
      <c r="AV263" s="176"/>
      <c r="AW263" s="176">
        <f>($AV$134)</f>
        <v>0</v>
      </c>
      <c r="AX263" s="176">
        <f t="shared" ref="AX263:BC263" si="367">IF($AX$255&gt;0,ROUND(($AY$255/$AX$255)*AX248,0),0)</f>
        <v>0</v>
      </c>
      <c r="AY263" s="176">
        <f t="shared" si="367"/>
        <v>0</v>
      </c>
      <c r="AZ263" s="176">
        <f t="shared" si="367"/>
        <v>0</v>
      </c>
      <c r="BA263" s="176">
        <f t="shared" si="367"/>
        <v>0</v>
      </c>
      <c r="BB263" s="176">
        <f t="shared" si="367"/>
        <v>0</v>
      </c>
      <c r="BC263" s="176">
        <f t="shared" si="367"/>
        <v>0</v>
      </c>
      <c r="BD263" s="176"/>
      <c r="BE263" s="176"/>
    </row>
    <row r="264" spans="8:57" hidden="1" x14ac:dyDescent="0.25">
      <c r="H264" s="176"/>
      <c r="I264" s="176"/>
      <c r="J264" s="176"/>
      <c r="K264" s="176">
        <f>($J$135)</f>
        <v>0</v>
      </c>
      <c r="L264" s="176">
        <f t="shared" ref="L264:Q264" si="368">IF($L$256&gt;0,ROUND(($M$256/$L$256)*L249,0),0)</f>
        <v>0</v>
      </c>
      <c r="M264" s="176">
        <f t="shared" si="368"/>
        <v>0</v>
      </c>
      <c r="N264" s="176">
        <f t="shared" si="368"/>
        <v>0</v>
      </c>
      <c r="O264" s="176">
        <f t="shared" si="368"/>
        <v>0</v>
      </c>
      <c r="P264" s="176">
        <f t="shared" si="368"/>
        <v>0</v>
      </c>
      <c r="Q264" s="176">
        <f t="shared" si="368"/>
        <v>0</v>
      </c>
      <c r="R264" s="176"/>
      <c r="AT264" s="176"/>
      <c r="AU264" s="176"/>
      <c r="AV264" s="176"/>
      <c r="AW264" s="176">
        <f>($AV$135)</f>
        <v>0</v>
      </c>
      <c r="AX264" s="176">
        <f t="shared" ref="AX264:BC264" si="369">IF($AX$256&gt;0,ROUND(($AY$256/$AX$256)*AX249,0),0)</f>
        <v>0</v>
      </c>
      <c r="AY264" s="176">
        <f t="shared" si="369"/>
        <v>0</v>
      </c>
      <c r="AZ264" s="176">
        <f t="shared" si="369"/>
        <v>0</v>
      </c>
      <c r="BA264" s="176">
        <f t="shared" si="369"/>
        <v>0</v>
      </c>
      <c r="BB264" s="176">
        <f t="shared" si="369"/>
        <v>0</v>
      </c>
      <c r="BC264" s="176">
        <f t="shared" si="369"/>
        <v>0</v>
      </c>
      <c r="BD264" s="176"/>
      <c r="BE264" s="176"/>
    </row>
    <row r="265" spans="8:57" hidden="1" x14ac:dyDescent="0.25">
      <c r="H265" s="176"/>
      <c r="I265" s="176"/>
      <c r="J265" s="176"/>
      <c r="K265" s="176">
        <f>($J$136)</f>
        <v>0</v>
      </c>
      <c r="L265" s="176">
        <f t="shared" ref="L265:Q265" si="370">IF($L$257&gt;0,ROUND(($M$257/$L$257)*L250,0),0)</f>
        <v>0</v>
      </c>
      <c r="M265" s="176">
        <f t="shared" si="370"/>
        <v>0</v>
      </c>
      <c r="N265" s="176">
        <f t="shared" si="370"/>
        <v>0</v>
      </c>
      <c r="O265" s="176">
        <f t="shared" si="370"/>
        <v>0</v>
      </c>
      <c r="P265" s="176">
        <f t="shared" si="370"/>
        <v>0</v>
      </c>
      <c r="Q265" s="176">
        <f t="shared" si="370"/>
        <v>0</v>
      </c>
      <c r="R265" s="176"/>
      <c r="AT265" s="176"/>
      <c r="AU265" s="176"/>
      <c r="AV265" s="176"/>
      <c r="AW265" s="176">
        <f>($AV$136)</f>
        <v>0</v>
      </c>
      <c r="AX265" s="176">
        <f t="shared" ref="AX265:BC265" si="371">IF($AX$257&gt;0,ROUND(($AY$257/$AX$257)*AX250,0),0)</f>
        <v>0</v>
      </c>
      <c r="AY265" s="176">
        <f t="shared" si="371"/>
        <v>0</v>
      </c>
      <c r="AZ265" s="176">
        <f t="shared" si="371"/>
        <v>0</v>
      </c>
      <c r="BA265" s="176">
        <f t="shared" si="371"/>
        <v>0</v>
      </c>
      <c r="BB265" s="176">
        <f t="shared" si="371"/>
        <v>0</v>
      </c>
      <c r="BC265" s="176">
        <f t="shared" si="371"/>
        <v>0</v>
      </c>
      <c r="BD265" s="176"/>
      <c r="BE265" s="176"/>
    </row>
    <row r="266" spans="8:57" hidden="1" x14ac:dyDescent="0.25">
      <c r="H266" s="176"/>
      <c r="I266" s="176"/>
      <c r="J266" s="176"/>
      <c r="K266" s="176"/>
      <c r="L266" s="176" t="s">
        <v>25</v>
      </c>
      <c r="M266" s="176" t="s">
        <v>18</v>
      </c>
      <c r="N266" s="176" t="s">
        <v>26</v>
      </c>
      <c r="O266" s="176"/>
      <c r="P266" s="176"/>
      <c r="Q266" s="176"/>
      <c r="R266" s="176"/>
      <c r="AT266" s="176"/>
      <c r="AU266" s="176"/>
      <c r="AV266" s="176"/>
      <c r="AW266" s="176"/>
      <c r="AX266" s="176" t="s">
        <v>25</v>
      </c>
      <c r="AY266" s="176" t="s">
        <v>18</v>
      </c>
      <c r="AZ266" s="176" t="s">
        <v>26</v>
      </c>
      <c r="BA266" s="176"/>
      <c r="BB266" s="176"/>
      <c r="BC266" s="176"/>
      <c r="BD266" s="176"/>
      <c r="BE266" s="176"/>
    </row>
    <row r="267" spans="8:57" hidden="1" x14ac:dyDescent="0.25">
      <c r="H267" s="176"/>
      <c r="I267" s="176"/>
      <c r="J267" s="176"/>
      <c r="K267" s="176" t="s">
        <v>27</v>
      </c>
      <c r="L267" s="176">
        <f>(L259)</f>
        <v>0</v>
      </c>
      <c r="M267" s="176">
        <f>($L$129)</f>
        <v>0</v>
      </c>
      <c r="N267" s="177">
        <f t="shared" ref="N267:N272" si="372">IF(M267&gt;0,ROUND((L267-M267)/M267,2),0)</f>
        <v>0</v>
      </c>
      <c r="O267" s="176"/>
      <c r="P267" s="176"/>
      <c r="Q267" s="176"/>
      <c r="R267" s="176"/>
      <c r="AT267" s="176"/>
      <c r="AU267" s="176"/>
      <c r="AV267" s="176"/>
      <c r="AW267" s="176" t="s">
        <v>27</v>
      </c>
      <c r="AX267" s="176">
        <f>(AX259)</f>
        <v>0</v>
      </c>
      <c r="AY267" s="176">
        <f>($AX$129)</f>
        <v>0</v>
      </c>
      <c r="AZ267" s="177">
        <f t="shared" ref="AZ267:AZ272" si="373">IF(AY267&gt;0,ROUND((AX267-AY267)/AY267,2),0)</f>
        <v>0</v>
      </c>
      <c r="BA267" s="176"/>
      <c r="BB267" s="176"/>
      <c r="BC267" s="176"/>
      <c r="BD267" s="176"/>
      <c r="BE267" s="176"/>
    </row>
    <row r="268" spans="8:57" hidden="1" x14ac:dyDescent="0.25">
      <c r="H268" s="176"/>
      <c r="I268" s="176"/>
      <c r="J268" s="176"/>
      <c r="K268" s="176" t="s">
        <v>28</v>
      </c>
      <c r="L268" s="176">
        <f>(M259)</f>
        <v>0</v>
      </c>
      <c r="M268" s="176">
        <f>($M$129)</f>
        <v>0</v>
      </c>
      <c r="N268" s="177">
        <f t="shared" si="372"/>
        <v>0</v>
      </c>
      <c r="O268" s="176"/>
      <c r="P268" s="176"/>
      <c r="Q268" s="176"/>
      <c r="R268" s="176"/>
      <c r="AT268" s="176"/>
      <c r="AU268" s="176"/>
      <c r="AV268" s="176"/>
      <c r="AW268" s="176" t="s">
        <v>28</v>
      </c>
      <c r="AX268" s="176">
        <f>(AY259)</f>
        <v>0</v>
      </c>
      <c r="AY268" s="176">
        <f>($AY$129)</f>
        <v>0</v>
      </c>
      <c r="AZ268" s="177">
        <f t="shared" si="373"/>
        <v>0</v>
      </c>
      <c r="BA268" s="176"/>
      <c r="BB268" s="176"/>
      <c r="BC268" s="176"/>
      <c r="BD268" s="176"/>
      <c r="BE268" s="176"/>
    </row>
    <row r="269" spans="8:57" hidden="1" x14ac:dyDescent="0.25">
      <c r="H269" s="176"/>
      <c r="I269" s="176"/>
      <c r="J269" s="176"/>
      <c r="K269" s="176" t="s">
        <v>29</v>
      </c>
      <c r="L269" s="176">
        <f>(N259)</f>
        <v>0</v>
      </c>
      <c r="M269" s="176">
        <f>($N$129)</f>
        <v>0</v>
      </c>
      <c r="N269" s="177">
        <f t="shared" si="372"/>
        <v>0</v>
      </c>
      <c r="O269" s="176"/>
      <c r="P269" s="176"/>
      <c r="Q269" s="176"/>
      <c r="R269" s="176"/>
      <c r="AT269" s="176"/>
      <c r="AU269" s="176"/>
      <c r="AV269" s="176"/>
      <c r="AW269" s="176" t="s">
        <v>29</v>
      </c>
      <c r="AX269" s="176">
        <f>(AZ259)</f>
        <v>0</v>
      </c>
      <c r="AY269" s="176">
        <f>($AZ$129)</f>
        <v>0</v>
      </c>
      <c r="AZ269" s="177">
        <f t="shared" si="373"/>
        <v>0</v>
      </c>
      <c r="BA269" s="176"/>
      <c r="BB269" s="176"/>
      <c r="BC269" s="176"/>
      <c r="BD269" s="176"/>
      <c r="BE269" s="176"/>
    </row>
    <row r="270" spans="8:57" hidden="1" x14ac:dyDescent="0.25">
      <c r="H270" s="176"/>
      <c r="I270" s="176"/>
      <c r="J270" s="176"/>
      <c r="K270" s="176" t="s">
        <v>30</v>
      </c>
      <c r="L270" s="176">
        <f>(O259)</f>
        <v>0</v>
      </c>
      <c r="M270" s="176">
        <f>($O$129)</f>
        <v>0</v>
      </c>
      <c r="N270" s="177">
        <f t="shared" si="372"/>
        <v>0</v>
      </c>
      <c r="O270" s="176"/>
      <c r="P270" s="176"/>
      <c r="Q270" s="176"/>
      <c r="R270" s="176"/>
      <c r="AT270" s="176"/>
      <c r="AU270" s="176"/>
      <c r="AV270" s="176"/>
      <c r="AW270" s="176" t="s">
        <v>30</v>
      </c>
      <c r="AX270" s="176">
        <f>(BA259)</f>
        <v>0</v>
      </c>
      <c r="AY270" s="176">
        <f>($BA$129)</f>
        <v>0</v>
      </c>
      <c r="AZ270" s="177">
        <f t="shared" si="373"/>
        <v>0</v>
      </c>
      <c r="BA270" s="176"/>
      <c r="BB270" s="176"/>
      <c r="BC270" s="176"/>
      <c r="BD270" s="176"/>
      <c r="BE270" s="176"/>
    </row>
    <row r="271" spans="8:57" hidden="1" x14ac:dyDescent="0.25">
      <c r="H271" s="176"/>
      <c r="I271" s="176"/>
      <c r="J271" s="176"/>
      <c r="K271" s="176" t="s">
        <v>102</v>
      </c>
      <c r="L271" s="176">
        <f>(P259)</f>
        <v>0</v>
      </c>
      <c r="M271" s="176">
        <f>($P$129)</f>
        <v>0</v>
      </c>
      <c r="N271" s="177">
        <f t="shared" si="372"/>
        <v>0</v>
      </c>
      <c r="O271" s="176"/>
      <c r="P271" s="176"/>
      <c r="Q271" s="176"/>
      <c r="R271" s="176"/>
      <c r="AT271" s="176"/>
      <c r="AU271" s="176"/>
      <c r="AV271" s="176"/>
      <c r="AW271" s="176" t="s">
        <v>102</v>
      </c>
      <c r="AX271" s="176">
        <f>(BB259)</f>
        <v>0</v>
      </c>
      <c r="AY271" s="176">
        <f>($BB$129)</f>
        <v>0</v>
      </c>
      <c r="AZ271" s="177">
        <f t="shared" si="373"/>
        <v>0</v>
      </c>
      <c r="BA271" s="176"/>
      <c r="BB271" s="176"/>
      <c r="BC271" s="176"/>
      <c r="BD271" s="176"/>
      <c r="BE271" s="176"/>
    </row>
    <row r="272" spans="8:57" hidden="1" x14ac:dyDescent="0.25">
      <c r="H272" s="176"/>
      <c r="I272" s="176"/>
      <c r="J272" s="176"/>
      <c r="K272" s="176" t="s">
        <v>103</v>
      </c>
      <c r="L272" s="176">
        <f>(Q259)</f>
        <v>0</v>
      </c>
      <c r="M272" s="176">
        <f>(Q$129)</f>
        <v>0</v>
      </c>
      <c r="N272" s="177">
        <f t="shared" si="372"/>
        <v>0</v>
      </c>
      <c r="O272" s="176"/>
      <c r="P272" s="176"/>
      <c r="Q272" s="176"/>
      <c r="R272" s="176"/>
      <c r="AT272" s="176"/>
      <c r="AU272" s="176"/>
      <c r="AV272" s="176"/>
      <c r="AW272" s="176" t="s">
        <v>103</v>
      </c>
      <c r="AX272" s="176">
        <f>(BC259)</f>
        <v>0</v>
      </c>
      <c r="AY272" s="176">
        <f>(BC$129)</f>
        <v>0</v>
      </c>
      <c r="AZ272" s="177">
        <f t="shared" si="373"/>
        <v>0</v>
      </c>
      <c r="BA272" s="176"/>
      <c r="BB272" s="176"/>
      <c r="BC272" s="176"/>
      <c r="BD272" s="176"/>
      <c r="BE272" s="176"/>
    </row>
    <row r="273" spans="8:57" hidden="1" x14ac:dyDescent="0.25">
      <c r="H273" s="176"/>
      <c r="I273" s="176"/>
      <c r="J273" s="176"/>
      <c r="K273" s="176"/>
      <c r="L273" s="176">
        <f>SUM(L267:L272)</f>
        <v>0</v>
      </c>
      <c r="M273" s="176">
        <f>SUM(M267:M272)</f>
        <v>0</v>
      </c>
      <c r="N273" s="176"/>
      <c r="O273" s="176"/>
      <c r="P273" s="176"/>
      <c r="Q273" s="176"/>
      <c r="R273" s="176"/>
      <c r="AT273" s="176"/>
      <c r="AU273" s="176"/>
      <c r="AV273" s="176"/>
      <c r="AW273" s="176"/>
      <c r="AX273" s="176">
        <f>SUM(AX267:AX272)</f>
        <v>0</v>
      </c>
      <c r="AY273" s="176">
        <f>SUM(AY267:AY272)</f>
        <v>0</v>
      </c>
      <c r="AZ273" s="176"/>
      <c r="BA273" s="176"/>
      <c r="BB273" s="176"/>
      <c r="BC273" s="176"/>
      <c r="BD273" s="176"/>
      <c r="BE273" s="176"/>
    </row>
    <row r="274" spans="8:57" x14ac:dyDescent="0.25">
      <c r="H274" s="176" t="s">
        <v>44</v>
      </c>
      <c r="I274" s="176"/>
      <c r="J274" s="176"/>
      <c r="K274" s="176"/>
      <c r="L274" s="178">
        <f>($L$129)</f>
        <v>0</v>
      </c>
      <c r="M274" s="178">
        <f>($M$129)</f>
        <v>0</v>
      </c>
      <c r="N274" s="178">
        <f>($N$129)</f>
        <v>0</v>
      </c>
      <c r="O274" s="178">
        <f>($O$129)</f>
        <v>0</v>
      </c>
      <c r="P274" s="178">
        <f>($P$129)</f>
        <v>0</v>
      </c>
      <c r="Q274" s="178">
        <f>($Q$129)</f>
        <v>0</v>
      </c>
      <c r="R274" s="176"/>
      <c r="AT274" s="176" t="s">
        <v>44</v>
      </c>
      <c r="AU274" s="176"/>
      <c r="AV274" s="176"/>
      <c r="AW274" s="176"/>
      <c r="AX274" s="178">
        <f>($AX$129)</f>
        <v>0</v>
      </c>
      <c r="AY274" s="178">
        <f>($AY$129)</f>
        <v>0</v>
      </c>
      <c r="AZ274" s="178">
        <f>($AZ$129)</f>
        <v>0</v>
      </c>
      <c r="BA274" s="178">
        <f>($BA$129)</f>
        <v>0</v>
      </c>
      <c r="BB274" s="178">
        <f>($BB$129)</f>
        <v>0</v>
      </c>
      <c r="BC274" s="178">
        <f>($BC$129)</f>
        <v>0</v>
      </c>
      <c r="BD274" s="176"/>
      <c r="BE274" s="176"/>
    </row>
    <row r="275" spans="8:57" x14ac:dyDescent="0.25">
      <c r="H275" s="176"/>
      <c r="I275" s="20" t="s">
        <v>203</v>
      </c>
      <c r="J275" s="176"/>
      <c r="K275" s="176">
        <f t="shared" ref="K275:K280" si="374">SUM(L275:Q275)</f>
        <v>0</v>
      </c>
      <c r="L275" s="179">
        <f>IF($L$267&gt;0,ROUND(($M$267/$L$267)*L260,0),0)</f>
        <v>0</v>
      </c>
      <c r="M275" s="137">
        <f t="shared" ref="M275:M280" si="375">IF($L$268&gt;0,ROUND(($M$268/$L$268)*M260,0),0)</f>
        <v>0</v>
      </c>
      <c r="N275" s="137">
        <f t="shared" ref="N275:N280" si="376">IF($L$269&gt;0,ROUND(($M$269/$L$269)*N260,0),0)</f>
        <v>0</v>
      </c>
      <c r="O275" s="137">
        <f t="shared" ref="O275:O280" si="377">IF($L$270&gt;0,ROUND(($M$270/$L$270)*O260,0),0)</f>
        <v>0</v>
      </c>
      <c r="P275" s="137">
        <f t="shared" ref="P275:P280" si="378">IF($L$271&gt;0,ROUND(($M$271/$L$271)*P260,0),0)</f>
        <v>0</v>
      </c>
      <c r="Q275" s="138">
        <f t="shared" ref="Q275:Q280" si="379">IF($L$272&gt;0,ROUND(($M$272/$L$272)*Q260,0),0)</f>
        <v>0</v>
      </c>
      <c r="R275" s="176"/>
      <c r="AT275" s="176"/>
      <c r="AU275" s="20" t="s">
        <v>203</v>
      </c>
      <c r="AV275" s="176"/>
      <c r="AW275" s="176">
        <f t="shared" ref="AW275:AW280" si="380">SUM(AX275:BC275)</f>
        <v>0</v>
      </c>
      <c r="AX275" s="179">
        <f t="shared" ref="AX275:AX280" si="381">IF($AX$267&gt;0,ROUND(($AY$267/$AX$267)*AX260,0),0)</f>
        <v>0</v>
      </c>
      <c r="AY275" s="137">
        <f t="shared" ref="AY275:AY280" si="382">IF($AX$268&gt;0,ROUND(($AY$268/$AX$268)*AY260,0),0)</f>
        <v>0</v>
      </c>
      <c r="AZ275" s="137">
        <f t="shared" ref="AZ275:AZ280" si="383">IF($AX$269&gt;0,ROUND(($AY$269/$AX$269)*AZ260,0),0)</f>
        <v>0</v>
      </c>
      <c r="BA275" s="137">
        <f t="shared" ref="BA275:BA280" si="384">IF($AX$270&gt;0,ROUND(($AY$270/$AX$270)*BA260,0),0)</f>
        <v>0</v>
      </c>
      <c r="BB275" s="137">
        <f t="shared" ref="BB275:BB280" si="385">IF($AX$271&gt;0,ROUND(($AY$271/$AX$271)*BB260,0),0)</f>
        <v>0</v>
      </c>
      <c r="BC275" s="138">
        <f t="shared" ref="BC275:BC280" si="386">IF($AX$272&gt;0,ROUND(($AY$272/$AX$272)*BC260,0),0)</f>
        <v>0</v>
      </c>
      <c r="BD275" s="176"/>
      <c r="BE275" s="176"/>
    </row>
    <row r="276" spans="8:57" x14ac:dyDescent="0.25">
      <c r="H276" s="176"/>
      <c r="I276" s="20" t="s">
        <v>204</v>
      </c>
      <c r="J276" s="176"/>
      <c r="K276" s="176">
        <f t="shared" si="374"/>
        <v>0</v>
      </c>
      <c r="L276" s="180">
        <f t="shared" ref="L276:L280" si="387">IF($L$267&gt;0,ROUND(($M$267/$L$267)*L261,0),0)</f>
        <v>0</v>
      </c>
      <c r="M276" s="181">
        <f t="shared" si="375"/>
        <v>0</v>
      </c>
      <c r="N276" s="181">
        <f t="shared" si="376"/>
        <v>0</v>
      </c>
      <c r="O276" s="181">
        <f t="shared" si="377"/>
        <v>0</v>
      </c>
      <c r="P276" s="181">
        <f t="shared" si="378"/>
        <v>0</v>
      </c>
      <c r="Q276" s="182">
        <f t="shared" si="379"/>
        <v>0</v>
      </c>
      <c r="R276" s="176"/>
      <c r="AT276" s="176"/>
      <c r="AU276" s="20" t="s">
        <v>204</v>
      </c>
      <c r="AV276" s="176"/>
      <c r="AW276" s="176">
        <f t="shared" si="380"/>
        <v>0</v>
      </c>
      <c r="AX276" s="180">
        <f t="shared" si="381"/>
        <v>0</v>
      </c>
      <c r="AY276" s="181">
        <f t="shared" si="382"/>
        <v>0</v>
      </c>
      <c r="AZ276" s="181">
        <f t="shared" si="383"/>
        <v>0</v>
      </c>
      <c r="BA276" s="181">
        <f t="shared" si="384"/>
        <v>0</v>
      </c>
      <c r="BB276" s="181">
        <f t="shared" si="385"/>
        <v>0</v>
      </c>
      <c r="BC276" s="182">
        <f t="shared" si="386"/>
        <v>0</v>
      </c>
      <c r="BD276" s="176"/>
      <c r="BE276" s="176"/>
    </row>
    <row r="277" spans="8:57" x14ac:dyDescent="0.25">
      <c r="H277" s="176"/>
      <c r="I277" s="20" t="s">
        <v>205</v>
      </c>
      <c r="J277" s="176"/>
      <c r="K277" s="176">
        <f t="shared" si="374"/>
        <v>0</v>
      </c>
      <c r="L277" s="180">
        <f t="shared" si="387"/>
        <v>0</v>
      </c>
      <c r="M277" s="181">
        <f t="shared" si="375"/>
        <v>0</v>
      </c>
      <c r="N277" s="181">
        <f t="shared" si="376"/>
        <v>0</v>
      </c>
      <c r="O277" s="181">
        <f t="shared" si="377"/>
        <v>0</v>
      </c>
      <c r="P277" s="181">
        <f t="shared" si="378"/>
        <v>0</v>
      </c>
      <c r="Q277" s="182">
        <f t="shared" si="379"/>
        <v>0</v>
      </c>
      <c r="R277" s="176"/>
      <c r="AT277" s="176"/>
      <c r="AU277" s="20" t="s">
        <v>205</v>
      </c>
      <c r="AV277" s="176"/>
      <c r="AW277" s="176">
        <f t="shared" si="380"/>
        <v>0</v>
      </c>
      <c r="AX277" s="180">
        <f t="shared" si="381"/>
        <v>0</v>
      </c>
      <c r="AY277" s="181">
        <f t="shared" si="382"/>
        <v>0</v>
      </c>
      <c r="AZ277" s="181">
        <f t="shared" si="383"/>
        <v>0</v>
      </c>
      <c r="BA277" s="181">
        <f t="shared" si="384"/>
        <v>0</v>
      </c>
      <c r="BB277" s="181">
        <f t="shared" si="385"/>
        <v>0</v>
      </c>
      <c r="BC277" s="182">
        <f t="shared" si="386"/>
        <v>0</v>
      </c>
      <c r="BD277" s="176"/>
      <c r="BE277" s="176"/>
    </row>
    <row r="278" spans="8:57" x14ac:dyDescent="0.25">
      <c r="H278" s="176"/>
      <c r="I278" s="20" t="s">
        <v>206</v>
      </c>
      <c r="J278" s="176"/>
      <c r="K278" s="176">
        <f t="shared" si="374"/>
        <v>0</v>
      </c>
      <c r="L278" s="180">
        <f t="shared" si="387"/>
        <v>0</v>
      </c>
      <c r="M278" s="181">
        <f t="shared" si="375"/>
        <v>0</v>
      </c>
      <c r="N278" s="181">
        <f t="shared" si="376"/>
        <v>0</v>
      </c>
      <c r="O278" s="181">
        <f t="shared" si="377"/>
        <v>0</v>
      </c>
      <c r="P278" s="181">
        <f t="shared" si="378"/>
        <v>0</v>
      </c>
      <c r="Q278" s="182">
        <f t="shared" si="379"/>
        <v>0</v>
      </c>
      <c r="R278" s="176"/>
      <c r="AT278" s="176"/>
      <c r="AU278" s="20" t="s">
        <v>206</v>
      </c>
      <c r="AV278" s="176"/>
      <c r="AW278" s="176">
        <f t="shared" si="380"/>
        <v>0</v>
      </c>
      <c r="AX278" s="180">
        <f t="shared" si="381"/>
        <v>0</v>
      </c>
      <c r="AY278" s="181">
        <f t="shared" si="382"/>
        <v>0</v>
      </c>
      <c r="AZ278" s="181">
        <f t="shared" si="383"/>
        <v>0</v>
      </c>
      <c r="BA278" s="181">
        <f t="shared" si="384"/>
        <v>0</v>
      </c>
      <c r="BB278" s="181">
        <f t="shared" si="385"/>
        <v>0</v>
      </c>
      <c r="BC278" s="182">
        <f t="shared" si="386"/>
        <v>0</v>
      </c>
      <c r="BD278" s="176"/>
      <c r="BE278" s="176"/>
    </row>
    <row r="279" spans="8:57" x14ac:dyDescent="0.25">
      <c r="H279" s="176"/>
      <c r="I279" s="20" t="s">
        <v>253</v>
      </c>
      <c r="J279" s="176"/>
      <c r="K279" s="176">
        <f t="shared" si="374"/>
        <v>0</v>
      </c>
      <c r="L279" s="180">
        <f t="shared" si="387"/>
        <v>0</v>
      </c>
      <c r="M279" s="181">
        <f t="shared" si="375"/>
        <v>0</v>
      </c>
      <c r="N279" s="181">
        <f t="shared" si="376"/>
        <v>0</v>
      </c>
      <c r="O279" s="181">
        <f t="shared" si="377"/>
        <v>0</v>
      </c>
      <c r="P279" s="181">
        <f t="shared" si="378"/>
        <v>0</v>
      </c>
      <c r="Q279" s="182">
        <f t="shared" si="379"/>
        <v>0</v>
      </c>
      <c r="R279" s="176"/>
      <c r="AT279" s="176"/>
      <c r="AU279" s="20" t="s">
        <v>253</v>
      </c>
      <c r="AV279" s="176"/>
      <c r="AW279" s="176">
        <f t="shared" si="380"/>
        <v>0</v>
      </c>
      <c r="AX279" s="180">
        <f t="shared" si="381"/>
        <v>0</v>
      </c>
      <c r="AY279" s="181">
        <f t="shared" si="382"/>
        <v>0</v>
      </c>
      <c r="AZ279" s="181">
        <f t="shared" si="383"/>
        <v>0</v>
      </c>
      <c r="BA279" s="181">
        <f t="shared" si="384"/>
        <v>0</v>
      </c>
      <c r="BB279" s="181">
        <f t="shared" si="385"/>
        <v>0</v>
      </c>
      <c r="BC279" s="182">
        <f t="shared" si="386"/>
        <v>0</v>
      </c>
      <c r="BD279" s="176"/>
      <c r="BE279" s="176"/>
    </row>
    <row r="280" spans="8:57" x14ac:dyDescent="0.25">
      <c r="H280" s="176"/>
      <c r="I280" s="20" t="s">
        <v>254</v>
      </c>
      <c r="J280" s="176" t="s">
        <v>106</v>
      </c>
      <c r="K280" s="176">
        <f t="shared" si="374"/>
        <v>0</v>
      </c>
      <c r="L280" s="183">
        <f t="shared" si="387"/>
        <v>0</v>
      </c>
      <c r="M280" s="184">
        <f t="shared" si="375"/>
        <v>0</v>
      </c>
      <c r="N280" s="184">
        <f t="shared" si="376"/>
        <v>0</v>
      </c>
      <c r="O280" s="184">
        <f t="shared" si="377"/>
        <v>0</v>
      </c>
      <c r="P280" s="184">
        <f t="shared" si="378"/>
        <v>0</v>
      </c>
      <c r="Q280" s="185">
        <f t="shared" si="379"/>
        <v>0</v>
      </c>
      <c r="R280" s="176"/>
      <c r="AT280" s="176"/>
      <c r="AU280" s="20" t="s">
        <v>254</v>
      </c>
      <c r="AV280" s="176" t="s">
        <v>106</v>
      </c>
      <c r="AW280" s="176">
        <f t="shared" si="380"/>
        <v>0</v>
      </c>
      <c r="AX280" s="183">
        <f t="shared" si="381"/>
        <v>0</v>
      </c>
      <c r="AY280" s="184">
        <f t="shared" si="382"/>
        <v>0</v>
      </c>
      <c r="AZ280" s="184">
        <f t="shared" si="383"/>
        <v>0</v>
      </c>
      <c r="BA280" s="184">
        <f t="shared" si="384"/>
        <v>0</v>
      </c>
      <c r="BB280" s="184">
        <f t="shared" si="385"/>
        <v>0</v>
      </c>
      <c r="BC280" s="185">
        <f t="shared" si="386"/>
        <v>0</v>
      </c>
      <c r="BD280" s="176"/>
      <c r="BE280" s="176"/>
    </row>
    <row r="281" spans="8:57" hidden="1" x14ac:dyDescent="0.25">
      <c r="H281" s="176"/>
      <c r="I281" s="176"/>
      <c r="J281" s="176"/>
      <c r="K281" s="176"/>
      <c r="L281" s="176" t="s">
        <v>32</v>
      </c>
      <c r="M281" s="176" t="s">
        <v>21</v>
      </c>
      <c r="N281" s="176" t="s">
        <v>26</v>
      </c>
      <c r="O281" s="176"/>
      <c r="P281" s="176"/>
      <c r="Q281" s="176"/>
      <c r="R281" s="176"/>
      <c r="AT281" s="176"/>
      <c r="AU281" s="176"/>
      <c r="AV281" s="176"/>
      <c r="AW281" s="176"/>
      <c r="AX281" s="176" t="s">
        <v>32</v>
      </c>
      <c r="AY281" s="176" t="s">
        <v>21</v>
      </c>
      <c r="AZ281" s="176" t="s">
        <v>26</v>
      </c>
      <c r="BA281" s="176"/>
      <c r="BB281" s="176"/>
      <c r="BC281" s="176"/>
      <c r="BD281" s="176"/>
      <c r="BE281" s="176"/>
    </row>
    <row r="282" spans="8:57" hidden="1" x14ac:dyDescent="0.25">
      <c r="H282" s="176"/>
      <c r="I282" s="176"/>
      <c r="J282" s="176"/>
      <c r="K282" s="176" t="s">
        <v>33</v>
      </c>
      <c r="L282" s="176">
        <f t="shared" ref="L282:L287" si="388">(K275)</f>
        <v>0</v>
      </c>
      <c r="M282" s="176">
        <f>($J$131)</f>
        <v>0</v>
      </c>
      <c r="N282" s="177">
        <f>IF(M282&gt;0,ROUND((L282-M282)/M282,2),0)</f>
        <v>0</v>
      </c>
      <c r="O282" s="176"/>
      <c r="P282" s="176" t="s">
        <v>45</v>
      </c>
      <c r="Q282" s="176"/>
      <c r="R282" s="176"/>
      <c r="AT282" s="176"/>
      <c r="AU282" s="176"/>
      <c r="AV282" s="176"/>
      <c r="AW282" s="176" t="s">
        <v>33</v>
      </c>
      <c r="AX282" s="176">
        <f t="shared" ref="AX282:AX287" si="389">(AW275)</f>
        <v>0</v>
      </c>
      <c r="AY282" s="176">
        <f>($AV$131)</f>
        <v>0</v>
      </c>
      <c r="AZ282" s="177">
        <f t="shared" ref="AZ282:AZ287" si="390">IF(AY282&gt;0,ROUND((AX282-AY282)/AY282,2),0)</f>
        <v>0</v>
      </c>
      <c r="BA282" s="176"/>
      <c r="BB282" s="176" t="s">
        <v>45</v>
      </c>
      <c r="BC282" s="176"/>
      <c r="BD282" s="176"/>
      <c r="BE282" s="176"/>
    </row>
    <row r="283" spans="8:57" hidden="1" x14ac:dyDescent="0.25">
      <c r="H283" s="176"/>
      <c r="I283" s="176"/>
      <c r="J283" s="176"/>
      <c r="K283" s="176" t="s">
        <v>34</v>
      </c>
      <c r="L283" s="176">
        <f t="shared" si="388"/>
        <v>0</v>
      </c>
      <c r="M283" s="176">
        <f>($J$132)</f>
        <v>0</v>
      </c>
      <c r="N283" s="177">
        <f t="shared" ref="N283:N287" si="391">IF(M283&gt;0,ROUND((L283-M283)/M283,2),0)</f>
        <v>0</v>
      </c>
      <c r="O283" s="176"/>
      <c r="P283" s="176" t="s">
        <v>46</v>
      </c>
      <c r="Q283" s="176"/>
      <c r="R283" s="176"/>
      <c r="AT283" s="176"/>
      <c r="AU283" s="176"/>
      <c r="AV283" s="176"/>
      <c r="AW283" s="176" t="s">
        <v>34</v>
      </c>
      <c r="AX283" s="176">
        <f t="shared" si="389"/>
        <v>0</v>
      </c>
      <c r="AY283" s="176">
        <f>($AV$132)</f>
        <v>0</v>
      </c>
      <c r="AZ283" s="177">
        <f t="shared" si="390"/>
        <v>0</v>
      </c>
      <c r="BA283" s="176"/>
      <c r="BB283" s="176" t="s">
        <v>46</v>
      </c>
      <c r="BC283" s="176"/>
      <c r="BD283" s="176"/>
      <c r="BE283" s="176"/>
    </row>
    <row r="284" spans="8:57" hidden="1" x14ac:dyDescent="0.25">
      <c r="H284" s="176"/>
      <c r="I284" s="176"/>
      <c r="J284" s="176"/>
      <c r="K284" s="176" t="s">
        <v>35</v>
      </c>
      <c r="L284" s="176">
        <f t="shared" si="388"/>
        <v>0</v>
      </c>
      <c r="M284" s="176">
        <f>($J$133)</f>
        <v>0</v>
      </c>
      <c r="N284" s="177">
        <f t="shared" si="391"/>
        <v>0</v>
      </c>
      <c r="O284" s="176"/>
      <c r="P284" s="176" t="s">
        <v>47</v>
      </c>
      <c r="Q284" s="176"/>
      <c r="R284" s="176"/>
      <c r="AT284" s="176"/>
      <c r="AU284" s="176"/>
      <c r="AV284" s="176"/>
      <c r="AW284" s="176" t="s">
        <v>35</v>
      </c>
      <c r="AX284" s="176">
        <f t="shared" si="389"/>
        <v>0</v>
      </c>
      <c r="AY284" s="176">
        <f>($AV$133)</f>
        <v>0</v>
      </c>
      <c r="AZ284" s="177">
        <f t="shared" si="390"/>
        <v>0</v>
      </c>
      <c r="BA284" s="176"/>
      <c r="BB284" s="176" t="s">
        <v>47</v>
      </c>
      <c r="BC284" s="176"/>
      <c r="BD284" s="176"/>
      <c r="BE284" s="176"/>
    </row>
    <row r="285" spans="8:57" hidden="1" x14ac:dyDescent="0.25">
      <c r="H285" s="176"/>
      <c r="I285" s="176"/>
      <c r="J285" s="176"/>
      <c r="K285" s="176" t="s">
        <v>36</v>
      </c>
      <c r="L285" s="176">
        <f t="shared" si="388"/>
        <v>0</v>
      </c>
      <c r="M285" s="176">
        <f>($J$134)</f>
        <v>0</v>
      </c>
      <c r="N285" s="177">
        <f t="shared" si="391"/>
        <v>0</v>
      </c>
      <c r="O285" s="176"/>
      <c r="P285" s="176" t="s">
        <v>48</v>
      </c>
      <c r="Q285" s="176"/>
      <c r="R285" s="176"/>
      <c r="AT285" s="176"/>
      <c r="AU285" s="176"/>
      <c r="AV285" s="176"/>
      <c r="AW285" s="176" t="s">
        <v>36</v>
      </c>
      <c r="AX285" s="176">
        <f t="shared" si="389"/>
        <v>0</v>
      </c>
      <c r="AY285" s="176">
        <f>($AV$134)</f>
        <v>0</v>
      </c>
      <c r="AZ285" s="177">
        <f t="shared" si="390"/>
        <v>0</v>
      </c>
      <c r="BA285" s="176"/>
      <c r="BB285" s="176" t="s">
        <v>48</v>
      </c>
      <c r="BC285" s="176"/>
      <c r="BD285" s="176"/>
      <c r="BE285" s="176"/>
    </row>
    <row r="286" spans="8:57" hidden="1" x14ac:dyDescent="0.25">
      <c r="H286" s="176"/>
      <c r="I286" s="176"/>
      <c r="J286" s="176"/>
      <c r="K286" s="176" t="s">
        <v>104</v>
      </c>
      <c r="L286" s="176">
        <f t="shared" si="388"/>
        <v>0</v>
      </c>
      <c r="M286" s="176">
        <f>($J$135)</f>
        <v>0</v>
      </c>
      <c r="N286" s="177">
        <f t="shared" si="391"/>
        <v>0</v>
      </c>
      <c r="O286" s="176"/>
      <c r="P286" s="176" t="s">
        <v>49</v>
      </c>
      <c r="Q286" s="176"/>
      <c r="R286" s="176"/>
      <c r="AT286" s="176"/>
      <c r="AU286" s="176"/>
      <c r="AV286" s="176"/>
      <c r="AW286" s="176" t="s">
        <v>104</v>
      </c>
      <c r="AX286" s="176">
        <f t="shared" si="389"/>
        <v>0</v>
      </c>
      <c r="AY286" s="176">
        <f>($AV$135)</f>
        <v>0</v>
      </c>
      <c r="AZ286" s="177">
        <f t="shared" si="390"/>
        <v>0</v>
      </c>
      <c r="BA286" s="176"/>
      <c r="BB286" s="176" t="s">
        <v>49</v>
      </c>
      <c r="BC286" s="176"/>
      <c r="BD286" s="176"/>
      <c r="BE286" s="176"/>
    </row>
    <row r="287" spans="8:57" hidden="1" x14ac:dyDescent="0.25">
      <c r="H287" s="176"/>
      <c r="I287" s="176"/>
      <c r="J287" s="176"/>
      <c r="K287" s="176" t="s">
        <v>105</v>
      </c>
      <c r="L287" s="176">
        <f t="shared" si="388"/>
        <v>0</v>
      </c>
      <c r="M287" s="176">
        <f>($J$136)</f>
        <v>0</v>
      </c>
      <c r="N287" s="177">
        <f t="shared" si="391"/>
        <v>0</v>
      </c>
      <c r="O287" s="176"/>
      <c r="P287" s="176" t="s">
        <v>50</v>
      </c>
      <c r="Q287" s="176"/>
      <c r="R287" s="176"/>
      <c r="AT287" s="176"/>
      <c r="AU287" s="176"/>
      <c r="AV287" s="176"/>
      <c r="AW287" s="176" t="s">
        <v>105</v>
      </c>
      <c r="AX287" s="176">
        <f t="shared" si="389"/>
        <v>0</v>
      </c>
      <c r="AY287" s="176">
        <f>($AV$136)</f>
        <v>0</v>
      </c>
      <c r="AZ287" s="177">
        <f t="shared" si="390"/>
        <v>0</v>
      </c>
      <c r="BA287" s="176"/>
      <c r="BB287" s="176" t="s">
        <v>50</v>
      </c>
      <c r="BC287" s="176"/>
      <c r="BD287" s="176"/>
      <c r="BE287" s="176"/>
    </row>
    <row r="288" spans="8:57" hidden="1" x14ac:dyDescent="0.25">
      <c r="H288" s="176"/>
      <c r="I288" s="176"/>
      <c r="J288" s="176"/>
      <c r="K288" s="176"/>
      <c r="L288" s="176">
        <f>SUM(L282:L287)</f>
        <v>0</v>
      </c>
      <c r="M288" s="176">
        <f>SUM(M282:M287)</f>
        <v>0</v>
      </c>
      <c r="N288" s="176"/>
      <c r="O288" s="176"/>
      <c r="P288" s="176"/>
      <c r="Q288" s="176"/>
      <c r="R288" s="176"/>
      <c r="AT288" s="176"/>
      <c r="AU288" s="176"/>
      <c r="AV288" s="176"/>
      <c r="AW288" s="176"/>
      <c r="AX288" s="176">
        <f>SUM(AX282:AX287)</f>
        <v>0</v>
      </c>
      <c r="AY288" s="176">
        <f>SUM(AY282:AY287)</f>
        <v>0</v>
      </c>
      <c r="AZ288" s="176"/>
      <c r="BA288" s="176"/>
      <c r="BB288" s="176"/>
      <c r="BC288" s="176"/>
      <c r="BD288" s="176"/>
      <c r="BE288" s="176"/>
    </row>
    <row r="289" spans="8:57" hidden="1" x14ac:dyDescent="0.25">
      <c r="H289" s="176" t="s">
        <v>51</v>
      </c>
      <c r="I289" s="176"/>
      <c r="J289" s="176"/>
      <c r="K289" s="176"/>
      <c r="L289" s="176"/>
      <c r="M289" s="176"/>
      <c r="N289" s="176"/>
      <c r="O289" s="176"/>
      <c r="P289" s="176"/>
      <c r="Q289" s="176"/>
      <c r="R289" s="176"/>
      <c r="AT289" s="176" t="s">
        <v>51</v>
      </c>
      <c r="AU289" s="176"/>
      <c r="AV289" s="176"/>
      <c r="AW289" s="176"/>
      <c r="AX289" s="176"/>
      <c r="AY289" s="176"/>
      <c r="AZ289" s="176"/>
      <c r="BA289" s="176"/>
      <c r="BB289" s="176"/>
      <c r="BC289" s="176"/>
      <c r="BD289" s="176"/>
      <c r="BE289" s="176"/>
    </row>
    <row r="290" spans="8:57" hidden="1" x14ac:dyDescent="0.25">
      <c r="H290" s="176"/>
      <c r="I290" s="176"/>
      <c r="J290" s="176"/>
      <c r="K290" s="176"/>
      <c r="L290" s="176"/>
      <c r="M290" s="176"/>
      <c r="N290" s="176"/>
      <c r="O290" s="176"/>
      <c r="P290" s="176"/>
      <c r="Q290" s="176"/>
      <c r="R290" s="176"/>
      <c r="AT290" s="176"/>
      <c r="AU290" s="176"/>
      <c r="AV290" s="176"/>
      <c r="AW290" s="176"/>
      <c r="AX290" s="176"/>
      <c r="AY290" s="176"/>
      <c r="AZ290" s="176"/>
      <c r="BA290" s="176"/>
      <c r="BB290" s="176"/>
      <c r="BC290" s="176"/>
      <c r="BD290" s="176"/>
      <c r="BE290" s="176"/>
    </row>
    <row r="291" spans="8:57" hidden="1" x14ac:dyDescent="0.25">
      <c r="H291" s="176"/>
      <c r="I291" s="176"/>
      <c r="J291" s="176"/>
      <c r="K291" s="176" t="s">
        <v>52</v>
      </c>
      <c r="L291" s="176">
        <f>SUM(J293:N293)</f>
        <v>0</v>
      </c>
      <c r="M291" s="176"/>
      <c r="N291" s="176">
        <f>(J296+O302+O307+K304+P292)</f>
        <v>0</v>
      </c>
      <c r="O291" s="176" t="s">
        <v>52</v>
      </c>
      <c r="P291" s="176"/>
      <c r="Q291" s="176"/>
      <c r="R291" s="176"/>
      <c r="AT291" s="176"/>
      <c r="AU291" s="176"/>
      <c r="AV291" s="176"/>
      <c r="AW291" s="176" t="s">
        <v>52</v>
      </c>
      <c r="AX291" s="176">
        <f>SUM(AV293:AZ293)</f>
        <v>0</v>
      </c>
      <c r="AY291" s="176"/>
      <c r="AZ291" s="176">
        <f>(AV296+BA302+BA307+AW304+BB292)</f>
        <v>0</v>
      </c>
      <c r="BA291" s="176" t="s">
        <v>52</v>
      </c>
      <c r="BB291" s="176"/>
      <c r="BC291" s="176"/>
      <c r="BD291" s="176"/>
      <c r="BE291" s="176"/>
    </row>
    <row r="292" spans="8:57" hidden="1" x14ac:dyDescent="0.25">
      <c r="H292" s="176"/>
      <c r="I292" s="176"/>
      <c r="J292" s="176"/>
      <c r="K292" s="176"/>
      <c r="L292" s="176">
        <f>(K276)</f>
        <v>0</v>
      </c>
      <c r="M292" s="176"/>
      <c r="N292" s="176">
        <f>(M274)</f>
        <v>0</v>
      </c>
      <c r="O292" s="176"/>
      <c r="P292" s="186">
        <f>(M280)</f>
        <v>0</v>
      </c>
      <c r="Q292" s="176"/>
      <c r="R292" s="176"/>
      <c r="AT292" s="176"/>
      <c r="AU292" s="176"/>
      <c r="AV292" s="176"/>
      <c r="AW292" s="176"/>
      <c r="AX292" s="176">
        <f>(AW276)</f>
        <v>0</v>
      </c>
      <c r="AY292" s="176"/>
      <c r="AZ292" s="176">
        <f>(AY274)</f>
        <v>0</v>
      </c>
      <c r="BA292" s="176"/>
      <c r="BB292" s="186">
        <f>(AY280)</f>
        <v>0</v>
      </c>
      <c r="BC292" s="176"/>
      <c r="BD292" s="176"/>
      <c r="BE292" s="176"/>
    </row>
    <row r="293" spans="8:57" hidden="1" x14ac:dyDescent="0.25">
      <c r="H293" s="176"/>
      <c r="I293" s="176"/>
      <c r="J293" s="176">
        <f>(N276)</f>
        <v>0</v>
      </c>
      <c r="K293" s="176">
        <f>(P276)</f>
        <v>0</v>
      </c>
      <c r="L293" s="176">
        <f>(O276)</f>
        <v>0</v>
      </c>
      <c r="M293" s="176">
        <f>(L276)</f>
        <v>0</v>
      </c>
      <c r="N293" s="176">
        <f>(Q276)</f>
        <v>0</v>
      </c>
      <c r="O293" s="176"/>
      <c r="P293" s="186">
        <f>(N280)</f>
        <v>0</v>
      </c>
      <c r="Q293" s="176"/>
      <c r="R293" s="176"/>
      <c r="AT293" s="176"/>
      <c r="AU293" s="176"/>
      <c r="AV293" s="176">
        <f>(AZ276)</f>
        <v>0</v>
      </c>
      <c r="AW293" s="176">
        <f>(BB276)</f>
        <v>0</v>
      </c>
      <c r="AX293" s="176">
        <f>(BA276)</f>
        <v>0</v>
      </c>
      <c r="AY293" s="176">
        <f>(AX276)</f>
        <v>0</v>
      </c>
      <c r="AZ293" s="176">
        <f>(BC276)</f>
        <v>0</v>
      </c>
      <c r="BA293" s="176"/>
      <c r="BB293" s="186">
        <f>(AZ280)</f>
        <v>0</v>
      </c>
      <c r="BC293" s="176"/>
      <c r="BD293" s="176"/>
      <c r="BE293" s="176"/>
    </row>
    <row r="294" spans="8:57" ht="15.6" hidden="1" x14ac:dyDescent="0.3">
      <c r="H294" s="176" t="s">
        <v>52</v>
      </c>
      <c r="I294" s="176">
        <f>J293+O303+N307+K303+P293</f>
        <v>0</v>
      </c>
      <c r="J294" s="176"/>
      <c r="K294" s="176"/>
      <c r="L294" s="176"/>
      <c r="M294" s="176"/>
      <c r="N294" s="176"/>
      <c r="O294" s="176"/>
      <c r="P294" s="186">
        <f>(P280)</f>
        <v>0</v>
      </c>
      <c r="Q294" s="176"/>
      <c r="R294" s="186"/>
      <c r="AT294" s="176" t="s">
        <v>52</v>
      </c>
      <c r="AU294" s="176">
        <f>AV293+BA303+AZ307+AW303+BB293</f>
        <v>0</v>
      </c>
      <c r="AV294" s="176"/>
      <c r="AW294" s="176"/>
      <c r="AX294" s="176"/>
      <c r="AY294" s="176"/>
      <c r="AZ294" s="176"/>
      <c r="BA294" s="176"/>
      <c r="BB294" s="186">
        <f>(BB280)</f>
        <v>0</v>
      </c>
      <c r="BC294" s="176"/>
      <c r="BD294" s="186"/>
      <c r="BE294" s="187"/>
    </row>
    <row r="295" spans="8:57" ht="15.6" hidden="1" x14ac:dyDescent="0.3">
      <c r="H295" s="176"/>
      <c r="I295" s="176">
        <f>(N274)</f>
        <v>0</v>
      </c>
      <c r="J295" s="176"/>
      <c r="K295" s="176"/>
      <c r="L295" s="176"/>
      <c r="M295" s="176"/>
      <c r="N295" s="176"/>
      <c r="O295" s="176"/>
      <c r="P295" s="186">
        <f>(O280)</f>
        <v>0</v>
      </c>
      <c r="Q295" s="176">
        <f>(K280)</f>
        <v>0</v>
      </c>
      <c r="R295" s="176"/>
      <c r="AT295" s="176"/>
      <c r="AU295" s="176">
        <f>(AZ274)</f>
        <v>0</v>
      </c>
      <c r="AV295" s="176"/>
      <c r="AW295" s="176"/>
      <c r="AX295" s="176"/>
      <c r="AY295" s="176"/>
      <c r="AZ295" s="176"/>
      <c r="BA295" s="176"/>
      <c r="BB295" s="186">
        <f>(BA280)</f>
        <v>0</v>
      </c>
      <c r="BC295" s="176">
        <f>(AW280)</f>
        <v>0</v>
      </c>
      <c r="BD295" s="176"/>
      <c r="BE295" s="187"/>
    </row>
    <row r="296" spans="8:57" ht="15.6" hidden="1" x14ac:dyDescent="0.3">
      <c r="H296" s="176"/>
      <c r="I296" s="176"/>
      <c r="J296" s="176">
        <f>(M277)</f>
        <v>0</v>
      </c>
      <c r="K296" s="176"/>
      <c r="L296" s="176"/>
      <c r="M296" s="176"/>
      <c r="N296" s="176"/>
      <c r="O296" s="176"/>
      <c r="P296" s="186">
        <f>(L280)</f>
        <v>0</v>
      </c>
      <c r="Q296" s="176">
        <f>SUM(P292:P296)</f>
        <v>0</v>
      </c>
      <c r="R296" s="176" t="s">
        <v>52</v>
      </c>
      <c r="AT296" s="176"/>
      <c r="AU296" s="176"/>
      <c r="AV296" s="176">
        <f>(AY277)</f>
        <v>0</v>
      </c>
      <c r="AW296" s="176"/>
      <c r="AX296" s="176"/>
      <c r="AY296" s="176"/>
      <c r="AZ296" s="176"/>
      <c r="BA296" s="176"/>
      <c r="BB296" s="186">
        <f>(AX280)</f>
        <v>0</v>
      </c>
      <c r="BC296" s="176">
        <f>SUM(BB292:BB296)</f>
        <v>0</v>
      </c>
      <c r="BD296" s="176" t="s">
        <v>52</v>
      </c>
      <c r="BE296" s="187"/>
    </row>
    <row r="297" spans="8:57" hidden="1" x14ac:dyDescent="0.25">
      <c r="H297" s="176"/>
      <c r="I297" s="176">
        <f>(K277)</f>
        <v>0</v>
      </c>
      <c r="J297" s="176">
        <f>(Q277)</f>
        <v>0</v>
      </c>
      <c r="K297" s="176"/>
      <c r="L297" s="176"/>
      <c r="M297" s="176"/>
      <c r="N297" s="176"/>
      <c r="O297" s="176"/>
      <c r="P297" s="176"/>
      <c r="Q297" s="176"/>
      <c r="R297" s="176"/>
      <c r="AT297" s="176"/>
      <c r="AU297" s="176">
        <f>(AW277)</f>
        <v>0</v>
      </c>
      <c r="AV297" s="176">
        <f>(BC277)</f>
        <v>0</v>
      </c>
      <c r="AW297" s="176"/>
      <c r="AX297" s="176"/>
      <c r="AY297" s="176"/>
      <c r="AZ297" s="176"/>
      <c r="BA297" s="176"/>
      <c r="BB297" s="176"/>
      <c r="BC297" s="176"/>
      <c r="BD297" s="176"/>
      <c r="BE297" s="176"/>
    </row>
    <row r="298" spans="8:57" hidden="1" x14ac:dyDescent="0.25">
      <c r="H298" s="176" t="s">
        <v>52</v>
      </c>
      <c r="I298" s="176">
        <f>SUM(J296:J300)</f>
        <v>0</v>
      </c>
      <c r="J298" s="176">
        <f>(L277)</f>
        <v>0</v>
      </c>
      <c r="K298" s="176"/>
      <c r="L298" s="176"/>
      <c r="M298" s="176"/>
      <c r="N298" s="176"/>
      <c r="O298" s="176"/>
      <c r="P298" s="176"/>
      <c r="Q298" s="176"/>
      <c r="R298" s="176"/>
      <c r="AT298" s="176" t="s">
        <v>52</v>
      </c>
      <c r="AU298" s="176">
        <f>SUM(AV296:AV300)</f>
        <v>0</v>
      </c>
      <c r="AV298" s="176">
        <f>(AX277)</f>
        <v>0</v>
      </c>
      <c r="AW298" s="176"/>
      <c r="AX298" s="176"/>
      <c r="AY298" s="176"/>
      <c r="AZ298" s="176"/>
      <c r="BA298" s="176"/>
      <c r="BB298" s="176"/>
      <c r="BC298" s="176"/>
      <c r="BD298" s="176"/>
      <c r="BE298" s="176"/>
    </row>
    <row r="299" spans="8:57" hidden="1" x14ac:dyDescent="0.25">
      <c r="H299" s="176"/>
      <c r="I299" s="176"/>
      <c r="J299" s="176">
        <f>(O277)</f>
        <v>0</v>
      </c>
      <c r="K299" s="176"/>
      <c r="L299" s="176"/>
      <c r="M299" s="176"/>
      <c r="N299" s="176"/>
      <c r="O299" s="176"/>
      <c r="P299" s="176"/>
      <c r="Q299" s="176">
        <f>(Q274)</f>
        <v>0</v>
      </c>
      <c r="R299" s="176"/>
      <c r="AT299" s="176"/>
      <c r="AU299" s="176"/>
      <c r="AV299" s="176">
        <f>(BA277)</f>
        <v>0</v>
      </c>
      <c r="AW299" s="176"/>
      <c r="AX299" s="176"/>
      <c r="AY299" s="176"/>
      <c r="AZ299" s="176"/>
      <c r="BA299" s="176"/>
      <c r="BB299" s="176"/>
      <c r="BC299" s="176">
        <f>(BC274)</f>
        <v>0</v>
      </c>
      <c r="BD299" s="176"/>
      <c r="BE299" s="176"/>
    </row>
    <row r="300" spans="8:57" hidden="1" x14ac:dyDescent="0.25">
      <c r="H300" s="176"/>
      <c r="I300" s="176"/>
      <c r="J300" s="176">
        <f>(P277)</f>
        <v>0</v>
      </c>
      <c r="K300" s="176"/>
      <c r="L300" s="176"/>
      <c r="M300" s="176"/>
      <c r="N300" s="176"/>
      <c r="O300" s="176"/>
      <c r="P300" s="176"/>
      <c r="Q300" s="176">
        <f>N293+J297+K305+P307+O301</f>
        <v>0</v>
      </c>
      <c r="R300" s="176" t="s">
        <v>52</v>
      </c>
      <c r="AT300" s="176"/>
      <c r="AU300" s="176"/>
      <c r="AV300" s="176">
        <f>(BB277)</f>
        <v>0</v>
      </c>
      <c r="AW300" s="176"/>
      <c r="AX300" s="176"/>
      <c r="AY300" s="176"/>
      <c r="AZ300" s="176"/>
      <c r="BA300" s="176"/>
      <c r="BB300" s="176"/>
      <c r="BC300" s="176">
        <f>AZ293+AV297+AW305+BB307+BA301</f>
        <v>0</v>
      </c>
      <c r="BD300" s="176" t="s">
        <v>52</v>
      </c>
      <c r="BE300" s="176"/>
    </row>
    <row r="301" spans="8:57" hidden="1" x14ac:dyDescent="0.25">
      <c r="H301" s="176"/>
      <c r="I301" s="176"/>
      <c r="J301" s="176"/>
      <c r="K301" s="176"/>
      <c r="L301" s="176"/>
      <c r="M301" s="176"/>
      <c r="N301" s="176"/>
      <c r="O301" s="176">
        <f>(Q275)</f>
        <v>0</v>
      </c>
      <c r="P301" s="176"/>
      <c r="Q301" s="176"/>
      <c r="R301" s="176"/>
      <c r="AT301" s="176"/>
      <c r="AU301" s="176"/>
      <c r="AV301" s="176"/>
      <c r="AW301" s="176"/>
      <c r="AX301" s="176"/>
      <c r="AY301" s="176"/>
      <c r="AZ301" s="176"/>
      <c r="BA301" s="176">
        <f>(BC275)</f>
        <v>0</v>
      </c>
      <c r="BB301" s="176"/>
      <c r="BC301" s="176"/>
      <c r="BD301" s="176"/>
      <c r="BE301" s="176"/>
    </row>
    <row r="302" spans="8:57" hidden="1" x14ac:dyDescent="0.25">
      <c r="H302" s="176"/>
      <c r="I302" s="176" t="s">
        <v>52</v>
      </c>
      <c r="J302" s="176">
        <f>K293+O304+M307+J300+P294</f>
        <v>0</v>
      </c>
      <c r="K302" s="176"/>
      <c r="L302" s="176"/>
      <c r="M302" s="176"/>
      <c r="N302" s="176"/>
      <c r="O302" s="176">
        <f>(M275)</f>
        <v>0</v>
      </c>
      <c r="P302" s="176"/>
      <c r="Q302" s="176"/>
      <c r="R302" s="176"/>
      <c r="AT302" s="176"/>
      <c r="AU302" s="176" t="s">
        <v>52</v>
      </c>
      <c r="AV302" s="176">
        <f>AW293+BA304+AY307+AV300+BB294</f>
        <v>0</v>
      </c>
      <c r="AW302" s="176"/>
      <c r="AX302" s="176"/>
      <c r="AY302" s="176"/>
      <c r="AZ302" s="176"/>
      <c r="BA302" s="176">
        <f>(AY275)</f>
        <v>0</v>
      </c>
      <c r="BB302" s="176"/>
      <c r="BC302" s="176"/>
      <c r="BD302" s="176"/>
      <c r="BE302" s="176"/>
    </row>
    <row r="303" spans="8:57" hidden="1" x14ac:dyDescent="0.25">
      <c r="H303" s="176"/>
      <c r="I303" s="176"/>
      <c r="J303" s="176">
        <f>(P274)</f>
        <v>0</v>
      </c>
      <c r="K303" s="176">
        <f>(N279)</f>
        <v>0</v>
      </c>
      <c r="L303" s="176"/>
      <c r="M303" s="176"/>
      <c r="N303" s="176"/>
      <c r="O303" s="176">
        <f>(N275)</f>
        <v>0</v>
      </c>
      <c r="P303" s="176"/>
      <c r="Q303" s="176"/>
      <c r="R303" s="176"/>
      <c r="AT303" s="176"/>
      <c r="AU303" s="176"/>
      <c r="AV303" s="176">
        <f>(BB274)</f>
        <v>0</v>
      </c>
      <c r="AW303" s="176">
        <f>(AZ279)</f>
        <v>0</v>
      </c>
      <c r="AX303" s="176"/>
      <c r="AY303" s="176"/>
      <c r="AZ303" s="176"/>
      <c r="BA303" s="176">
        <f>(AZ275)</f>
        <v>0</v>
      </c>
      <c r="BB303" s="176"/>
      <c r="BC303" s="176"/>
      <c r="BD303" s="176"/>
      <c r="BE303" s="176"/>
    </row>
    <row r="304" spans="8:57" hidden="1" x14ac:dyDescent="0.25">
      <c r="H304" s="176"/>
      <c r="I304" s="176"/>
      <c r="J304" s="176"/>
      <c r="K304" s="176">
        <f>(M279)</f>
        <v>0</v>
      </c>
      <c r="L304" s="176"/>
      <c r="M304" s="176"/>
      <c r="N304" s="176"/>
      <c r="O304" s="176">
        <f>(P275)</f>
        <v>0</v>
      </c>
      <c r="P304" s="176">
        <f>(K275)</f>
        <v>0</v>
      </c>
      <c r="Q304" s="176">
        <f>SUM(O301:O305)</f>
        <v>0</v>
      </c>
      <c r="R304" s="176" t="s">
        <v>52</v>
      </c>
      <c r="AT304" s="176"/>
      <c r="AU304" s="176"/>
      <c r="AV304" s="176"/>
      <c r="AW304" s="176">
        <f>(AY279)</f>
        <v>0</v>
      </c>
      <c r="AX304" s="176"/>
      <c r="AY304" s="176"/>
      <c r="AZ304" s="176"/>
      <c r="BA304" s="176">
        <f>(BB275)</f>
        <v>0</v>
      </c>
      <c r="BB304" s="176">
        <f>(AW275)</f>
        <v>0</v>
      </c>
      <c r="BC304" s="176">
        <f>SUM(BA301:BA305)</f>
        <v>0</v>
      </c>
      <c r="BD304" s="176" t="s">
        <v>52</v>
      </c>
      <c r="BE304" s="176"/>
    </row>
    <row r="305" spans="1:57" hidden="1" x14ac:dyDescent="0.25">
      <c r="H305" s="176"/>
      <c r="I305" s="176"/>
      <c r="J305" s="176">
        <f>(K279)</f>
        <v>0</v>
      </c>
      <c r="K305" s="176">
        <f>(Q279)</f>
        <v>0</v>
      </c>
      <c r="L305" s="176"/>
      <c r="M305" s="176"/>
      <c r="N305" s="176"/>
      <c r="O305" s="176">
        <f>(O275)</f>
        <v>0</v>
      </c>
      <c r="P305" s="176">
        <f>(L274)</f>
        <v>0</v>
      </c>
      <c r="Q305" s="176">
        <f>(J298+M293+Q307+K306+P296)</f>
        <v>0</v>
      </c>
      <c r="R305" s="176" t="s">
        <v>52</v>
      </c>
      <c r="AT305" s="176"/>
      <c r="AU305" s="176"/>
      <c r="AV305" s="176">
        <f>(AW279)</f>
        <v>0</v>
      </c>
      <c r="AW305" s="176">
        <f>(BC279)</f>
        <v>0</v>
      </c>
      <c r="AX305" s="176"/>
      <c r="AY305" s="176"/>
      <c r="AZ305" s="176"/>
      <c r="BA305" s="176">
        <f>(BA275)</f>
        <v>0</v>
      </c>
      <c r="BB305" s="176">
        <f>(AX274)</f>
        <v>0</v>
      </c>
      <c r="BC305" s="176">
        <f>(AV298+AY293+BC307+AW306+BB296)</f>
        <v>0</v>
      </c>
      <c r="BD305" s="176" t="s">
        <v>52</v>
      </c>
      <c r="BE305" s="176"/>
    </row>
    <row r="306" spans="1:57" hidden="1" x14ac:dyDescent="0.25">
      <c r="H306" s="176"/>
      <c r="I306" s="176" t="s">
        <v>52</v>
      </c>
      <c r="J306" s="176">
        <f>SUM(K303:K307)</f>
        <v>0</v>
      </c>
      <c r="K306" s="176">
        <f>(L279)</f>
        <v>0</v>
      </c>
      <c r="L306" s="176"/>
      <c r="M306" s="176"/>
      <c r="N306" s="176"/>
      <c r="O306" s="176"/>
      <c r="P306" s="176"/>
      <c r="Q306" s="176"/>
      <c r="R306" s="176"/>
      <c r="AT306" s="176"/>
      <c r="AU306" s="176" t="s">
        <v>52</v>
      </c>
      <c r="AV306" s="176">
        <f>SUM(AW303:AW307)</f>
        <v>0</v>
      </c>
      <c r="AW306" s="176">
        <f>(AX279)</f>
        <v>0</v>
      </c>
      <c r="AX306" s="176"/>
      <c r="AY306" s="176"/>
      <c r="AZ306" s="176"/>
      <c r="BA306" s="176"/>
      <c r="BB306" s="176"/>
      <c r="BC306" s="176"/>
      <c r="BD306" s="176"/>
      <c r="BE306" s="176"/>
    </row>
    <row r="307" spans="1:57" hidden="1" x14ac:dyDescent="0.25">
      <c r="H307" s="176"/>
      <c r="I307" s="176"/>
      <c r="J307" s="176"/>
      <c r="K307" s="176">
        <f>(O279)</f>
        <v>0</v>
      </c>
      <c r="L307" s="176"/>
      <c r="M307" s="176">
        <f>(P278)</f>
        <v>0</v>
      </c>
      <c r="N307" s="176">
        <f>(N278)</f>
        <v>0</v>
      </c>
      <c r="O307" s="176">
        <f>(M278)</f>
        <v>0</v>
      </c>
      <c r="P307" s="176">
        <f>(Q278)</f>
        <v>0</v>
      </c>
      <c r="Q307" s="176">
        <f>(L278)</f>
        <v>0</v>
      </c>
      <c r="R307" s="176"/>
      <c r="AT307" s="176"/>
      <c r="AU307" s="176"/>
      <c r="AV307" s="176"/>
      <c r="AW307" s="176">
        <f>(BA279)</f>
        <v>0</v>
      </c>
      <c r="AX307" s="176"/>
      <c r="AY307" s="176">
        <f>(BB278)</f>
        <v>0</v>
      </c>
      <c r="AZ307" s="176">
        <f>(AZ278)</f>
        <v>0</v>
      </c>
      <c r="BA307" s="176">
        <f>(AY278)</f>
        <v>0</v>
      </c>
      <c r="BB307" s="176">
        <f>(BC278)</f>
        <v>0</v>
      </c>
      <c r="BC307" s="176">
        <f>(AX278)</f>
        <v>0</v>
      </c>
      <c r="BD307" s="176"/>
      <c r="BE307" s="176"/>
    </row>
    <row r="308" spans="1:57" hidden="1" x14ac:dyDescent="0.25">
      <c r="H308" s="176"/>
      <c r="I308" s="176"/>
      <c r="J308" s="176"/>
      <c r="K308" s="176"/>
      <c r="L308" s="176"/>
      <c r="M308" s="176">
        <f>(O274)</f>
        <v>0</v>
      </c>
      <c r="N308" s="176"/>
      <c r="O308" s="176">
        <f>(K278)</f>
        <v>0</v>
      </c>
      <c r="P308" s="176"/>
      <c r="Q308" s="176"/>
      <c r="R308" s="176"/>
      <c r="AT308" s="176"/>
      <c r="AU308" s="176"/>
      <c r="AV308" s="176"/>
      <c r="AW308" s="176"/>
      <c r="AX308" s="176"/>
      <c r="AY308" s="176">
        <f>(BA274)</f>
        <v>0</v>
      </c>
      <c r="AZ308" s="176"/>
      <c r="BA308" s="176">
        <f>(AW278)</f>
        <v>0</v>
      </c>
      <c r="BB308" s="176"/>
      <c r="BC308" s="176"/>
      <c r="BD308" s="176"/>
      <c r="BE308" s="176"/>
    </row>
    <row r="309" spans="1:57" hidden="1" x14ac:dyDescent="0.25">
      <c r="H309" s="176"/>
      <c r="I309" s="176"/>
      <c r="J309" s="176"/>
      <c r="K309" s="176"/>
      <c r="L309" s="176" t="s">
        <v>52</v>
      </c>
      <c r="M309" s="176">
        <f>(L293+J299+O305+K307+P295)</f>
        <v>0</v>
      </c>
      <c r="N309" s="176"/>
      <c r="O309" s="176">
        <f>SUM(M307:Q307)</f>
        <v>0</v>
      </c>
      <c r="P309" s="176" t="s">
        <v>52</v>
      </c>
      <c r="Q309" s="176"/>
      <c r="R309" s="176"/>
      <c r="AT309" s="176"/>
      <c r="AU309" s="176"/>
      <c r="AV309" s="176"/>
      <c r="AW309" s="176"/>
      <c r="AX309" s="176" t="s">
        <v>52</v>
      </c>
      <c r="AY309" s="176">
        <f>(AX293+AV299+BA305+AW307+BB295)</f>
        <v>0</v>
      </c>
      <c r="AZ309" s="176"/>
      <c r="BA309" s="176">
        <f>SUM(AY307:BC307)</f>
        <v>0</v>
      </c>
      <c r="BB309" s="176" t="s">
        <v>52</v>
      </c>
      <c r="BC309" s="176"/>
      <c r="BD309" s="176"/>
      <c r="BE309" s="176"/>
    </row>
    <row r="310" spans="1:57" hidden="1" x14ac:dyDescent="0.25">
      <c r="H310" s="176"/>
      <c r="I310" s="176"/>
      <c r="J310" s="176"/>
      <c r="K310" s="176"/>
      <c r="L310" s="176"/>
      <c r="M310" s="176"/>
      <c r="N310" s="176"/>
      <c r="O310" s="176"/>
      <c r="P310" s="176"/>
      <c r="Q310" s="176"/>
      <c r="R310" s="176"/>
      <c r="AT310" s="176"/>
      <c r="AU310" s="176"/>
      <c r="AV310" s="176"/>
      <c r="AW310" s="176"/>
      <c r="AX310" s="176"/>
      <c r="AY310" s="176"/>
      <c r="AZ310" s="176"/>
      <c r="BA310" s="176"/>
      <c r="BB310" s="176"/>
      <c r="BC310" s="176"/>
      <c r="BD310" s="176"/>
      <c r="BE310" s="176"/>
    </row>
    <row r="311" spans="1:57" hidden="1" x14ac:dyDescent="0.25">
      <c r="H311" s="176"/>
      <c r="I311" s="176"/>
      <c r="J311" s="176"/>
      <c r="K311" s="176"/>
      <c r="L311" s="176"/>
      <c r="M311" s="176"/>
      <c r="N311" s="176"/>
      <c r="O311" s="176"/>
      <c r="P311" s="176"/>
      <c r="Q311" s="176"/>
      <c r="R311" s="176"/>
      <c r="AT311" s="176"/>
      <c r="AU311" s="176"/>
      <c r="AV311" s="176"/>
      <c r="AW311" s="176"/>
      <c r="AX311" s="176"/>
      <c r="AY311" s="176"/>
      <c r="AZ311" s="176"/>
      <c r="BA311" s="176"/>
      <c r="BB311" s="176"/>
      <c r="BC311" s="176"/>
      <c r="BD311" s="176"/>
      <c r="BE311" s="176"/>
    </row>
    <row r="312" spans="1:57" hidden="1" x14ac:dyDescent="0.25"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  <c r="R312" s="176"/>
      <c r="AT312" s="176"/>
      <c r="AU312" s="176"/>
      <c r="AV312" s="176"/>
      <c r="AW312" s="176"/>
      <c r="AX312" s="176"/>
      <c r="AY312" s="176"/>
      <c r="AZ312" s="176"/>
      <c r="BA312" s="176"/>
      <c r="BB312" s="176"/>
      <c r="BC312" s="176"/>
      <c r="BD312" s="176"/>
      <c r="BE312" s="176"/>
    </row>
    <row r="313" spans="1:57" hidden="1" x14ac:dyDescent="0.25">
      <c r="H313" s="176"/>
      <c r="I313" s="176"/>
      <c r="J313" s="176"/>
      <c r="K313" s="176"/>
      <c r="L313" s="176"/>
      <c r="M313" s="176"/>
      <c r="N313" s="176"/>
      <c r="O313" s="176"/>
      <c r="P313" s="176"/>
      <c r="Q313" s="176"/>
      <c r="R313" s="176"/>
      <c r="AT313" s="176"/>
      <c r="AU313" s="176"/>
      <c r="AV313" s="176"/>
      <c r="AW313" s="176"/>
      <c r="AX313" s="176"/>
      <c r="AY313" s="176"/>
      <c r="AZ313" s="176"/>
      <c r="BA313" s="176"/>
      <c r="BB313" s="176"/>
      <c r="BC313" s="176"/>
      <c r="BD313" s="176"/>
      <c r="BE313" s="176"/>
    </row>
    <row r="314" spans="1:57" x14ac:dyDescent="0.25">
      <c r="H314" s="176" t="s">
        <v>16</v>
      </c>
      <c r="I314" s="176" t="s">
        <v>16</v>
      </c>
      <c r="J314" s="176" t="s">
        <v>16</v>
      </c>
      <c r="K314" s="176" t="s">
        <v>16</v>
      </c>
      <c r="L314" s="176" t="s">
        <v>16</v>
      </c>
      <c r="M314" s="176" t="s">
        <v>16</v>
      </c>
      <c r="N314" s="176" t="s">
        <v>16</v>
      </c>
      <c r="O314" s="176" t="s">
        <v>16</v>
      </c>
      <c r="P314" s="176" t="s">
        <v>16</v>
      </c>
      <c r="Q314" s="176" t="s">
        <v>16</v>
      </c>
      <c r="R314" s="176"/>
      <c r="AT314" s="176" t="s">
        <v>16</v>
      </c>
      <c r="AU314" s="176" t="s">
        <v>16</v>
      </c>
      <c r="AV314" s="176" t="s">
        <v>16</v>
      </c>
      <c r="AW314" s="176" t="s">
        <v>16</v>
      </c>
      <c r="AX314" s="176" t="s">
        <v>16</v>
      </c>
      <c r="AY314" s="176" t="s">
        <v>16</v>
      </c>
      <c r="AZ314" s="176" t="s">
        <v>16</v>
      </c>
      <c r="BA314" s="176" t="s">
        <v>16</v>
      </c>
      <c r="BB314" s="176" t="s">
        <v>16</v>
      </c>
      <c r="BC314" s="176" t="s">
        <v>16</v>
      </c>
      <c r="BD314" s="176"/>
      <c r="BE314" s="176"/>
    </row>
    <row r="315" spans="1:57" x14ac:dyDescent="0.25">
      <c r="A315" s="21" t="s">
        <v>283</v>
      </c>
      <c r="B315" s="21"/>
      <c r="C315" s="21"/>
      <c r="D315" s="21"/>
      <c r="E315" s="21"/>
      <c r="F315" s="21"/>
      <c r="G315" s="21"/>
      <c r="H315" s="179" t="s">
        <v>297</v>
      </c>
      <c r="I315" s="188"/>
      <c r="J315" s="58"/>
      <c r="K315" s="188" t="s">
        <v>298</v>
      </c>
      <c r="L315" s="58"/>
      <c r="M315" s="188"/>
      <c r="N315" s="188"/>
      <c r="O315" s="188"/>
      <c r="P315" s="188"/>
      <c r="Q315" s="189"/>
      <c r="R315" s="176"/>
      <c r="AT315" s="190" t="s">
        <v>53</v>
      </c>
      <c r="AU315" s="188"/>
      <c r="AV315" s="58"/>
      <c r="AW315" s="188" t="s">
        <v>298</v>
      </c>
      <c r="AX315" s="188"/>
      <c r="AY315" s="188"/>
      <c r="AZ315" s="188"/>
      <c r="BA315" s="188"/>
      <c r="BB315" s="188"/>
      <c r="BC315" s="189"/>
      <c r="BD315" s="176"/>
      <c r="BE315" s="176"/>
    </row>
    <row r="316" spans="1:57" ht="15.6" x14ac:dyDescent="0.3">
      <c r="H316" s="38"/>
      <c r="I316" s="181" t="s">
        <v>257</v>
      </c>
      <c r="J316" s="181"/>
      <c r="K316" s="181"/>
      <c r="L316" s="181" t="str">
        <f t="shared" ref="L316:L321" si="392">$B6</f>
        <v>E LEG</v>
      </c>
      <c r="M316" s="139" t="s">
        <v>55</v>
      </c>
      <c r="N316" s="139" t="str">
        <f t="shared" ref="N316:N321" si="393">$A6</f>
        <v>US 52 E/O SR823</v>
      </c>
      <c r="O316" s="191">
        <f>N282</f>
        <v>0</v>
      </c>
      <c r="P316" s="181"/>
      <c r="Q316" s="137"/>
      <c r="R316" s="176"/>
      <c r="AT316" s="137"/>
      <c r="AU316" s="181" t="s">
        <v>258</v>
      </c>
      <c r="AV316" s="181"/>
      <c r="AW316" s="181"/>
      <c r="AX316" s="181" t="str">
        <f t="shared" ref="AX316:AX321" si="394">$B6</f>
        <v>E LEG</v>
      </c>
      <c r="AY316" s="139" t="s">
        <v>55</v>
      </c>
      <c r="AZ316" s="139" t="str">
        <f t="shared" ref="AZ316:AZ321" si="395">$A6</f>
        <v>US 52 E/O SR823</v>
      </c>
      <c r="BA316" s="191">
        <f>AZ282</f>
        <v>0</v>
      </c>
      <c r="BB316" s="181"/>
      <c r="BC316" s="137"/>
      <c r="BD316" s="176"/>
      <c r="BE316" s="176"/>
    </row>
    <row r="317" spans="1:57" ht="15.6" x14ac:dyDescent="0.3">
      <c r="H317" s="181"/>
      <c r="I317" s="181">
        <f>$H$1</f>
        <v>0</v>
      </c>
      <c r="J317" s="181"/>
      <c r="K317" s="181"/>
      <c r="L317" s="181" t="str">
        <f t="shared" si="392"/>
        <v>N LEG</v>
      </c>
      <c r="M317" s="139" t="s">
        <v>269</v>
      </c>
      <c r="N317" s="139" t="str">
        <f t="shared" si="393"/>
        <v>US 52 W/O SR823</v>
      </c>
      <c r="O317" s="191">
        <f t="shared" ref="O317:O321" si="396">N283</f>
        <v>0</v>
      </c>
      <c r="P317" s="181"/>
      <c r="Q317" s="181"/>
      <c r="R317" s="176"/>
      <c r="AT317" s="181"/>
      <c r="AU317" s="181">
        <f>$H$1</f>
        <v>0</v>
      </c>
      <c r="AV317" s="181"/>
      <c r="AW317" s="181"/>
      <c r="AX317" s="181" t="str">
        <f t="shared" si="394"/>
        <v>N LEG</v>
      </c>
      <c r="AY317" s="139" t="s">
        <v>269</v>
      </c>
      <c r="AZ317" s="139" t="str">
        <f t="shared" si="395"/>
        <v>US 52 W/O SR823</v>
      </c>
      <c r="BA317" s="191">
        <f t="shared" ref="BA317:BA321" si="397">AZ283</f>
        <v>0</v>
      </c>
      <c r="BB317" s="181"/>
      <c r="BC317" s="181"/>
      <c r="BD317" s="176"/>
      <c r="BE317" s="176"/>
    </row>
    <row r="318" spans="1:57" ht="15.6" x14ac:dyDescent="0.3">
      <c r="H318" s="181"/>
      <c r="I318" s="181" t="str">
        <f>$B$2</f>
        <v>P.M. peak hour</v>
      </c>
      <c r="J318" s="181"/>
      <c r="K318" s="181"/>
      <c r="L318" s="181" t="str">
        <f t="shared" si="392"/>
        <v>W LEG</v>
      </c>
      <c r="M318" s="139" t="s">
        <v>270</v>
      </c>
      <c r="N318" s="139" t="str">
        <f t="shared" si="393"/>
        <v>US 23 S/O SR823</v>
      </c>
      <c r="O318" s="191">
        <f t="shared" si="396"/>
        <v>0</v>
      </c>
      <c r="P318" s="181"/>
      <c r="Q318" s="181"/>
      <c r="R318" s="176"/>
      <c r="AT318" s="181"/>
      <c r="AU318" s="181" t="str">
        <f>$B$2</f>
        <v>P.M. peak hour</v>
      </c>
      <c r="AV318" s="181"/>
      <c r="AW318" s="181"/>
      <c r="AX318" s="181" t="str">
        <f t="shared" si="394"/>
        <v>W LEG</v>
      </c>
      <c r="AY318" s="139" t="s">
        <v>270</v>
      </c>
      <c r="AZ318" s="139" t="str">
        <f t="shared" si="395"/>
        <v>US 23 S/O SR823</v>
      </c>
      <c r="BA318" s="191">
        <f t="shared" si="397"/>
        <v>0</v>
      </c>
      <c r="BB318" s="181"/>
      <c r="BC318" s="181"/>
      <c r="BD318" s="176"/>
      <c r="BE318" s="176"/>
    </row>
    <row r="319" spans="1:57" ht="15.6" x14ac:dyDescent="0.3">
      <c r="H319" s="181"/>
      <c r="I319" s="192">
        <f>$H$2</f>
        <v>0.6875</v>
      </c>
      <c r="J319" s="181"/>
      <c r="K319" s="181"/>
      <c r="L319" s="181" t="str">
        <f t="shared" si="392"/>
        <v>S LEG</v>
      </c>
      <c r="M319" s="139" t="s">
        <v>271</v>
      </c>
      <c r="N319" s="139" t="str">
        <f t="shared" si="393"/>
        <v>SR335 N/O CR28</v>
      </c>
      <c r="O319" s="191">
        <f t="shared" si="396"/>
        <v>0</v>
      </c>
      <c r="P319" s="181"/>
      <c r="Q319" s="181"/>
      <c r="R319" s="176"/>
      <c r="AT319" s="181"/>
      <c r="AU319" s="192">
        <f>$H$2</f>
        <v>0.6875</v>
      </c>
      <c r="AV319" s="181"/>
      <c r="AW319" s="181"/>
      <c r="AX319" s="181" t="str">
        <f t="shared" si="394"/>
        <v>S LEG</v>
      </c>
      <c r="AY319" s="139" t="s">
        <v>271</v>
      </c>
      <c r="AZ319" s="139" t="str">
        <f t="shared" si="395"/>
        <v>SR335 N/O CR28</v>
      </c>
      <c r="BA319" s="191">
        <f t="shared" si="397"/>
        <v>0</v>
      </c>
      <c r="BB319" s="181"/>
      <c r="BC319" s="181"/>
      <c r="BD319" s="176"/>
      <c r="BE319" s="176"/>
    </row>
    <row r="320" spans="1:57" ht="15.6" hidden="1" x14ac:dyDescent="0.3">
      <c r="H320" s="181"/>
      <c r="I320" s="181"/>
      <c r="J320" s="181"/>
      <c r="K320" s="181"/>
      <c r="L320" s="181" t="str">
        <f t="shared" si="392"/>
        <v>UP LEG</v>
      </c>
      <c r="M320" s="139" t="s">
        <v>272</v>
      </c>
      <c r="N320" s="139" t="str">
        <f t="shared" si="393"/>
        <v>SR335 S/O CR28</v>
      </c>
      <c r="O320" s="191">
        <f t="shared" si="396"/>
        <v>0</v>
      </c>
      <c r="P320" s="181"/>
      <c r="Q320" s="181"/>
      <c r="R320" s="176"/>
      <c r="AT320" s="181"/>
      <c r="AU320" s="181"/>
      <c r="AV320" s="181"/>
      <c r="AW320" s="181"/>
      <c r="AX320" s="181" t="str">
        <f t="shared" si="394"/>
        <v>UP LEG</v>
      </c>
      <c r="AY320" s="139" t="s">
        <v>272</v>
      </c>
      <c r="AZ320" s="139" t="str">
        <f t="shared" si="395"/>
        <v>SR335 S/O CR28</v>
      </c>
      <c r="BA320" s="191">
        <f t="shared" si="397"/>
        <v>0</v>
      </c>
      <c r="BB320" s="181"/>
      <c r="BC320" s="181"/>
      <c r="BD320" s="176"/>
      <c r="BE320" s="176"/>
    </row>
    <row r="321" spans="1:58" ht="15.6" hidden="1" x14ac:dyDescent="0.3">
      <c r="H321" s="181"/>
      <c r="I321" s="181"/>
      <c r="J321" s="181"/>
      <c r="K321" s="181"/>
      <c r="L321" s="181" t="str">
        <f t="shared" si="392"/>
        <v>DOWN LEG</v>
      </c>
      <c r="M321" s="139" t="s">
        <v>273</v>
      </c>
      <c r="N321" s="139" t="str">
        <f t="shared" si="393"/>
        <v>CR503 (OHIO RIR)</v>
      </c>
      <c r="O321" s="191">
        <f t="shared" si="396"/>
        <v>0</v>
      </c>
      <c r="P321" s="181"/>
      <c r="Q321" s="181"/>
      <c r="R321" s="176"/>
      <c r="AT321" s="181"/>
      <c r="AU321" s="181"/>
      <c r="AV321" s="181"/>
      <c r="AW321" s="181"/>
      <c r="AX321" s="181" t="str">
        <f t="shared" si="394"/>
        <v>DOWN LEG</v>
      </c>
      <c r="AY321" s="139" t="s">
        <v>273</v>
      </c>
      <c r="AZ321" s="139" t="str">
        <f t="shared" si="395"/>
        <v>CR503 (OHIO RIR)</v>
      </c>
      <c r="BA321" s="191">
        <f t="shared" si="397"/>
        <v>0</v>
      </c>
      <c r="BB321" s="181"/>
      <c r="BC321" s="181"/>
      <c r="BD321" s="176"/>
      <c r="BE321" s="176"/>
    </row>
    <row r="322" spans="1:58" x14ac:dyDescent="0.25">
      <c r="I322" s="181"/>
      <c r="J322" s="181"/>
      <c r="K322" s="181"/>
      <c r="L322" s="181"/>
      <c r="M322" s="181"/>
      <c r="N322" s="181"/>
      <c r="O322" s="181"/>
      <c r="P322" s="181"/>
      <c r="Q322" s="181"/>
      <c r="R322" s="176"/>
      <c r="AT322" s="181"/>
      <c r="AU322" s="181"/>
      <c r="AV322" s="181"/>
      <c r="AW322" s="181"/>
      <c r="AX322" s="181"/>
      <c r="AY322" s="181"/>
      <c r="AZ322" s="181"/>
      <c r="BA322" s="181"/>
      <c r="BB322" s="181"/>
      <c r="BC322" s="181"/>
      <c r="BD322" s="176"/>
      <c r="BE322" s="176"/>
    </row>
    <row r="323" spans="1:58" hidden="1" x14ac:dyDescent="0.25">
      <c r="B323" s="37"/>
      <c r="C323" s="38"/>
      <c r="D323" s="38"/>
      <c r="E323" s="38"/>
      <c r="F323" s="38"/>
      <c r="G323" s="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38"/>
      <c r="T323" s="39"/>
      <c r="AR323" s="37"/>
      <c r="AS323" s="38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38"/>
      <c r="BF323" s="39"/>
    </row>
    <row r="324" spans="1:58" hidden="1" x14ac:dyDescent="0.25">
      <c r="B324" s="40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1"/>
      <c r="Q324" s="181"/>
      <c r="R324" s="181"/>
      <c r="S324" s="181"/>
      <c r="T324" s="41"/>
      <c r="AR324" s="40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1"/>
      <c r="BC324" s="181"/>
      <c r="BD324" s="181"/>
      <c r="BE324" s="181"/>
      <c r="BF324" s="41"/>
    </row>
    <row r="325" spans="1:58" hidden="1" x14ac:dyDescent="0.25">
      <c r="B325" s="40"/>
      <c r="C325" s="18"/>
      <c r="D325" s="18"/>
      <c r="E325" s="18"/>
      <c r="F325" s="18"/>
      <c r="G325" s="18"/>
      <c r="H325" s="18"/>
      <c r="I325" s="181"/>
      <c r="J325" s="18"/>
      <c r="K325" s="179"/>
      <c r="L325" s="137"/>
      <c r="M325" s="137"/>
      <c r="N325" s="137" t="s">
        <v>54</v>
      </c>
      <c r="O325" s="138"/>
      <c r="P325" s="181"/>
      <c r="Q325" s="184"/>
      <c r="R325" s="181"/>
      <c r="S325" s="181"/>
      <c r="T325" s="41"/>
      <c r="AR325" s="40"/>
      <c r="AS325" s="18"/>
      <c r="AT325" s="18"/>
      <c r="AU325" s="181"/>
      <c r="AV325" s="18"/>
      <c r="AW325" s="179"/>
      <c r="AX325" s="137"/>
      <c r="AY325" s="137"/>
      <c r="AZ325" s="137" t="s">
        <v>54</v>
      </c>
      <c r="BA325" s="138"/>
      <c r="BB325" s="181"/>
      <c r="BC325" s="184"/>
      <c r="BD325" s="181"/>
      <c r="BE325" s="181"/>
      <c r="BF325" s="41"/>
    </row>
    <row r="326" spans="1:58" hidden="1" x14ac:dyDescent="0.25">
      <c r="B326" s="40"/>
      <c r="C326" s="18"/>
      <c r="D326" s="18"/>
      <c r="E326" s="18"/>
      <c r="F326" s="18"/>
      <c r="G326" s="18"/>
      <c r="H326" s="181"/>
      <c r="I326" s="181"/>
      <c r="J326" s="18"/>
      <c r="K326" s="180"/>
      <c r="L326" s="181"/>
      <c r="M326" s="181"/>
      <c r="N326" s="181">
        <f>SUM(K327:O327)</f>
        <v>0</v>
      </c>
      <c r="O326" s="181">
        <f>J331+O332+M339+I337+Q326</f>
        <v>0</v>
      </c>
      <c r="P326" s="193" t="s">
        <v>85</v>
      </c>
      <c r="Q326" s="194">
        <f>ROUND(P292/10,0)*10</f>
        <v>0</v>
      </c>
      <c r="R326" s="137"/>
      <c r="S326" s="138"/>
      <c r="T326" s="41"/>
      <c r="AR326" s="40"/>
      <c r="AS326" s="18"/>
      <c r="AT326" s="181"/>
      <c r="AU326" s="181"/>
      <c r="AV326" s="18"/>
      <c r="AW326" s="180"/>
      <c r="AX326" s="181"/>
      <c r="AY326" s="181"/>
      <c r="AZ326" s="181">
        <f>SUM(AW327:BA327)</f>
        <v>0</v>
      </c>
      <c r="BA326" s="181">
        <f>AV331+BA332+AY339+AU337+BC326</f>
        <v>0</v>
      </c>
      <c r="BB326" s="193" t="s">
        <v>85</v>
      </c>
      <c r="BC326" s="194">
        <f>ROUND(BB292/10,0)*10</f>
        <v>0</v>
      </c>
      <c r="BD326" s="137"/>
      <c r="BE326" s="138"/>
      <c r="BF326" s="41"/>
    </row>
    <row r="327" spans="1:58" hidden="1" x14ac:dyDescent="0.25">
      <c r="A327" s="17" t="s">
        <v>280</v>
      </c>
      <c r="B327" s="40"/>
      <c r="C327" s="18"/>
      <c r="D327" s="18"/>
      <c r="E327" s="18"/>
      <c r="F327" s="18"/>
      <c r="G327" s="18"/>
      <c r="H327" s="181"/>
      <c r="I327" s="181"/>
      <c r="J327" s="18"/>
      <c r="K327" s="195">
        <f>ROUND(J293/10,0)*10</f>
        <v>0</v>
      </c>
      <c r="L327" s="196">
        <f>ROUND(K293/10,0)*10</f>
        <v>0</v>
      </c>
      <c r="M327" s="196">
        <f>ROUND(L293/10,0)*10</f>
        <v>0</v>
      </c>
      <c r="N327" s="196">
        <f>ROUND(M293/10,0)*10</f>
        <v>0</v>
      </c>
      <c r="O327" s="196">
        <f>ROUND(N293/10,0)*10</f>
        <v>0</v>
      </c>
      <c r="P327" s="197" t="s">
        <v>86</v>
      </c>
      <c r="Q327" s="198">
        <f>ROUND(P293/10,0)*10</f>
        <v>0</v>
      </c>
      <c r="R327" s="181"/>
      <c r="S327" s="182"/>
      <c r="T327" s="41"/>
      <c r="AR327" s="40"/>
      <c r="AS327" s="18"/>
      <c r="AT327" s="181"/>
      <c r="AU327" s="181"/>
      <c r="AV327" s="18"/>
      <c r="AW327" s="195">
        <f>ROUND(AV293/10,0)*10</f>
        <v>0</v>
      </c>
      <c r="AX327" s="196">
        <f>ROUND(AW293/10,0)*10</f>
        <v>0</v>
      </c>
      <c r="AY327" s="196">
        <f>ROUND(AX293/10,0)*10</f>
        <v>0</v>
      </c>
      <c r="AZ327" s="196">
        <f>ROUND(AY293/10,0)*10</f>
        <v>0</v>
      </c>
      <c r="BA327" s="196">
        <f>ROUND(AZ293/10,0)*10</f>
        <v>0</v>
      </c>
      <c r="BB327" s="197" t="s">
        <v>86</v>
      </c>
      <c r="BC327" s="198">
        <f>ROUND(BB293/10,0)*10</f>
        <v>0</v>
      </c>
      <c r="BD327" s="181"/>
      <c r="BE327" s="182"/>
      <c r="BF327" s="41"/>
    </row>
    <row r="328" spans="1:58" hidden="1" x14ac:dyDescent="0.25">
      <c r="B328" s="40"/>
      <c r="C328" s="18"/>
      <c r="D328" s="18"/>
      <c r="E328" s="18"/>
      <c r="F328" s="18"/>
      <c r="G328" s="18"/>
      <c r="H328" s="181"/>
      <c r="I328" s="181"/>
      <c r="J328" s="18"/>
      <c r="K328" s="183" t="s">
        <v>5</v>
      </c>
      <c r="L328" s="184" t="s">
        <v>89</v>
      </c>
      <c r="M328" s="184" t="s">
        <v>17</v>
      </c>
      <c r="N328" s="184" t="s">
        <v>6</v>
      </c>
      <c r="O328" s="199" t="s">
        <v>90</v>
      </c>
      <c r="P328" s="197" t="s">
        <v>87</v>
      </c>
      <c r="Q328" s="198">
        <f>ROUND(P294/10,0)*10</f>
        <v>0</v>
      </c>
      <c r="R328" s="181"/>
      <c r="S328" s="200"/>
      <c r="T328" s="41"/>
      <c r="AR328" s="40"/>
      <c r="AS328" s="18"/>
      <c r="AT328" s="181"/>
      <c r="AU328" s="181"/>
      <c r="AV328" s="18"/>
      <c r="AW328" s="183" t="s">
        <v>5</v>
      </c>
      <c r="AX328" s="184" t="s">
        <v>89</v>
      </c>
      <c r="AY328" s="184" t="s">
        <v>17</v>
      </c>
      <c r="AZ328" s="184" t="s">
        <v>6</v>
      </c>
      <c r="BA328" s="199" t="s">
        <v>90</v>
      </c>
      <c r="BB328" s="197" t="s">
        <v>87</v>
      </c>
      <c r="BC328" s="198">
        <f>ROUND(BB294/10,0)*10</f>
        <v>0</v>
      </c>
      <c r="BD328" s="181"/>
      <c r="BE328" s="200"/>
      <c r="BF328" s="41"/>
    </row>
    <row r="329" spans="1:58" hidden="1" x14ac:dyDescent="0.25">
      <c r="B329" s="40"/>
      <c r="C329" s="18"/>
      <c r="D329" s="18"/>
      <c r="E329" s="18"/>
      <c r="F329" s="18"/>
      <c r="G329" s="18"/>
      <c r="H329" s="181"/>
      <c r="I329" s="181"/>
      <c r="J329" s="18"/>
      <c r="K329" s="181"/>
      <c r="L329" s="181"/>
      <c r="M329" s="181"/>
      <c r="N329" s="181"/>
      <c r="O329" s="181"/>
      <c r="P329" s="197" t="s">
        <v>88</v>
      </c>
      <c r="Q329" s="198">
        <f>ROUND(P295/10,0)*10</f>
        <v>0</v>
      </c>
      <c r="R329" s="181">
        <f>SUM(Q326:Q330)</f>
        <v>0</v>
      </c>
      <c r="S329" s="200" t="s">
        <v>107</v>
      </c>
      <c r="T329" s="41"/>
      <c r="AR329" s="40"/>
      <c r="AS329" s="18"/>
      <c r="AT329" s="181"/>
      <c r="AU329" s="181"/>
      <c r="AV329" s="18"/>
      <c r="AW329" s="181"/>
      <c r="AX329" s="181"/>
      <c r="AY329" s="181"/>
      <c r="AZ329" s="181"/>
      <c r="BA329" s="181"/>
      <c r="BB329" s="197" t="s">
        <v>88</v>
      </c>
      <c r="BC329" s="198">
        <f>ROUND(BB295/10,0)*10</f>
        <v>0</v>
      </c>
      <c r="BD329" s="181">
        <f>SUM(BC326:BC330)</f>
        <v>0</v>
      </c>
      <c r="BE329" s="200" t="s">
        <v>107</v>
      </c>
      <c r="BF329" s="41"/>
    </row>
    <row r="330" spans="1:58" hidden="1" x14ac:dyDescent="0.25">
      <c r="B330" s="40"/>
      <c r="C330" s="18"/>
      <c r="D330" s="18"/>
      <c r="E330" s="18"/>
      <c r="F330" s="18"/>
      <c r="G330" s="18"/>
      <c r="H330" s="42"/>
      <c r="I330" s="18"/>
      <c r="J330" s="18"/>
      <c r="K330" s="18"/>
      <c r="L330" s="18"/>
      <c r="M330" s="181"/>
      <c r="N330" s="181"/>
      <c r="O330" s="181"/>
      <c r="P330" s="201" t="s">
        <v>91</v>
      </c>
      <c r="Q330" s="202">
        <f>ROUND(P296/10,0)*10</f>
        <v>0</v>
      </c>
      <c r="R330" s="184">
        <f>O327+J332+I338+N339+O331</f>
        <v>0</v>
      </c>
      <c r="S330" s="185"/>
      <c r="T330" s="41"/>
      <c r="AR330" s="40"/>
      <c r="AS330" s="18"/>
      <c r="AT330" s="42"/>
      <c r="AU330" s="18"/>
      <c r="AV330" s="18"/>
      <c r="AW330" s="18"/>
      <c r="AX330" s="18"/>
      <c r="AY330" s="181"/>
      <c r="AZ330" s="181"/>
      <c r="BA330" s="181"/>
      <c r="BB330" s="201" t="s">
        <v>91</v>
      </c>
      <c r="BC330" s="202">
        <f>ROUND(BB296/10,0)*10</f>
        <v>0</v>
      </c>
      <c r="BD330" s="184">
        <f>BA327+AV332+AU338+AZ339+BA331</f>
        <v>0</v>
      </c>
      <c r="BE330" s="185"/>
      <c r="BF330" s="41"/>
    </row>
    <row r="331" spans="1:58" hidden="1" x14ac:dyDescent="0.25">
      <c r="B331" s="40"/>
      <c r="C331" s="18"/>
      <c r="D331" s="18"/>
      <c r="E331" s="18"/>
      <c r="F331" s="18"/>
      <c r="G331" s="18"/>
      <c r="H331" s="180" t="s">
        <v>56</v>
      </c>
      <c r="I331" s="137">
        <f>K327+O333+L339+I336+Q327</f>
        <v>0</v>
      </c>
      <c r="J331" s="203">
        <f>ROUND(J296/10,0)*10</f>
        <v>0</v>
      </c>
      <c r="K331" s="138" t="s">
        <v>8</v>
      </c>
      <c r="L331" s="181"/>
      <c r="M331" s="181"/>
      <c r="N331" s="204" t="s">
        <v>92</v>
      </c>
      <c r="O331" s="203">
        <f>ROUND(O301/10,0)*10</f>
        <v>0</v>
      </c>
      <c r="P331" s="137"/>
      <c r="Q331" s="39"/>
      <c r="R331" s="18"/>
      <c r="S331" s="18"/>
      <c r="T331" s="41"/>
      <c r="AR331" s="40"/>
      <c r="AS331" s="18"/>
      <c r="AT331" s="180" t="s">
        <v>56</v>
      </c>
      <c r="AU331" s="137">
        <f>AW327+BA333+AX339+AU336+BC327</f>
        <v>0</v>
      </c>
      <c r="AV331" s="203">
        <f>ROUND(AV296/10,0)*10</f>
        <v>0</v>
      </c>
      <c r="AW331" s="138" t="s">
        <v>8</v>
      </c>
      <c r="AX331" s="181"/>
      <c r="AY331" s="181"/>
      <c r="AZ331" s="204" t="s">
        <v>92</v>
      </c>
      <c r="BA331" s="203">
        <f>ROUND(BA301/10,0)*10</f>
        <v>0</v>
      </c>
      <c r="BB331" s="137"/>
      <c r="BC331" s="39"/>
      <c r="BD331" s="18"/>
      <c r="BE331" s="18"/>
      <c r="BF331" s="41"/>
    </row>
    <row r="332" spans="1:58" hidden="1" x14ac:dyDescent="0.25">
      <c r="B332" s="40"/>
      <c r="C332" s="18"/>
      <c r="D332" s="18"/>
      <c r="E332" s="18"/>
      <c r="F332" s="18"/>
      <c r="G332" s="18"/>
      <c r="H332" s="180"/>
      <c r="I332" s="181">
        <f>SUM(J331:J335)</f>
        <v>0</v>
      </c>
      <c r="J332" s="196">
        <f>ROUND(J297/10,0)*10</f>
        <v>0</v>
      </c>
      <c r="K332" s="205" t="s">
        <v>98</v>
      </c>
      <c r="L332" s="181"/>
      <c r="M332" s="181"/>
      <c r="N332" s="180" t="s">
        <v>7</v>
      </c>
      <c r="O332" s="196">
        <f>ROUND(O302/10,0)*10</f>
        <v>0</v>
      </c>
      <c r="P332" s="181"/>
      <c r="Q332" s="182"/>
      <c r="R332" s="181"/>
      <c r="S332" s="18"/>
      <c r="T332" s="41"/>
      <c r="AR332" s="40"/>
      <c r="AS332" s="18"/>
      <c r="AT332" s="180"/>
      <c r="AU332" s="181">
        <f>SUM(AV331:AV335)</f>
        <v>0</v>
      </c>
      <c r="AV332" s="196">
        <f>ROUND(AV297/10,0)*10</f>
        <v>0</v>
      </c>
      <c r="AW332" s="205" t="s">
        <v>98</v>
      </c>
      <c r="AX332" s="181"/>
      <c r="AY332" s="181"/>
      <c r="AZ332" s="180" t="s">
        <v>7</v>
      </c>
      <c r="BA332" s="196">
        <f>ROUND(BA302/10,0)*10</f>
        <v>0</v>
      </c>
      <c r="BB332" s="181"/>
      <c r="BC332" s="182"/>
      <c r="BD332" s="181"/>
      <c r="BE332" s="18"/>
      <c r="BF332" s="41"/>
    </row>
    <row r="333" spans="1:58" hidden="1" x14ac:dyDescent="0.25">
      <c r="B333" s="40"/>
      <c r="C333" s="18"/>
      <c r="D333" s="18"/>
      <c r="E333" s="18"/>
      <c r="F333" s="18"/>
      <c r="G333" s="18"/>
      <c r="H333" s="180"/>
      <c r="I333" s="181"/>
      <c r="J333" s="196">
        <f>ROUND(J298/10,0)*10</f>
        <v>0</v>
      </c>
      <c r="K333" s="182" t="s">
        <v>10</v>
      </c>
      <c r="L333" s="181"/>
      <c r="M333" s="181"/>
      <c r="N333" s="180" t="s">
        <v>9</v>
      </c>
      <c r="O333" s="196">
        <f>ROUND(O303/10,0)*10</f>
        <v>0</v>
      </c>
      <c r="P333" s="181"/>
      <c r="Q333" s="182"/>
      <c r="R333" s="181"/>
      <c r="S333" s="18"/>
      <c r="T333" s="41"/>
      <c r="AR333" s="40"/>
      <c r="AS333" s="18"/>
      <c r="AT333" s="180"/>
      <c r="AU333" s="181"/>
      <c r="AV333" s="196">
        <f>ROUND(AV298/10,0)*10</f>
        <v>0</v>
      </c>
      <c r="AW333" s="182" t="s">
        <v>10</v>
      </c>
      <c r="AX333" s="181"/>
      <c r="AY333" s="181"/>
      <c r="AZ333" s="180" t="s">
        <v>9</v>
      </c>
      <c r="BA333" s="196">
        <f>ROUND(BA303/10,0)*10</f>
        <v>0</v>
      </c>
      <c r="BB333" s="181"/>
      <c r="BC333" s="182"/>
      <c r="BD333" s="181"/>
      <c r="BE333" s="18"/>
      <c r="BF333" s="41"/>
    </row>
    <row r="334" spans="1:58" hidden="1" x14ac:dyDescent="0.25">
      <c r="B334" s="40"/>
      <c r="C334" s="18"/>
      <c r="D334" s="18"/>
      <c r="E334" s="18"/>
      <c r="F334" s="18"/>
      <c r="G334" s="18"/>
      <c r="H334" s="180"/>
      <c r="I334" s="181"/>
      <c r="J334" s="196">
        <f>ROUND(J299/10,0)*10</f>
        <v>0</v>
      </c>
      <c r="K334" s="182" t="s">
        <v>12</v>
      </c>
      <c r="L334" s="181"/>
      <c r="M334" s="181"/>
      <c r="N334" s="180" t="s">
        <v>93</v>
      </c>
      <c r="O334" s="196">
        <f>ROUND(O304/10,0)*10</f>
        <v>0</v>
      </c>
      <c r="P334" s="181">
        <f>SUM(O331:O335)</f>
        <v>0</v>
      </c>
      <c r="Q334" s="182" t="s">
        <v>55</v>
      </c>
      <c r="R334" s="181"/>
      <c r="S334" s="18"/>
      <c r="T334" s="41"/>
      <c r="AR334" s="40"/>
      <c r="AS334" s="18"/>
      <c r="AT334" s="180"/>
      <c r="AU334" s="181"/>
      <c r="AV334" s="196">
        <f>ROUND(AV299/10,0)*10</f>
        <v>0</v>
      </c>
      <c r="AW334" s="182" t="s">
        <v>12</v>
      </c>
      <c r="AX334" s="181"/>
      <c r="AY334" s="181"/>
      <c r="AZ334" s="180" t="s">
        <v>93</v>
      </c>
      <c r="BA334" s="196">
        <f>ROUND(BA304/10,0)*10</f>
        <v>0</v>
      </c>
      <c r="BB334" s="181">
        <f>SUM(BA331:BA335)</f>
        <v>0</v>
      </c>
      <c r="BC334" s="182" t="s">
        <v>55</v>
      </c>
      <c r="BD334" s="181"/>
      <c r="BE334" s="18"/>
      <c r="BF334" s="41"/>
    </row>
    <row r="335" spans="1:58" hidden="1" x14ac:dyDescent="0.25">
      <c r="B335" s="40"/>
      <c r="C335" s="18"/>
      <c r="D335" s="18"/>
      <c r="E335" s="18"/>
      <c r="F335" s="18"/>
      <c r="G335" s="18"/>
      <c r="H335" s="183"/>
      <c r="I335" s="184"/>
      <c r="J335" s="206">
        <f>ROUND(J300/10,0)*10</f>
        <v>0</v>
      </c>
      <c r="K335" s="185" t="s">
        <v>94</v>
      </c>
      <c r="L335" s="181"/>
      <c r="M335" s="181"/>
      <c r="N335" s="183" t="s">
        <v>11</v>
      </c>
      <c r="O335" s="206">
        <f>ROUND(O305/10,0)*10</f>
        <v>0</v>
      </c>
      <c r="P335" s="184">
        <f>N327+J333+O339+I339+Q330</f>
        <v>0</v>
      </c>
      <c r="Q335" s="185"/>
      <c r="R335" s="181"/>
      <c r="S335" s="18"/>
      <c r="T335" s="41"/>
      <c r="AR335" s="40"/>
      <c r="AS335" s="18"/>
      <c r="AT335" s="183"/>
      <c r="AU335" s="184"/>
      <c r="AV335" s="206">
        <f>ROUND(AV300/10,0)*10</f>
        <v>0</v>
      </c>
      <c r="AW335" s="185" t="s">
        <v>94</v>
      </c>
      <c r="AX335" s="181"/>
      <c r="AY335" s="181"/>
      <c r="AZ335" s="183" t="s">
        <v>11</v>
      </c>
      <c r="BA335" s="206">
        <f>ROUND(BA305/10,0)*10</f>
        <v>0</v>
      </c>
      <c r="BB335" s="184">
        <f>AZ327+AV333+BA339+AU339+BC330</f>
        <v>0</v>
      </c>
      <c r="BC335" s="185"/>
      <c r="BD335" s="181"/>
      <c r="BE335" s="18"/>
      <c r="BF335" s="41"/>
    </row>
    <row r="336" spans="1:58" hidden="1" x14ac:dyDescent="0.25">
      <c r="B336" s="40"/>
      <c r="C336" s="18"/>
      <c r="D336" s="18"/>
      <c r="E336" s="18"/>
      <c r="F336" s="18"/>
      <c r="G336" s="179"/>
      <c r="H336" s="137">
        <f>L327+O334+K339+J335+Q328</f>
        <v>0</v>
      </c>
      <c r="I336" s="203">
        <f>ROUND(K303/10,0)*10</f>
        <v>0</v>
      </c>
      <c r="J336" s="138" t="s">
        <v>97</v>
      </c>
      <c r="K336" s="18"/>
      <c r="L336" s="18"/>
      <c r="M336" s="18"/>
      <c r="N336" s="18"/>
      <c r="O336" s="18"/>
      <c r="P336" s="18"/>
      <c r="Q336" s="38"/>
      <c r="R336" s="181"/>
      <c r="S336" s="18"/>
      <c r="T336" s="41"/>
      <c r="AR336" s="40"/>
      <c r="AS336" s="179"/>
      <c r="AT336" s="137">
        <f>AX327+BA334+AW339+AV335+BC328</f>
        <v>0</v>
      </c>
      <c r="AU336" s="203">
        <f>ROUND(AW303/10,0)*10</f>
        <v>0</v>
      </c>
      <c r="AV336" s="138" t="s">
        <v>97</v>
      </c>
      <c r="AW336" s="18"/>
      <c r="AX336" s="18"/>
      <c r="AY336" s="18"/>
      <c r="AZ336" s="18"/>
      <c r="BA336" s="18"/>
      <c r="BB336" s="18"/>
      <c r="BC336" s="38"/>
      <c r="BD336" s="181"/>
      <c r="BE336" s="18"/>
      <c r="BF336" s="41"/>
    </row>
    <row r="337" spans="1:58" hidden="1" x14ac:dyDescent="0.25">
      <c r="B337" s="40"/>
      <c r="C337" s="18"/>
      <c r="D337" s="18"/>
      <c r="E337" s="18"/>
      <c r="F337" s="18"/>
      <c r="G337" s="180" t="s">
        <v>108</v>
      </c>
      <c r="H337" s="181">
        <f>SUM(I336:I340)</f>
        <v>0</v>
      </c>
      <c r="I337" s="196">
        <f>ROUND(K304/10,0)*10</f>
        <v>0</v>
      </c>
      <c r="J337" s="205" t="s">
        <v>99</v>
      </c>
      <c r="K337" s="18"/>
      <c r="L337" s="18"/>
      <c r="M337" s="18"/>
      <c r="N337" s="18"/>
      <c r="O337" s="18"/>
      <c r="P337" s="18"/>
      <c r="Q337" s="18"/>
      <c r="R337" s="181"/>
      <c r="S337" s="18"/>
      <c r="T337" s="41"/>
      <c r="AR337" s="40"/>
      <c r="AS337" s="180" t="s">
        <v>108</v>
      </c>
      <c r="AT337" s="181">
        <f>SUM(AU336:AU340)</f>
        <v>0</v>
      </c>
      <c r="AU337" s="196">
        <f>ROUND(AW304/10,0)*10</f>
        <v>0</v>
      </c>
      <c r="AV337" s="205" t="s">
        <v>99</v>
      </c>
      <c r="AW337" s="18"/>
      <c r="AX337" s="18"/>
      <c r="AY337" s="18"/>
      <c r="AZ337" s="18"/>
      <c r="BA337" s="18"/>
      <c r="BB337" s="18"/>
      <c r="BC337" s="18"/>
      <c r="BD337" s="181"/>
      <c r="BE337" s="18"/>
      <c r="BF337" s="41"/>
    </row>
    <row r="338" spans="1:58" hidden="1" x14ac:dyDescent="0.25">
      <c r="B338" s="40"/>
      <c r="C338" s="18"/>
      <c r="D338" s="18"/>
      <c r="E338" s="18"/>
      <c r="F338" s="18"/>
      <c r="G338" s="180"/>
      <c r="H338" s="181"/>
      <c r="I338" s="196">
        <f>ROUND(K305/10,0)*10</f>
        <v>0</v>
      </c>
      <c r="J338" s="182" t="s">
        <v>98</v>
      </c>
      <c r="K338" s="179" t="s">
        <v>95</v>
      </c>
      <c r="L338" s="137" t="s">
        <v>13</v>
      </c>
      <c r="M338" s="137" t="s">
        <v>14</v>
      </c>
      <c r="N338" s="207" t="s">
        <v>96</v>
      </c>
      <c r="O338" s="138" t="s">
        <v>15</v>
      </c>
      <c r="P338" s="18"/>
      <c r="Q338" s="18"/>
      <c r="R338" s="181"/>
      <c r="S338" s="18"/>
      <c r="T338" s="41"/>
      <c r="AR338" s="40"/>
      <c r="AS338" s="180"/>
      <c r="AT338" s="181"/>
      <c r="AU338" s="196">
        <f>ROUND(AW305/10,0)*10</f>
        <v>0</v>
      </c>
      <c r="AV338" s="182" t="s">
        <v>98</v>
      </c>
      <c r="AW338" s="179" t="s">
        <v>95</v>
      </c>
      <c r="AX338" s="137" t="s">
        <v>13</v>
      </c>
      <c r="AY338" s="137" t="s">
        <v>14</v>
      </c>
      <c r="AZ338" s="207" t="s">
        <v>96</v>
      </c>
      <c r="BA338" s="138" t="s">
        <v>15</v>
      </c>
      <c r="BB338" s="18"/>
      <c r="BC338" s="18"/>
      <c r="BD338" s="181"/>
      <c r="BE338" s="18"/>
      <c r="BF338" s="41"/>
    </row>
    <row r="339" spans="1:58" hidden="1" x14ac:dyDescent="0.25">
      <c r="B339" s="40"/>
      <c r="C339" s="18"/>
      <c r="D339" s="18"/>
      <c r="E339" s="18"/>
      <c r="F339" s="18"/>
      <c r="G339" s="180"/>
      <c r="H339" s="181"/>
      <c r="I339" s="196">
        <f>ROUND(K306/10,0)*10</f>
        <v>0</v>
      </c>
      <c r="J339" s="182" t="s">
        <v>100</v>
      </c>
      <c r="K339" s="195">
        <f>ROUND(M307/10,0)*10</f>
        <v>0</v>
      </c>
      <c r="L339" s="196">
        <f>ROUND(N307/10,0)*10</f>
        <v>0</v>
      </c>
      <c r="M339" s="196">
        <f>ROUND(O307/10,0)*10</f>
        <v>0</v>
      </c>
      <c r="N339" s="196">
        <f>ROUND(P307/10,0)*10</f>
        <v>0</v>
      </c>
      <c r="O339" s="208">
        <f>ROUND(Q307/10,0)*10</f>
        <v>0</v>
      </c>
      <c r="P339" s="18"/>
      <c r="Q339" s="18"/>
      <c r="R339" s="181"/>
      <c r="S339" s="18"/>
      <c r="T339" s="41"/>
      <c r="AR339" s="40"/>
      <c r="AS339" s="180"/>
      <c r="AT339" s="181"/>
      <c r="AU339" s="196">
        <f>ROUND(AW306/10,0)*10</f>
        <v>0</v>
      </c>
      <c r="AV339" s="182" t="s">
        <v>100</v>
      </c>
      <c r="AW339" s="195">
        <f>ROUND(AY307/10,0)*10</f>
        <v>0</v>
      </c>
      <c r="AX339" s="196">
        <f>ROUND(AZ307/10,0)*10</f>
        <v>0</v>
      </c>
      <c r="AY339" s="196">
        <f>ROUND(BA307/10,0)*10</f>
        <v>0</v>
      </c>
      <c r="AZ339" s="196">
        <f>ROUND(BB307/10,0)*10</f>
        <v>0</v>
      </c>
      <c r="BA339" s="208">
        <f>ROUND(BC307/10,0)*10</f>
        <v>0</v>
      </c>
      <c r="BB339" s="18"/>
      <c r="BC339" s="18"/>
      <c r="BD339" s="181"/>
      <c r="BE339" s="18"/>
      <c r="BF339" s="41"/>
    </row>
    <row r="340" spans="1:58" hidden="1" x14ac:dyDescent="0.25">
      <c r="B340" s="40"/>
      <c r="C340" s="18"/>
      <c r="D340" s="18"/>
      <c r="E340" s="18"/>
      <c r="F340" s="18"/>
      <c r="G340" s="183"/>
      <c r="H340" s="184"/>
      <c r="I340" s="206">
        <f>ROUND(K307/10,0)*10</f>
        <v>0</v>
      </c>
      <c r="J340" s="185" t="s">
        <v>101</v>
      </c>
      <c r="K340" s="180">
        <f>J334+M327+O335+I340+Q329</f>
        <v>0</v>
      </c>
      <c r="L340" s="181">
        <f>SUM(K339:O339)</f>
        <v>0</v>
      </c>
      <c r="M340" s="181"/>
      <c r="N340" s="181"/>
      <c r="O340" s="182"/>
      <c r="P340" s="181"/>
      <c r="Q340" s="181"/>
      <c r="R340" s="181"/>
      <c r="S340" s="18"/>
      <c r="T340" s="41"/>
      <c r="AR340" s="40"/>
      <c r="AS340" s="183"/>
      <c r="AT340" s="184"/>
      <c r="AU340" s="206">
        <f>ROUND(AW307/10,0)*10</f>
        <v>0</v>
      </c>
      <c r="AV340" s="185" t="s">
        <v>101</v>
      </c>
      <c r="AW340" s="180">
        <f>AV334+AY327+BA335+AU340+BC329</f>
        <v>0</v>
      </c>
      <c r="AX340" s="181">
        <f>SUM(AW339:BA339)</f>
        <v>0</v>
      </c>
      <c r="AY340" s="181"/>
      <c r="AZ340" s="181"/>
      <c r="BA340" s="182"/>
      <c r="BB340" s="181"/>
      <c r="BC340" s="181"/>
      <c r="BD340" s="181"/>
      <c r="BE340" s="18"/>
      <c r="BF340" s="41"/>
    </row>
    <row r="341" spans="1:58" hidden="1" x14ac:dyDescent="0.25">
      <c r="B341" s="40"/>
      <c r="C341" s="18"/>
      <c r="D341" s="18"/>
      <c r="E341" s="18"/>
      <c r="F341" s="18"/>
      <c r="G341" s="18"/>
      <c r="H341" s="38"/>
      <c r="I341" s="18"/>
      <c r="J341" s="18"/>
      <c r="K341" s="183"/>
      <c r="L341" s="184" t="s">
        <v>57</v>
      </c>
      <c r="M341" s="184"/>
      <c r="N341" s="184"/>
      <c r="O341" s="185"/>
      <c r="P341" s="181"/>
      <c r="Q341" s="181"/>
      <c r="R341" s="181"/>
      <c r="S341" s="18"/>
      <c r="T341" s="41"/>
      <c r="AR341" s="40"/>
      <c r="AS341" s="18"/>
      <c r="AT341" s="38"/>
      <c r="AU341" s="18"/>
      <c r="AV341" s="18"/>
      <c r="AW341" s="183"/>
      <c r="AX341" s="184" t="s">
        <v>57</v>
      </c>
      <c r="AY341" s="184"/>
      <c r="AZ341" s="184"/>
      <c r="BA341" s="185"/>
      <c r="BB341" s="181"/>
      <c r="BC341" s="181"/>
      <c r="BD341" s="181"/>
      <c r="BE341" s="18"/>
      <c r="BF341" s="41"/>
    </row>
    <row r="342" spans="1:58" hidden="1" x14ac:dyDescent="0.25">
      <c r="B342" s="40"/>
      <c r="C342" s="18"/>
      <c r="D342" s="18"/>
      <c r="E342" s="18"/>
      <c r="F342" s="18"/>
      <c r="G342" s="18"/>
      <c r="H342" s="181"/>
      <c r="I342" s="181"/>
      <c r="J342" s="181"/>
      <c r="K342" s="181"/>
      <c r="L342" s="181"/>
      <c r="M342" s="18"/>
      <c r="N342" s="181"/>
      <c r="O342" s="18"/>
      <c r="P342" s="181"/>
      <c r="Q342" s="192"/>
      <c r="R342" s="181"/>
      <c r="S342" s="18"/>
      <c r="T342" s="41"/>
      <c r="AR342" s="43"/>
      <c r="AS342" s="18"/>
      <c r="AT342" s="181"/>
      <c r="AU342" s="181"/>
      <c r="AV342" s="181"/>
      <c r="AW342" s="181"/>
      <c r="AX342" s="181"/>
      <c r="AY342" s="18"/>
      <c r="AZ342" s="181"/>
      <c r="BA342" s="18"/>
      <c r="BB342" s="181"/>
      <c r="BC342" s="192"/>
      <c r="BD342" s="181"/>
      <c r="BE342" s="18"/>
      <c r="BF342" s="41"/>
    </row>
    <row r="343" spans="1:58" hidden="1" x14ac:dyDescent="0.25">
      <c r="B343" s="37"/>
      <c r="C343" s="38"/>
      <c r="D343" s="38"/>
      <c r="E343" s="38"/>
      <c r="F343" s="38"/>
      <c r="G343" s="38"/>
      <c r="H343" s="38"/>
      <c r="I343" s="137"/>
      <c r="J343" s="38"/>
      <c r="K343" s="38"/>
      <c r="L343" s="38"/>
      <c r="M343" s="38"/>
      <c r="N343" s="38"/>
      <c r="O343" s="137"/>
      <c r="P343" s="137"/>
      <c r="Q343" s="137"/>
      <c r="R343" s="137"/>
      <c r="S343" s="137"/>
      <c r="T343" s="39"/>
      <c r="AR343" s="37"/>
      <c r="AS343" s="38"/>
      <c r="AT343" s="38"/>
      <c r="AU343" s="137"/>
      <c r="AV343" s="38"/>
      <c r="AW343" s="38"/>
      <c r="AX343" s="38"/>
      <c r="AY343" s="38"/>
      <c r="AZ343" s="38"/>
      <c r="BA343" s="137"/>
      <c r="BB343" s="137"/>
      <c r="BC343" s="137"/>
      <c r="BD343" s="137"/>
      <c r="BE343" s="137"/>
      <c r="BF343" s="39"/>
    </row>
    <row r="344" spans="1:58" hidden="1" x14ac:dyDescent="0.25">
      <c r="B344" s="40"/>
      <c r="C344" s="18"/>
      <c r="D344" s="18"/>
      <c r="E344" s="18"/>
      <c r="F344" s="18"/>
      <c r="G344" s="18"/>
      <c r="H344" s="181"/>
      <c r="I344" s="181"/>
      <c r="J344" s="18"/>
      <c r="K344" s="179"/>
      <c r="L344" s="137"/>
      <c r="M344" s="137" t="s">
        <v>54</v>
      </c>
      <c r="N344" s="39"/>
      <c r="O344" s="181"/>
      <c r="P344" s="209"/>
      <c r="Q344" s="209"/>
      <c r="R344" s="181"/>
      <c r="S344" s="181"/>
      <c r="T344" s="41"/>
      <c r="AR344" s="40"/>
      <c r="AS344" s="18"/>
      <c r="AT344" s="181"/>
      <c r="AU344" s="181"/>
      <c r="AV344" s="18"/>
      <c r="AW344" s="179"/>
      <c r="AX344" s="137"/>
      <c r="AY344" s="137" t="s">
        <v>54</v>
      </c>
      <c r="AZ344" s="39"/>
      <c r="BA344" s="181"/>
      <c r="BB344" s="209"/>
      <c r="BC344" s="209"/>
      <c r="BD344" s="181"/>
      <c r="BE344" s="181"/>
      <c r="BF344" s="41"/>
    </row>
    <row r="345" spans="1:58" hidden="1" x14ac:dyDescent="0.25">
      <c r="A345" s="17" t="s">
        <v>281</v>
      </c>
      <c r="B345" s="40"/>
      <c r="C345" s="18"/>
      <c r="D345" s="18"/>
      <c r="E345" s="18"/>
      <c r="F345" s="18"/>
      <c r="G345" s="18"/>
      <c r="H345" s="181"/>
      <c r="I345" s="181"/>
      <c r="J345" s="18"/>
      <c r="K345" s="180"/>
      <c r="L345" s="181"/>
      <c r="M345" s="181">
        <f>SUM(K346:N346)</f>
        <v>0</v>
      </c>
      <c r="N345" s="182">
        <f>O349+J349+I354+M356</f>
        <v>0</v>
      </c>
      <c r="O345" s="181"/>
      <c r="P345" s="209"/>
      <c r="Q345" s="209"/>
      <c r="R345" s="181"/>
      <c r="S345" s="181"/>
      <c r="T345" s="41"/>
      <c r="AR345" s="40"/>
      <c r="AS345" s="18"/>
      <c r="AT345" s="181"/>
      <c r="AU345" s="181"/>
      <c r="AV345" s="18"/>
      <c r="AW345" s="180"/>
      <c r="AX345" s="181"/>
      <c r="AY345" s="181">
        <f>SUM(AW346:AZ346)</f>
        <v>0</v>
      </c>
      <c r="AZ345" s="182">
        <f>BA349+AV349+AU354+AY356</f>
        <v>0</v>
      </c>
      <c r="BA345" s="181"/>
      <c r="BB345" s="209"/>
      <c r="BC345" s="209"/>
      <c r="BD345" s="181"/>
      <c r="BE345" s="181"/>
      <c r="BF345" s="41"/>
    </row>
    <row r="346" spans="1:58" hidden="1" x14ac:dyDescent="0.25">
      <c r="B346" s="40"/>
      <c r="C346" s="18"/>
      <c r="D346" s="18"/>
      <c r="E346" s="18"/>
      <c r="F346" s="18"/>
      <c r="G346" s="18"/>
      <c r="H346" s="181"/>
      <c r="I346" s="181"/>
      <c r="J346" s="18"/>
      <c r="K346" s="195">
        <f>K327</f>
        <v>0</v>
      </c>
      <c r="L346" s="196">
        <f>L327</f>
        <v>0</v>
      </c>
      <c r="M346" s="196">
        <f>M327</f>
        <v>0</v>
      </c>
      <c r="N346" s="208">
        <f>N327</f>
        <v>0</v>
      </c>
      <c r="O346" s="209"/>
      <c r="P346" s="209"/>
      <c r="Q346" s="209"/>
      <c r="R346" s="181"/>
      <c r="S346" s="209"/>
      <c r="T346" s="41"/>
      <c r="AR346" s="40"/>
      <c r="AS346" s="18"/>
      <c r="AT346" s="181"/>
      <c r="AU346" s="181"/>
      <c r="AV346" s="18"/>
      <c r="AW346" s="195">
        <f>AW327</f>
        <v>0</v>
      </c>
      <c r="AX346" s="196">
        <f>AX327</f>
        <v>0</v>
      </c>
      <c r="AY346" s="196">
        <f>AY327</f>
        <v>0</v>
      </c>
      <c r="AZ346" s="208">
        <f>AZ327</f>
        <v>0</v>
      </c>
      <c r="BA346" s="209"/>
      <c r="BB346" s="209"/>
      <c r="BC346" s="209"/>
      <c r="BD346" s="181"/>
      <c r="BE346" s="209"/>
      <c r="BF346" s="41"/>
    </row>
    <row r="347" spans="1:58" hidden="1" x14ac:dyDescent="0.25">
      <c r="B347" s="40"/>
      <c r="C347" s="18"/>
      <c r="D347" s="18"/>
      <c r="E347" s="18"/>
      <c r="F347" s="18"/>
      <c r="G347" s="18"/>
      <c r="H347" s="181"/>
      <c r="I347" s="181"/>
      <c r="J347" s="18"/>
      <c r="K347" s="183" t="s">
        <v>5</v>
      </c>
      <c r="L347" s="184" t="s">
        <v>89</v>
      </c>
      <c r="M347" s="184" t="s">
        <v>17</v>
      </c>
      <c r="N347" s="185" t="s">
        <v>6</v>
      </c>
      <c r="O347" s="181"/>
      <c r="P347" s="209"/>
      <c r="Q347" s="209"/>
      <c r="R347" s="181"/>
      <c r="S347" s="209"/>
      <c r="T347" s="41"/>
      <c r="AR347" s="40"/>
      <c r="AS347" s="18"/>
      <c r="AT347" s="181"/>
      <c r="AU347" s="181"/>
      <c r="AV347" s="18"/>
      <c r="AW347" s="183" t="s">
        <v>5</v>
      </c>
      <c r="AX347" s="184" t="s">
        <v>89</v>
      </c>
      <c r="AY347" s="184" t="s">
        <v>17</v>
      </c>
      <c r="AZ347" s="185" t="s">
        <v>6</v>
      </c>
      <c r="BA347" s="181"/>
      <c r="BB347" s="209"/>
      <c r="BC347" s="209"/>
      <c r="BD347" s="181"/>
      <c r="BE347" s="209"/>
      <c r="BF347" s="41"/>
    </row>
    <row r="348" spans="1:58" hidden="1" x14ac:dyDescent="0.25">
      <c r="B348" s="40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1"/>
      <c r="N348" s="181"/>
      <c r="O348" s="181"/>
      <c r="P348" s="209"/>
      <c r="Q348" s="209"/>
      <c r="R348" s="181"/>
      <c r="S348" s="181"/>
      <c r="T348" s="41"/>
      <c r="AR348" s="40"/>
      <c r="AS348" s="18"/>
      <c r="AT348" s="18"/>
      <c r="AU348" s="18"/>
      <c r="AV348" s="18"/>
      <c r="AW348" s="18"/>
      <c r="AX348" s="18"/>
      <c r="AY348" s="181"/>
      <c r="AZ348" s="181"/>
      <c r="BA348" s="181"/>
      <c r="BB348" s="209"/>
      <c r="BC348" s="209"/>
      <c r="BD348" s="181"/>
      <c r="BE348" s="181"/>
      <c r="BF348" s="41"/>
    </row>
    <row r="349" spans="1:58" hidden="1" x14ac:dyDescent="0.25">
      <c r="B349" s="40"/>
      <c r="C349" s="18"/>
      <c r="D349" s="18"/>
      <c r="E349" s="18"/>
      <c r="F349" s="18"/>
      <c r="G349" s="18"/>
      <c r="H349" s="179" t="s">
        <v>56</v>
      </c>
      <c r="I349" s="137">
        <f>K346+O350+L356+I353</f>
        <v>0</v>
      </c>
      <c r="J349" s="203">
        <f>J331</f>
        <v>0</v>
      </c>
      <c r="K349" s="138" t="s">
        <v>8</v>
      </c>
      <c r="L349" s="181"/>
      <c r="M349" s="181"/>
      <c r="N349" s="179" t="s">
        <v>7</v>
      </c>
      <c r="O349" s="203">
        <f>O332</f>
        <v>0</v>
      </c>
      <c r="P349" s="137"/>
      <c r="Q349" s="138"/>
      <c r="R349" s="18"/>
      <c r="S349" s="18"/>
      <c r="T349" s="41"/>
      <c r="AR349" s="40"/>
      <c r="AS349" s="18"/>
      <c r="AT349" s="179" t="s">
        <v>56</v>
      </c>
      <c r="AU349" s="137">
        <f>AW346+BA350+AX356+AU353</f>
        <v>0</v>
      </c>
      <c r="AV349" s="203">
        <f>AV331</f>
        <v>0</v>
      </c>
      <c r="AW349" s="138" t="s">
        <v>8</v>
      </c>
      <c r="AX349" s="181"/>
      <c r="AY349" s="181"/>
      <c r="AZ349" s="179" t="s">
        <v>7</v>
      </c>
      <c r="BA349" s="203">
        <f>BA332</f>
        <v>0</v>
      </c>
      <c r="BB349" s="137"/>
      <c r="BC349" s="138"/>
      <c r="BD349" s="18"/>
      <c r="BE349" s="18"/>
      <c r="BF349" s="41"/>
    </row>
    <row r="350" spans="1:58" hidden="1" x14ac:dyDescent="0.25">
      <c r="B350" s="40"/>
      <c r="C350" s="18"/>
      <c r="D350" s="18"/>
      <c r="E350" s="18"/>
      <c r="F350" s="18"/>
      <c r="G350" s="18"/>
      <c r="H350" s="180"/>
      <c r="I350" s="181">
        <f>SUM(J349:J352)</f>
        <v>0</v>
      </c>
      <c r="J350" s="196">
        <f>J333</f>
        <v>0</v>
      </c>
      <c r="K350" s="182" t="s">
        <v>10</v>
      </c>
      <c r="L350" s="181"/>
      <c r="M350" s="181"/>
      <c r="N350" s="180" t="s">
        <v>9</v>
      </c>
      <c r="O350" s="196">
        <f>O333</f>
        <v>0</v>
      </c>
      <c r="P350" s="181"/>
      <c r="Q350" s="182"/>
      <c r="R350" s="181"/>
      <c r="S350" s="18"/>
      <c r="T350" s="41"/>
      <c r="AR350" s="40"/>
      <c r="AS350" s="18"/>
      <c r="AT350" s="180"/>
      <c r="AU350" s="181">
        <f>SUM(AV349:AV352)</f>
        <v>0</v>
      </c>
      <c r="AV350" s="196">
        <f>AV333</f>
        <v>0</v>
      </c>
      <c r="AW350" s="182" t="s">
        <v>10</v>
      </c>
      <c r="AX350" s="181"/>
      <c r="AY350" s="181"/>
      <c r="AZ350" s="180" t="s">
        <v>9</v>
      </c>
      <c r="BA350" s="196">
        <f>BA333</f>
        <v>0</v>
      </c>
      <c r="BB350" s="181"/>
      <c r="BC350" s="182"/>
      <c r="BD350" s="181"/>
      <c r="BE350" s="18"/>
      <c r="BF350" s="41"/>
    </row>
    <row r="351" spans="1:58" hidden="1" x14ac:dyDescent="0.25">
      <c r="B351" s="40"/>
      <c r="C351" s="18"/>
      <c r="D351" s="18"/>
      <c r="E351" s="18"/>
      <c r="F351" s="18"/>
      <c r="G351" s="18"/>
      <c r="H351" s="180"/>
      <c r="I351" s="181"/>
      <c r="J351" s="196">
        <f>J334</f>
        <v>0</v>
      </c>
      <c r="K351" s="182" t="s">
        <v>12</v>
      </c>
      <c r="L351" s="181"/>
      <c r="M351" s="181"/>
      <c r="N351" s="180" t="s">
        <v>93</v>
      </c>
      <c r="O351" s="196">
        <f>O334</f>
        <v>0</v>
      </c>
      <c r="P351" s="181">
        <f>SUM(O349:O352)</f>
        <v>0</v>
      </c>
      <c r="Q351" s="182" t="s">
        <v>55</v>
      </c>
      <c r="R351" s="181"/>
      <c r="S351" s="18"/>
      <c r="T351" s="41"/>
      <c r="AR351" s="40"/>
      <c r="AS351" s="18"/>
      <c r="AT351" s="180"/>
      <c r="AU351" s="181"/>
      <c r="AV351" s="196">
        <f>AV334</f>
        <v>0</v>
      </c>
      <c r="AW351" s="182" t="s">
        <v>12</v>
      </c>
      <c r="AX351" s="181"/>
      <c r="AY351" s="181"/>
      <c r="AZ351" s="180" t="s">
        <v>93</v>
      </c>
      <c r="BA351" s="196">
        <f>BA334</f>
        <v>0</v>
      </c>
      <c r="BB351" s="181">
        <f>SUM(BA349:BA352)</f>
        <v>0</v>
      </c>
      <c r="BC351" s="182" t="s">
        <v>55</v>
      </c>
      <c r="BD351" s="181"/>
      <c r="BE351" s="18"/>
      <c r="BF351" s="41"/>
    </row>
    <row r="352" spans="1:58" hidden="1" x14ac:dyDescent="0.25">
      <c r="B352" s="40"/>
      <c r="C352" s="18"/>
      <c r="D352" s="18"/>
      <c r="E352" s="18"/>
      <c r="F352" s="18"/>
      <c r="G352" s="18"/>
      <c r="H352" s="180"/>
      <c r="I352" s="181"/>
      <c r="J352" s="196">
        <f>J335</f>
        <v>0</v>
      </c>
      <c r="K352" s="185" t="s">
        <v>94</v>
      </c>
      <c r="L352" s="181"/>
      <c r="M352" s="181"/>
      <c r="N352" s="183" t="s">
        <v>11</v>
      </c>
      <c r="O352" s="206">
        <f>O335</f>
        <v>0</v>
      </c>
      <c r="P352" s="184">
        <f>N346+J350+N356+I355</f>
        <v>0</v>
      </c>
      <c r="Q352" s="185"/>
      <c r="R352" s="181"/>
      <c r="S352" s="18"/>
      <c r="T352" s="41"/>
      <c r="AR352" s="40"/>
      <c r="AS352" s="18"/>
      <c r="AT352" s="180"/>
      <c r="AU352" s="181"/>
      <c r="AV352" s="196">
        <f>AV335</f>
        <v>0</v>
      </c>
      <c r="AW352" s="185" t="s">
        <v>94</v>
      </c>
      <c r="AX352" s="181"/>
      <c r="AY352" s="181"/>
      <c r="AZ352" s="183" t="s">
        <v>11</v>
      </c>
      <c r="BA352" s="206">
        <f>BA335</f>
        <v>0</v>
      </c>
      <c r="BB352" s="184">
        <f>AZ346+AV350+AZ356+AU355</f>
        <v>0</v>
      </c>
      <c r="BC352" s="185"/>
      <c r="BD352" s="181"/>
      <c r="BE352" s="18"/>
      <c r="BF352" s="41"/>
    </row>
    <row r="353" spans="1:58" hidden="1" x14ac:dyDescent="0.25">
      <c r="B353" s="40"/>
      <c r="C353" s="18"/>
      <c r="D353" s="18"/>
      <c r="E353" s="18"/>
      <c r="F353" s="18"/>
      <c r="G353" s="179"/>
      <c r="H353" s="137">
        <f>L346+O351+K356+J352</f>
        <v>0</v>
      </c>
      <c r="I353" s="203">
        <f>I336</f>
        <v>0</v>
      </c>
      <c r="J353" s="138" t="s">
        <v>97</v>
      </c>
      <c r="K353" s="18"/>
      <c r="L353" s="18"/>
      <c r="M353" s="18"/>
      <c r="N353" s="18"/>
      <c r="O353" s="18"/>
      <c r="P353" s="18"/>
      <c r="Q353" s="18"/>
      <c r="R353" s="181"/>
      <c r="S353" s="18"/>
      <c r="T353" s="41"/>
      <c r="AR353" s="40"/>
      <c r="AS353" s="179"/>
      <c r="AT353" s="137">
        <f>AX346+BA351+AW356+AV352</f>
        <v>0</v>
      </c>
      <c r="AU353" s="203">
        <f>AU336</f>
        <v>0</v>
      </c>
      <c r="AV353" s="138" t="s">
        <v>97</v>
      </c>
      <c r="AW353" s="18"/>
      <c r="AX353" s="18"/>
      <c r="AY353" s="18"/>
      <c r="AZ353" s="18"/>
      <c r="BA353" s="18"/>
      <c r="BB353" s="18"/>
      <c r="BC353" s="18"/>
      <c r="BD353" s="181"/>
      <c r="BE353" s="18"/>
      <c r="BF353" s="41"/>
    </row>
    <row r="354" spans="1:58" hidden="1" x14ac:dyDescent="0.25">
      <c r="B354" s="40"/>
      <c r="C354" s="18"/>
      <c r="D354" s="18"/>
      <c r="E354" s="18"/>
      <c r="F354" s="18"/>
      <c r="G354" s="180" t="s">
        <v>108</v>
      </c>
      <c r="H354" s="181">
        <f>SUM(I353:I356)</f>
        <v>0</v>
      </c>
      <c r="I354" s="196">
        <f>I337</f>
        <v>0</v>
      </c>
      <c r="J354" s="205" t="s">
        <v>99</v>
      </c>
      <c r="K354" s="18"/>
      <c r="L354" s="18"/>
      <c r="M354" s="18"/>
      <c r="N354" s="18"/>
      <c r="O354" s="18"/>
      <c r="P354" s="18"/>
      <c r="Q354" s="18"/>
      <c r="R354" s="181"/>
      <c r="S354" s="18"/>
      <c r="T354" s="41"/>
      <c r="AR354" s="40"/>
      <c r="AS354" s="180" t="s">
        <v>108</v>
      </c>
      <c r="AT354" s="181">
        <f>SUM(AU353:AU356)</f>
        <v>0</v>
      </c>
      <c r="AU354" s="196">
        <f>AU337</f>
        <v>0</v>
      </c>
      <c r="AV354" s="205" t="s">
        <v>99</v>
      </c>
      <c r="AW354" s="18"/>
      <c r="AX354" s="18"/>
      <c r="AY354" s="18"/>
      <c r="AZ354" s="18"/>
      <c r="BA354" s="18"/>
      <c r="BB354" s="18"/>
      <c r="BC354" s="18"/>
      <c r="BD354" s="181"/>
      <c r="BE354" s="18"/>
      <c r="BF354" s="41"/>
    </row>
    <row r="355" spans="1:58" hidden="1" x14ac:dyDescent="0.25">
      <c r="B355" s="40"/>
      <c r="C355" s="18"/>
      <c r="D355" s="18"/>
      <c r="E355" s="18"/>
      <c r="F355" s="18"/>
      <c r="G355" s="180"/>
      <c r="H355" s="181"/>
      <c r="I355" s="196">
        <f>I339</f>
        <v>0</v>
      </c>
      <c r="J355" s="181" t="s">
        <v>100</v>
      </c>
      <c r="K355" s="179" t="s">
        <v>95</v>
      </c>
      <c r="L355" s="137" t="s">
        <v>13</v>
      </c>
      <c r="M355" s="137" t="s">
        <v>14</v>
      </c>
      <c r="N355" s="138" t="s">
        <v>15</v>
      </c>
      <c r="O355" s="18"/>
      <c r="P355" s="18"/>
      <c r="Q355" s="18"/>
      <c r="R355" s="181"/>
      <c r="S355" s="18"/>
      <c r="T355" s="41"/>
      <c r="AR355" s="40"/>
      <c r="AS355" s="180"/>
      <c r="AT355" s="181"/>
      <c r="AU355" s="196">
        <f>AU339</f>
        <v>0</v>
      </c>
      <c r="AV355" s="181" t="s">
        <v>100</v>
      </c>
      <c r="AW355" s="179" t="s">
        <v>95</v>
      </c>
      <c r="AX355" s="137" t="s">
        <v>13</v>
      </c>
      <c r="AY355" s="137" t="s">
        <v>14</v>
      </c>
      <c r="AZ355" s="138" t="s">
        <v>15</v>
      </c>
      <c r="BA355" s="18"/>
      <c r="BB355" s="18"/>
      <c r="BC355" s="18"/>
      <c r="BD355" s="181"/>
      <c r="BE355" s="18"/>
      <c r="BF355" s="41"/>
    </row>
    <row r="356" spans="1:58" hidden="1" x14ac:dyDescent="0.25">
      <c r="B356" s="40"/>
      <c r="C356" s="18"/>
      <c r="D356" s="18"/>
      <c r="E356" s="18"/>
      <c r="F356" s="18"/>
      <c r="G356" s="183"/>
      <c r="H356" s="184"/>
      <c r="I356" s="206">
        <f>I340</f>
        <v>0</v>
      </c>
      <c r="J356" s="184" t="s">
        <v>101</v>
      </c>
      <c r="K356" s="195">
        <f>K339</f>
        <v>0</v>
      </c>
      <c r="L356" s="196">
        <f>L339</f>
        <v>0</v>
      </c>
      <c r="M356" s="196">
        <f>M339</f>
        <v>0</v>
      </c>
      <c r="N356" s="208">
        <f>O339</f>
        <v>0</v>
      </c>
      <c r="O356" s="18"/>
      <c r="P356" s="18"/>
      <c r="Q356" s="18"/>
      <c r="R356" s="181"/>
      <c r="S356" s="18"/>
      <c r="T356" s="41"/>
      <c r="AR356" s="40"/>
      <c r="AS356" s="183"/>
      <c r="AT356" s="184"/>
      <c r="AU356" s="206">
        <f>AU340</f>
        <v>0</v>
      </c>
      <c r="AV356" s="184" t="s">
        <v>101</v>
      </c>
      <c r="AW356" s="195">
        <f>AW339</f>
        <v>0</v>
      </c>
      <c r="AX356" s="196">
        <f>AX339</f>
        <v>0</v>
      </c>
      <c r="AY356" s="196">
        <f>AY339</f>
        <v>0</v>
      </c>
      <c r="AZ356" s="208">
        <f>BA339</f>
        <v>0</v>
      </c>
      <c r="BA356" s="18"/>
      <c r="BB356" s="18"/>
      <c r="BC356" s="18"/>
      <c r="BD356" s="181"/>
      <c r="BE356" s="18"/>
      <c r="BF356" s="41"/>
    </row>
    <row r="357" spans="1:58" hidden="1" x14ac:dyDescent="0.25">
      <c r="B357" s="40"/>
      <c r="C357" s="18"/>
      <c r="D357" s="18"/>
      <c r="E357" s="18"/>
      <c r="F357" s="18"/>
      <c r="G357" s="181"/>
      <c r="H357" s="181"/>
      <c r="I357" s="18"/>
      <c r="J357" s="18"/>
      <c r="K357" s="180">
        <f>J351+M346+O352+I356</f>
        <v>0</v>
      </c>
      <c r="L357" s="181">
        <f>SUM(K356:N356)</f>
        <v>0</v>
      </c>
      <c r="M357" s="181"/>
      <c r="N357" s="182"/>
      <c r="O357" s="18"/>
      <c r="P357" s="18"/>
      <c r="Q357" s="18"/>
      <c r="R357" s="181"/>
      <c r="S357" s="18"/>
      <c r="T357" s="41"/>
      <c r="AR357" s="40"/>
      <c r="AS357" s="181"/>
      <c r="AT357" s="181"/>
      <c r="AU357" s="18"/>
      <c r="AV357" s="18"/>
      <c r="AW357" s="180">
        <f>AV351+AY346+BA352+AU356</f>
        <v>0</v>
      </c>
      <c r="AX357" s="181">
        <f>SUM(AW356:AZ356)</f>
        <v>0</v>
      </c>
      <c r="AY357" s="181"/>
      <c r="AZ357" s="182"/>
      <c r="BA357" s="18"/>
      <c r="BB357" s="18"/>
      <c r="BC357" s="18"/>
      <c r="BD357" s="181"/>
      <c r="BE357" s="18"/>
      <c r="BF357" s="41"/>
    </row>
    <row r="358" spans="1:58" hidden="1" x14ac:dyDescent="0.25">
      <c r="B358" s="40"/>
      <c r="C358" s="18"/>
      <c r="D358" s="18"/>
      <c r="E358" s="18"/>
      <c r="F358" s="18"/>
      <c r="G358" s="18"/>
      <c r="H358" s="18"/>
      <c r="I358" s="18"/>
      <c r="J358" s="18"/>
      <c r="K358" s="183"/>
      <c r="L358" s="184" t="s">
        <v>57</v>
      </c>
      <c r="M358" s="184"/>
      <c r="N358" s="185"/>
      <c r="O358" s="181"/>
      <c r="P358" s="181"/>
      <c r="Q358" s="181"/>
      <c r="R358" s="181"/>
      <c r="S358" s="18"/>
      <c r="T358" s="41"/>
      <c r="AR358" s="40"/>
      <c r="AS358" s="18"/>
      <c r="AT358" s="18"/>
      <c r="AU358" s="18"/>
      <c r="AV358" s="18"/>
      <c r="AW358" s="183"/>
      <c r="AX358" s="184" t="s">
        <v>57</v>
      </c>
      <c r="AY358" s="184"/>
      <c r="AZ358" s="185"/>
      <c r="BA358" s="181"/>
      <c r="BB358" s="181"/>
      <c r="BC358" s="181"/>
      <c r="BD358" s="181"/>
      <c r="BE358" s="18"/>
      <c r="BF358" s="41"/>
    </row>
    <row r="359" spans="1:58" hidden="1" x14ac:dyDescent="0.25">
      <c r="B359" s="43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184"/>
      <c r="P359" s="184"/>
      <c r="Q359" s="184"/>
      <c r="R359" s="184"/>
      <c r="S359" s="42"/>
      <c r="T359" s="44"/>
      <c r="AR359" s="43"/>
      <c r="AS359" s="42"/>
      <c r="AT359" s="42"/>
      <c r="AU359" s="42"/>
      <c r="AV359" s="42"/>
      <c r="AW359" s="42"/>
      <c r="AX359" s="42"/>
      <c r="AY359" s="42"/>
      <c r="AZ359" s="42"/>
      <c r="BA359" s="184"/>
      <c r="BB359" s="184"/>
      <c r="BC359" s="184"/>
      <c r="BD359" s="184"/>
      <c r="BE359" s="42"/>
      <c r="BF359" s="44"/>
    </row>
    <row r="360" spans="1:58" x14ac:dyDescent="0.25">
      <c r="B360" s="18"/>
      <c r="C360" s="18"/>
      <c r="D360" s="18"/>
      <c r="E360" s="18"/>
      <c r="F360" s="18"/>
      <c r="G360" s="18"/>
      <c r="H360" s="37"/>
      <c r="I360" s="38"/>
      <c r="J360" s="38"/>
      <c r="K360" s="38"/>
      <c r="L360" s="38"/>
      <c r="M360" s="38"/>
      <c r="N360" s="38"/>
      <c r="O360" s="137"/>
      <c r="P360" s="137"/>
      <c r="Q360" s="138"/>
      <c r="R360" s="181"/>
      <c r="S360" s="18"/>
      <c r="T360" s="18"/>
      <c r="AR360" s="18"/>
      <c r="AS360" s="18"/>
      <c r="AT360" s="179"/>
      <c r="AU360" s="137"/>
      <c r="AV360" s="137"/>
      <c r="AW360" s="137"/>
      <c r="AX360" s="137"/>
      <c r="AY360" s="38"/>
      <c r="AZ360" s="137"/>
      <c r="BA360" s="38"/>
      <c r="BB360" s="137"/>
      <c r="BC360" s="210"/>
      <c r="BD360" s="181"/>
      <c r="BE360" s="181"/>
      <c r="BF360" s="18"/>
    </row>
    <row r="361" spans="1:58" ht="15.6" x14ac:dyDescent="0.3">
      <c r="B361" s="18"/>
      <c r="C361" s="18"/>
      <c r="D361" s="18"/>
      <c r="E361" s="18"/>
      <c r="F361" s="18"/>
      <c r="H361" s="40"/>
      <c r="I361" s="18"/>
      <c r="J361" s="18"/>
      <c r="K361" s="18"/>
      <c r="L361" s="139" t="s">
        <v>269</v>
      </c>
      <c r="M361" s="26" t="s">
        <v>147</v>
      </c>
      <c r="N361" s="26" t="s">
        <v>152</v>
      </c>
      <c r="O361" s="18"/>
      <c r="P361" s="18"/>
      <c r="Q361" s="41"/>
      <c r="R361" s="181"/>
      <c r="S361" s="18"/>
      <c r="AT361" s="40"/>
      <c r="AU361" s="18"/>
      <c r="AV361" s="18"/>
      <c r="AW361" s="18"/>
      <c r="AX361" s="139" t="s">
        <v>269</v>
      </c>
      <c r="AY361" s="26" t="s">
        <v>147</v>
      </c>
      <c r="AZ361" s="26" t="s">
        <v>152</v>
      </c>
      <c r="BA361" s="18"/>
      <c r="BB361" s="18"/>
      <c r="BC361" s="41"/>
      <c r="BD361" s="176"/>
      <c r="BE361" s="176"/>
    </row>
    <row r="362" spans="1:58" x14ac:dyDescent="0.25">
      <c r="B362" s="18"/>
      <c r="C362" s="18"/>
      <c r="D362" s="18"/>
      <c r="E362" s="18"/>
      <c r="F362" s="18"/>
      <c r="H362" s="40"/>
      <c r="I362" s="18"/>
      <c r="J362" s="18"/>
      <c r="K362" s="18"/>
      <c r="L362" s="18"/>
      <c r="M362" s="18">
        <f>SUM(K363:M363)</f>
        <v>0</v>
      </c>
      <c r="N362" s="18">
        <f>J367+O365+N370</f>
        <v>0</v>
      </c>
      <c r="O362" s="18"/>
      <c r="P362" s="18"/>
      <c r="Q362" s="41"/>
      <c r="R362" s="181"/>
      <c r="S362" s="18"/>
      <c r="AT362" s="40"/>
      <c r="AU362" s="18"/>
      <c r="AV362" s="18"/>
      <c r="AW362" s="18"/>
      <c r="AX362" s="18"/>
      <c r="AY362" s="18">
        <f>SUM(AW363:AY363)</f>
        <v>0</v>
      </c>
      <c r="AZ362" s="18">
        <f>AV367+BA365+AZ370</f>
        <v>0</v>
      </c>
      <c r="BA362" s="18"/>
      <c r="BB362" s="18"/>
      <c r="BC362" s="41"/>
      <c r="BD362" s="176"/>
      <c r="BE362" s="176"/>
    </row>
    <row r="363" spans="1:58" x14ac:dyDescent="0.25">
      <c r="B363" s="18"/>
      <c r="C363" s="18"/>
      <c r="D363" s="18"/>
      <c r="E363" s="18"/>
      <c r="F363" s="18"/>
      <c r="H363" s="40"/>
      <c r="I363" s="18"/>
      <c r="J363" s="18"/>
      <c r="K363" s="50">
        <f>K327</f>
        <v>0</v>
      </c>
      <c r="L363" s="50">
        <f>M327</f>
        <v>0</v>
      </c>
      <c r="M363" s="50">
        <f>N327</f>
        <v>0</v>
      </c>
      <c r="N363" s="18"/>
      <c r="O363" s="18"/>
      <c r="P363" s="18"/>
      <c r="Q363" s="41"/>
      <c r="R363" s="181"/>
      <c r="S363" s="18"/>
      <c r="AT363" s="40"/>
      <c r="AU363" s="18"/>
      <c r="AV363" s="18"/>
      <c r="AW363" s="50">
        <f>AW327</f>
        <v>0</v>
      </c>
      <c r="AX363" s="50">
        <f>AY327</f>
        <v>0</v>
      </c>
      <c r="AY363" s="50">
        <f>AZ327</f>
        <v>0</v>
      </c>
      <c r="AZ363" s="18"/>
      <c r="BA363" s="18"/>
      <c r="BB363" s="18"/>
      <c r="BC363" s="41"/>
      <c r="BD363" s="176"/>
      <c r="BE363" s="176"/>
    </row>
    <row r="364" spans="1:58" ht="15.6" x14ac:dyDescent="0.3">
      <c r="B364" s="18"/>
      <c r="C364" s="18"/>
      <c r="D364" s="18"/>
      <c r="E364" s="18"/>
      <c r="F364" s="18"/>
      <c r="H364" s="40"/>
      <c r="I364" s="18"/>
      <c r="J364" s="18"/>
      <c r="K364" s="27">
        <v>8</v>
      </c>
      <c r="L364" s="27" t="s">
        <v>147</v>
      </c>
      <c r="M364" s="27">
        <v>9</v>
      </c>
      <c r="N364" s="18"/>
      <c r="O364" s="18"/>
      <c r="P364" s="18"/>
      <c r="Q364" s="41"/>
      <c r="R364" s="181"/>
      <c r="S364" s="18"/>
      <c r="AT364" s="40"/>
      <c r="AU364" s="18"/>
      <c r="AV364" s="18"/>
      <c r="AW364" s="27">
        <v>8</v>
      </c>
      <c r="AX364" s="27" t="s">
        <v>147</v>
      </c>
      <c r="AY364" s="27">
        <v>9</v>
      </c>
      <c r="AZ364" s="18"/>
      <c r="BA364" s="18"/>
      <c r="BB364" s="18"/>
      <c r="BC364" s="41"/>
      <c r="BD364" s="176"/>
      <c r="BE364" s="176"/>
    </row>
    <row r="365" spans="1:58" ht="15.6" x14ac:dyDescent="0.3">
      <c r="B365" s="18"/>
      <c r="C365" s="18"/>
      <c r="D365" s="18"/>
      <c r="E365" s="18"/>
      <c r="F365" s="18"/>
      <c r="H365" s="40"/>
      <c r="I365" s="18"/>
      <c r="J365" s="18"/>
      <c r="K365" s="18"/>
      <c r="L365" s="18"/>
      <c r="M365" s="18"/>
      <c r="N365" s="26" t="s">
        <v>148</v>
      </c>
      <c r="O365" s="51">
        <f>O332</f>
        <v>0</v>
      </c>
      <c r="P365" s="18"/>
      <c r="Q365" s="41"/>
      <c r="R365" s="181"/>
      <c r="S365" s="18"/>
      <c r="AT365" s="40"/>
      <c r="AU365" s="18"/>
      <c r="AV365" s="18"/>
      <c r="AW365" s="53"/>
      <c r="AX365" s="53"/>
      <c r="AY365" s="53"/>
      <c r="AZ365" s="26" t="s">
        <v>148</v>
      </c>
      <c r="BA365" s="51">
        <f>BA332</f>
        <v>0</v>
      </c>
      <c r="BB365" s="18"/>
      <c r="BC365" s="41"/>
      <c r="BD365" s="176"/>
      <c r="BE365" s="176"/>
    </row>
    <row r="366" spans="1:58" ht="15.6" x14ac:dyDescent="0.3">
      <c r="A366" s="17" t="s">
        <v>282</v>
      </c>
      <c r="B366" s="18"/>
      <c r="C366" s="18"/>
      <c r="D366" s="18"/>
      <c r="E366" s="18"/>
      <c r="F366" s="18"/>
      <c r="H366" s="28" t="s">
        <v>149</v>
      </c>
      <c r="I366" s="52">
        <f>K363+O366+M370</f>
        <v>0</v>
      </c>
      <c r="J366" s="18"/>
      <c r="K366" s="53"/>
      <c r="L366" s="53"/>
      <c r="M366" s="53"/>
      <c r="N366" s="26" t="s">
        <v>149</v>
      </c>
      <c r="O366" s="51">
        <f>O333</f>
        <v>0</v>
      </c>
      <c r="P366" s="18"/>
      <c r="Q366" s="140" t="s">
        <v>55</v>
      </c>
      <c r="R366" s="181"/>
      <c r="S366" s="18"/>
      <c r="AT366" s="28" t="s">
        <v>149</v>
      </c>
      <c r="AU366" s="18">
        <f>AW363+BA366+AY370</f>
        <v>0</v>
      </c>
      <c r="AV366" s="18"/>
      <c r="AW366" s="18"/>
      <c r="AX366" s="53"/>
      <c r="AY366" s="53"/>
      <c r="AZ366" s="26" t="s">
        <v>149</v>
      </c>
      <c r="BA366" s="51">
        <f>BA333</f>
        <v>0</v>
      </c>
      <c r="BB366" s="18"/>
      <c r="BC366" s="140" t="s">
        <v>55</v>
      </c>
      <c r="BD366" s="176"/>
      <c r="BE366" s="176"/>
    </row>
    <row r="367" spans="1:58" ht="15.6" x14ac:dyDescent="0.3">
      <c r="B367" s="18"/>
      <c r="C367" s="18"/>
      <c r="D367" s="18"/>
      <c r="E367" s="18"/>
      <c r="F367" s="18"/>
      <c r="H367" s="28" t="s">
        <v>154</v>
      </c>
      <c r="I367" s="52">
        <f>SUM(J367:J369)</f>
        <v>0</v>
      </c>
      <c r="J367" s="54">
        <f>J331</f>
        <v>0</v>
      </c>
      <c r="K367" s="29" t="s">
        <v>16</v>
      </c>
      <c r="L367" s="53"/>
      <c r="M367" s="53"/>
      <c r="N367" s="26" t="s">
        <v>150</v>
      </c>
      <c r="O367" s="51">
        <f>O335</f>
        <v>0</v>
      </c>
      <c r="P367" s="18">
        <f>SUM(O365:O367)</f>
        <v>0</v>
      </c>
      <c r="Q367" s="30" t="s">
        <v>149</v>
      </c>
      <c r="R367" s="181"/>
      <c r="S367" s="18"/>
      <c r="AT367" s="28" t="s">
        <v>154</v>
      </c>
      <c r="AU367" s="18">
        <f>SUM(AV367:AV369)</f>
        <v>0</v>
      </c>
      <c r="AV367" s="54">
        <f>AV331</f>
        <v>0</v>
      </c>
      <c r="AW367" s="29" t="s">
        <v>16</v>
      </c>
      <c r="AX367" s="53"/>
      <c r="AY367" s="53"/>
      <c r="AZ367" s="26" t="s">
        <v>150</v>
      </c>
      <c r="BA367" s="51">
        <f>BA335</f>
        <v>0</v>
      </c>
      <c r="BB367" s="18">
        <f>SUM(BA365:BA367)</f>
        <v>0</v>
      </c>
      <c r="BC367" s="30" t="s">
        <v>149</v>
      </c>
      <c r="BD367" s="176"/>
      <c r="BE367" s="176"/>
    </row>
    <row r="368" spans="1:58" ht="15.6" x14ac:dyDescent="0.3">
      <c r="B368" s="18"/>
      <c r="C368" s="18"/>
      <c r="D368" s="18"/>
      <c r="E368" s="18"/>
      <c r="F368" s="18"/>
      <c r="H368" s="141" t="s">
        <v>270</v>
      </c>
      <c r="I368" s="18"/>
      <c r="J368" s="54">
        <f>J333</f>
        <v>0</v>
      </c>
      <c r="K368" s="29" t="s">
        <v>154</v>
      </c>
      <c r="L368" s="53"/>
      <c r="M368" s="53"/>
      <c r="N368" s="18"/>
      <c r="O368" s="18"/>
      <c r="P368" s="18">
        <f>M363+J368+O370</f>
        <v>0</v>
      </c>
      <c r="Q368" s="30" t="s">
        <v>154</v>
      </c>
      <c r="R368" s="181"/>
      <c r="S368" s="18"/>
      <c r="AT368" s="141" t="s">
        <v>270</v>
      </c>
      <c r="AU368" s="18"/>
      <c r="AV368" s="54">
        <f>AV333</f>
        <v>0</v>
      </c>
      <c r="AW368" s="29" t="s">
        <v>154</v>
      </c>
      <c r="AX368" s="53"/>
      <c r="AY368" s="53"/>
      <c r="AZ368" s="18"/>
      <c r="BA368" s="18"/>
      <c r="BB368" s="18">
        <f>AY363+AV368+BA370</f>
        <v>0</v>
      </c>
      <c r="BC368" s="30" t="s">
        <v>154</v>
      </c>
      <c r="BD368" s="176"/>
      <c r="BE368" s="176"/>
    </row>
    <row r="369" spans="2:57" ht="15.6" x14ac:dyDescent="0.3">
      <c r="B369" s="18"/>
      <c r="C369" s="18"/>
      <c r="D369" s="18"/>
      <c r="E369" s="18"/>
      <c r="F369" s="18"/>
      <c r="H369" s="40"/>
      <c r="I369" s="18"/>
      <c r="J369" s="54">
        <f>J334</f>
        <v>0</v>
      </c>
      <c r="K369" s="29" t="s">
        <v>155</v>
      </c>
      <c r="L369" s="53"/>
      <c r="M369" s="27" t="s">
        <v>151</v>
      </c>
      <c r="N369" s="27" t="s">
        <v>152</v>
      </c>
      <c r="O369" s="27" t="s">
        <v>153</v>
      </c>
      <c r="P369" s="18"/>
      <c r="Q369" s="41"/>
      <c r="R369" s="181"/>
      <c r="S369" s="18"/>
      <c r="AT369" s="40"/>
      <c r="AU369" s="18"/>
      <c r="AV369" s="54">
        <f>AV334</f>
        <v>0</v>
      </c>
      <c r="AW369" s="29" t="s">
        <v>155</v>
      </c>
      <c r="AX369" s="53"/>
      <c r="AY369" s="27" t="s">
        <v>151</v>
      </c>
      <c r="AZ369" s="27" t="s">
        <v>152</v>
      </c>
      <c r="BA369" s="27" t="s">
        <v>153</v>
      </c>
      <c r="BB369" s="18"/>
      <c r="BC369" s="41"/>
      <c r="BD369" s="176"/>
      <c r="BE369" s="176"/>
    </row>
    <row r="370" spans="2:57" x14ac:dyDescent="0.25">
      <c r="B370" s="18"/>
      <c r="C370" s="18"/>
      <c r="D370" s="18"/>
      <c r="E370" s="18"/>
      <c r="F370" s="18"/>
      <c r="H370" s="40"/>
      <c r="I370" s="18"/>
      <c r="J370" s="18"/>
      <c r="K370" s="53"/>
      <c r="L370" s="18"/>
      <c r="M370" s="50">
        <f>L339</f>
        <v>0</v>
      </c>
      <c r="N370" s="50">
        <f>M339</f>
        <v>0</v>
      </c>
      <c r="O370" s="50">
        <f>O339</f>
        <v>0</v>
      </c>
      <c r="P370" s="18"/>
      <c r="Q370" s="41"/>
      <c r="R370" s="181"/>
      <c r="S370" s="18"/>
      <c r="AT370" s="40"/>
      <c r="AU370" s="18"/>
      <c r="AV370" s="18"/>
      <c r="AW370" s="18"/>
      <c r="AX370" s="18"/>
      <c r="AY370" s="50">
        <f>AX339</f>
        <v>0</v>
      </c>
      <c r="AZ370" s="50">
        <f>AY339</f>
        <v>0</v>
      </c>
      <c r="BA370" s="50">
        <f>BA339</f>
        <v>0</v>
      </c>
      <c r="BB370" s="18"/>
      <c r="BC370" s="41"/>
      <c r="BD370" s="176"/>
      <c r="BE370" s="176"/>
    </row>
    <row r="371" spans="2:57" x14ac:dyDescent="0.25">
      <c r="B371" s="18"/>
      <c r="C371" s="18"/>
      <c r="D371" s="18"/>
      <c r="E371" s="18"/>
      <c r="F371" s="18"/>
      <c r="H371" s="40"/>
      <c r="I371" s="18"/>
      <c r="J371" s="18"/>
      <c r="K371" s="18"/>
      <c r="L371" s="18">
        <f>J369+L363+O367</f>
        <v>0</v>
      </c>
      <c r="M371" s="18">
        <f>SUM(M370:O370)</f>
        <v>0</v>
      </c>
      <c r="N371" s="18"/>
      <c r="O371" s="18"/>
      <c r="P371" s="18"/>
      <c r="Q371" s="41"/>
      <c r="R371" s="181"/>
      <c r="S371" s="18"/>
      <c r="AT371" s="40"/>
      <c r="AU371" s="18"/>
      <c r="AV371" s="18"/>
      <c r="AW371" s="18"/>
      <c r="AX371" s="18">
        <f>AV369+AX363+BA367</f>
        <v>0</v>
      </c>
      <c r="AY371" s="18">
        <f>SUM(AY370:BA370)</f>
        <v>0</v>
      </c>
      <c r="AZ371" s="18"/>
      <c r="BA371" s="18"/>
      <c r="BB371" s="18"/>
      <c r="BC371" s="41"/>
      <c r="BD371" s="176"/>
      <c r="BE371" s="176"/>
    </row>
    <row r="372" spans="2:57" ht="15.6" x14ac:dyDescent="0.3">
      <c r="B372" s="18"/>
      <c r="C372" s="18"/>
      <c r="D372" s="18"/>
      <c r="E372" s="18"/>
      <c r="F372" s="18"/>
      <c r="H372" s="40"/>
      <c r="I372" s="18"/>
      <c r="J372" s="18"/>
      <c r="K372" s="18"/>
      <c r="L372" s="26" t="s">
        <v>147</v>
      </c>
      <c r="M372" s="26" t="s">
        <v>152</v>
      </c>
      <c r="N372" s="18"/>
      <c r="O372" s="18"/>
      <c r="P372" s="18"/>
      <c r="Q372" s="41"/>
      <c r="R372" s="181"/>
      <c r="S372" s="18"/>
      <c r="AT372" s="40"/>
      <c r="AU372" s="18"/>
      <c r="AV372" s="18"/>
      <c r="AW372" s="18"/>
      <c r="AX372" s="26" t="s">
        <v>147</v>
      </c>
      <c r="AY372" s="26" t="s">
        <v>152</v>
      </c>
      <c r="AZ372" s="18"/>
      <c r="BA372" s="18"/>
      <c r="BB372" s="18"/>
      <c r="BC372" s="41"/>
      <c r="BD372" s="176"/>
      <c r="BE372" s="176"/>
    </row>
    <row r="373" spans="2:57" ht="15.6" x14ac:dyDescent="0.3">
      <c r="H373" s="43"/>
      <c r="I373" s="42"/>
      <c r="J373" s="42"/>
      <c r="K373" s="42"/>
      <c r="L373" s="42"/>
      <c r="M373" s="142" t="s">
        <v>271</v>
      </c>
      <c r="N373" s="42"/>
      <c r="O373" s="42"/>
      <c r="P373" s="42"/>
      <c r="Q373" s="44"/>
      <c r="R373" s="176"/>
      <c r="AT373" s="43"/>
      <c r="AU373" s="42"/>
      <c r="AV373" s="42"/>
      <c r="AW373" s="42"/>
      <c r="AX373" s="42"/>
      <c r="AY373" s="142" t="s">
        <v>271</v>
      </c>
      <c r="AZ373" s="42"/>
      <c r="BA373" s="42"/>
      <c r="BB373" s="42"/>
      <c r="BC373" s="44"/>
      <c r="BD373" s="176"/>
      <c r="BE373" s="176"/>
    </row>
    <row r="374" spans="2:57" x14ac:dyDescent="0.25">
      <c r="R374" s="176"/>
      <c r="AT374" s="176"/>
      <c r="AU374" s="176"/>
      <c r="AV374" s="176"/>
    </row>
    <row r="375" spans="2:57" x14ac:dyDescent="0.25">
      <c r="H375" s="18"/>
      <c r="I375" s="18"/>
      <c r="J375" s="18"/>
      <c r="K375" s="18"/>
      <c r="L375" s="18"/>
      <c r="M375" s="18"/>
      <c r="N375" s="18"/>
      <c r="O375" s="18"/>
      <c r="P375" s="18"/>
      <c r="Q375" s="18"/>
    </row>
    <row r="376" spans="2:57" x14ac:dyDescent="0.25">
      <c r="H376" s="18"/>
      <c r="I376" s="18"/>
      <c r="J376" s="18"/>
      <c r="K376" s="18"/>
      <c r="L376" s="18"/>
      <c r="M376" s="18"/>
      <c r="N376" s="18"/>
      <c r="O376" s="181"/>
      <c r="P376" s="181"/>
      <c r="Q376" s="181"/>
    </row>
    <row r="377" spans="2:57" ht="15.6" x14ac:dyDescent="0.3">
      <c r="H377" s="18"/>
      <c r="I377" s="18"/>
      <c r="J377" s="18"/>
      <c r="K377" s="18"/>
      <c r="L377" s="139"/>
      <c r="M377" s="26"/>
      <c r="N377" s="26"/>
      <c r="O377" s="18"/>
      <c r="P377" s="18"/>
      <c r="Q377" s="18"/>
    </row>
    <row r="378" spans="2:57" x14ac:dyDescent="0.25">
      <c r="H378" s="18"/>
      <c r="I378" s="18"/>
      <c r="J378" s="18"/>
      <c r="K378" s="18"/>
      <c r="L378" s="18"/>
      <c r="M378" s="18"/>
      <c r="N378" s="18"/>
      <c r="O378" s="18"/>
      <c r="P378" s="18"/>
      <c r="Q378" s="18"/>
    </row>
    <row r="379" spans="2:57" x14ac:dyDescent="0.25">
      <c r="H379" s="18"/>
      <c r="I379" s="18"/>
      <c r="J379" s="18"/>
      <c r="K379" s="53"/>
      <c r="L379" s="53"/>
      <c r="M379" s="53"/>
      <c r="N379" s="18"/>
      <c r="O379" s="18"/>
      <c r="P379" s="18"/>
      <c r="Q379" s="18"/>
    </row>
    <row r="380" spans="2:57" ht="15.6" x14ac:dyDescent="0.3">
      <c r="H380" s="18"/>
      <c r="I380" s="18"/>
      <c r="J380" s="18"/>
      <c r="K380" s="27"/>
      <c r="L380" s="27"/>
      <c r="M380" s="27"/>
      <c r="N380" s="18"/>
      <c r="O380" s="18"/>
      <c r="P380" s="18"/>
      <c r="Q380" s="18"/>
    </row>
    <row r="381" spans="2:57" ht="15.6" x14ac:dyDescent="0.3">
      <c r="H381" s="18"/>
      <c r="I381" s="18"/>
      <c r="J381" s="18"/>
      <c r="K381" s="18"/>
      <c r="L381" s="18"/>
      <c r="M381" s="18"/>
      <c r="N381" s="26"/>
      <c r="O381" s="52"/>
      <c r="P381" s="18"/>
      <c r="Q381" s="18"/>
    </row>
    <row r="382" spans="2:57" ht="15.6" x14ac:dyDescent="0.3">
      <c r="H382" s="26"/>
      <c r="I382" s="52"/>
      <c r="J382" s="18"/>
      <c r="K382" s="53"/>
      <c r="L382" s="53"/>
      <c r="M382" s="53"/>
      <c r="N382" s="26"/>
      <c r="O382" s="52"/>
      <c r="P382" s="18"/>
      <c r="Q382" s="139"/>
    </row>
    <row r="383" spans="2:57" ht="15.6" x14ac:dyDescent="0.3">
      <c r="H383" s="26"/>
      <c r="I383" s="52"/>
      <c r="J383" s="18"/>
      <c r="K383" s="29"/>
      <c r="L383" s="53"/>
      <c r="M383" s="53"/>
      <c r="N383" s="26"/>
      <c r="O383" s="52"/>
      <c r="P383" s="18"/>
      <c r="Q383" s="29"/>
    </row>
    <row r="384" spans="2:57" ht="15.6" x14ac:dyDescent="0.3">
      <c r="H384" s="139"/>
      <c r="I384" s="18"/>
      <c r="J384" s="18"/>
      <c r="K384" s="29"/>
      <c r="L384" s="53"/>
      <c r="M384" s="53"/>
      <c r="N384" s="18"/>
      <c r="O384" s="18"/>
      <c r="P384" s="18"/>
      <c r="Q384" s="29"/>
    </row>
    <row r="385" spans="8:17" ht="15.6" x14ac:dyDescent="0.3">
      <c r="H385" s="18"/>
      <c r="I385" s="18"/>
      <c r="J385" s="18"/>
      <c r="K385" s="29"/>
      <c r="L385" s="53"/>
      <c r="M385" s="27"/>
      <c r="N385" s="27"/>
      <c r="O385" s="27"/>
      <c r="P385" s="18"/>
      <c r="Q385" s="18"/>
    </row>
    <row r="386" spans="8:17" x14ac:dyDescent="0.25">
      <c r="H386" s="18"/>
      <c r="I386" s="18"/>
      <c r="J386" s="18"/>
      <c r="K386" s="53"/>
      <c r="L386" s="18"/>
      <c r="M386" s="53"/>
      <c r="N386" s="53"/>
      <c r="O386" s="53"/>
      <c r="P386" s="18"/>
      <c r="Q386" s="18"/>
    </row>
    <row r="387" spans="8:17" x14ac:dyDescent="0.25">
      <c r="H387" s="18"/>
      <c r="I387" s="18"/>
      <c r="J387" s="18"/>
      <c r="K387" s="18"/>
      <c r="L387" s="18"/>
      <c r="M387" s="18"/>
      <c r="N387" s="18"/>
      <c r="O387" s="18"/>
      <c r="P387" s="18"/>
      <c r="Q387" s="18"/>
    </row>
    <row r="388" spans="8:17" ht="15.6" x14ac:dyDescent="0.3">
      <c r="H388" s="18"/>
      <c r="I388" s="18"/>
      <c r="J388" s="18"/>
      <c r="K388" s="18"/>
      <c r="L388" s="26"/>
      <c r="M388" s="26"/>
      <c r="N388" s="18"/>
      <c r="O388" s="18"/>
      <c r="P388" s="18"/>
      <c r="Q388" s="18"/>
    </row>
    <row r="389" spans="8:17" ht="15.6" x14ac:dyDescent="0.3">
      <c r="H389" s="18"/>
      <c r="I389" s="18"/>
      <c r="J389" s="18"/>
      <c r="K389" s="18"/>
      <c r="L389" s="18"/>
      <c r="M389" s="139"/>
      <c r="N389" s="18"/>
      <c r="O389" s="18"/>
      <c r="P389" s="18"/>
      <c r="Q389" s="18"/>
    </row>
    <row r="390" spans="8:17" x14ac:dyDescent="0.25">
      <c r="H390" s="18"/>
      <c r="I390" s="18"/>
      <c r="J390" s="18"/>
      <c r="K390" s="18"/>
      <c r="L390" s="18"/>
      <c r="M390" s="18"/>
      <c r="N390" s="18"/>
      <c r="O390" s="18"/>
      <c r="P390" s="18"/>
      <c r="Q390" s="18"/>
    </row>
    <row r="391" spans="8:17" x14ac:dyDescent="0.25">
      <c r="H391" s="18"/>
      <c r="I391" s="18"/>
      <c r="J391" s="18"/>
      <c r="K391" s="18"/>
      <c r="L391" s="18"/>
      <c r="M391" s="18"/>
      <c r="N391" s="18"/>
      <c r="O391" s="181"/>
      <c r="P391" s="181"/>
      <c r="Q391" s="181"/>
    </row>
    <row r="392" spans="8:17" ht="15.6" x14ac:dyDescent="0.3">
      <c r="H392" s="18"/>
      <c r="I392" s="18"/>
      <c r="J392" s="18"/>
      <c r="K392" s="18"/>
      <c r="L392" s="139"/>
      <c r="M392" s="26"/>
      <c r="N392" s="26"/>
      <c r="O392" s="18"/>
      <c r="P392" s="18"/>
      <c r="Q392" s="18"/>
    </row>
    <row r="393" spans="8:17" x14ac:dyDescent="0.25">
      <c r="H393" s="18"/>
      <c r="I393" s="18"/>
      <c r="J393" s="18"/>
      <c r="K393" s="18"/>
      <c r="L393" s="18"/>
      <c r="M393" s="18"/>
      <c r="N393" s="18"/>
      <c r="O393" s="18"/>
      <c r="P393" s="18"/>
      <c r="Q393" s="18"/>
    </row>
    <row r="394" spans="8:17" x14ac:dyDescent="0.25">
      <c r="H394" s="18"/>
      <c r="I394" s="18"/>
      <c r="J394" s="18"/>
      <c r="K394" s="53"/>
      <c r="L394" s="53"/>
      <c r="M394" s="53"/>
      <c r="N394" s="18"/>
      <c r="O394" s="18"/>
      <c r="P394" s="18"/>
      <c r="Q394" s="18"/>
    </row>
    <row r="395" spans="8:17" ht="15.6" x14ac:dyDescent="0.3">
      <c r="H395" s="18"/>
      <c r="I395" s="18"/>
      <c r="J395" s="18"/>
      <c r="K395" s="27"/>
      <c r="L395" s="27"/>
      <c r="M395" s="27"/>
      <c r="N395" s="18"/>
      <c r="O395" s="18"/>
      <c r="P395" s="18"/>
      <c r="Q395" s="18"/>
    </row>
    <row r="396" spans="8:17" ht="15.6" x14ac:dyDescent="0.3">
      <c r="H396" s="18"/>
      <c r="I396" s="18"/>
      <c r="J396" s="18"/>
      <c r="K396" s="18"/>
      <c r="L396" s="18"/>
      <c r="M396" s="18"/>
      <c r="N396" s="26"/>
      <c r="O396" s="52"/>
      <c r="P396" s="18"/>
      <c r="Q396" s="18"/>
    </row>
    <row r="397" spans="8:17" ht="15.6" x14ac:dyDescent="0.3">
      <c r="H397" s="26"/>
      <c r="I397" s="52"/>
      <c r="J397" s="18"/>
      <c r="K397" s="53"/>
      <c r="L397" s="53"/>
      <c r="M397" s="53"/>
      <c r="N397" s="26"/>
      <c r="O397" s="52"/>
      <c r="P397" s="18"/>
      <c r="Q397" s="139"/>
    </row>
    <row r="398" spans="8:17" ht="15.6" x14ac:dyDescent="0.3">
      <c r="H398" s="26"/>
      <c r="I398" s="52"/>
      <c r="J398" s="18"/>
      <c r="K398" s="29"/>
      <c r="L398" s="53"/>
      <c r="M398" s="53"/>
      <c r="N398" s="26"/>
      <c r="O398" s="52"/>
      <c r="P398" s="18"/>
      <c r="Q398" s="29"/>
    </row>
    <row r="399" spans="8:17" ht="15.6" x14ac:dyDescent="0.3">
      <c r="H399" s="139"/>
      <c r="I399" s="18"/>
      <c r="J399" s="18"/>
      <c r="K399" s="29"/>
      <c r="L399" s="53"/>
      <c r="M399" s="53"/>
      <c r="N399" s="18"/>
      <c r="O399" s="18"/>
      <c r="P399" s="18"/>
      <c r="Q399" s="29"/>
    </row>
    <row r="400" spans="8:17" ht="15.6" x14ac:dyDescent="0.3">
      <c r="H400" s="18"/>
      <c r="I400" s="18"/>
      <c r="J400" s="18"/>
      <c r="K400" s="29"/>
      <c r="L400" s="53"/>
      <c r="M400" s="27"/>
      <c r="N400" s="27"/>
      <c r="O400" s="27"/>
      <c r="P400" s="18"/>
      <c r="Q400" s="18"/>
    </row>
    <row r="401" spans="8:17" x14ac:dyDescent="0.25">
      <c r="H401" s="18"/>
      <c r="I401" s="18"/>
      <c r="J401" s="18"/>
      <c r="K401" s="53"/>
      <c r="L401" s="18"/>
      <c r="M401" s="53"/>
      <c r="N401" s="53"/>
      <c r="O401" s="53"/>
      <c r="P401" s="18"/>
      <c r="Q401" s="18"/>
    </row>
    <row r="402" spans="8:17" x14ac:dyDescent="0.25">
      <c r="H402" s="18"/>
      <c r="I402" s="18"/>
      <c r="J402" s="18"/>
      <c r="K402" s="18"/>
      <c r="L402" s="18"/>
      <c r="M402" s="18"/>
      <c r="N402" s="18"/>
      <c r="O402" s="18"/>
      <c r="P402" s="18"/>
      <c r="Q402" s="18"/>
    </row>
    <row r="403" spans="8:17" ht="15.6" x14ac:dyDescent="0.3">
      <c r="H403" s="18"/>
      <c r="I403" s="18"/>
      <c r="J403" s="18"/>
      <c r="K403" s="18"/>
      <c r="L403" s="26"/>
      <c r="M403" s="26"/>
      <c r="N403" s="18"/>
      <c r="O403" s="18"/>
      <c r="P403" s="18"/>
      <c r="Q403" s="18"/>
    </row>
    <row r="404" spans="8:17" ht="15.6" x14ac:dyDescent="0.3">
      <c r="H404" s="18"/>
      <c r="I404" s="18"/>
      <c r="J404" s="18"/>
      <c r="K404" s="18"/>
      <c r="L404" s="18"/>
      <c r="M404" s="139"/>
      <c r="N404" s="18"/>
      <c r="O404" s="18"/>
      <c r="P404" s="18"/>
      <c r="Q404" s="18"/>
    </row>
    <row r="405" spans="8:17" x14ac:dyDescent="0.25">
      <c r="H405" s="18"/>
      <c r="I405" s="18"/>
      <c r="J405" s="18"/>
      <c r="K405" s="18"/>
      <c r="L405" s="18"/>
      <c r="M405" s="18"/>
      <c r="N405" s="18"/>
      <c r="O405" s="18"/>
      <c r="P405" s="18"/>
      <c r="Q405" s="18"/>
    </row>
    <row r="406" spans="8:17" x14ac:dyDescent="0.25">
      <c r="H406" s="18"/>
      <c r="I406" s="18"/>
      <c r="J406" s="18"/>
      <c r="K406" s="18"/>
      <c r="L406" s="18"/>
      <c r="M406" s="18"/>
      <c r="N406" s="18"/>
      <c r="O406" s="181"/>
      <c r="P406" s="181"/>
      <c r="Q406" s="181"/>
    </row>
    <row r="407" spans="8:17" ht="15.6" x14ac:dyDescent="0.3">
      <c r="H407" s="18"/>
      <c r="I407" s="18"/>
      <c r="J407" s="18"/>
      <c r="K407" s="18"/>
      <c r="L407" s="139"/>
      <c r="M407" s="26"/>
      <c r="N407" s="26"/>
      <c r="O407" s="18"/>
      <c r="P407" s="18"/>
      <c r="Q407" s="18"/>
    </row>
    <row r="408" spans="8:17" x14ac:dyDescent="0.25">
      <c r="H408" s="18"/>
      <c r="I408" s="18"/>
      <c r="J408" s="18"/>
      <c r="K408" s="18"/>
      <c r="L408" s="18"/>
      <c r="M408" s="18"/>
      <c r="N408" s="18"/>
      <c r="O408" s="18"/>
      <c r="P408" s="18"/>
      <c r="Q408" s="18"/>
    </row>
    <row r="409" spans="8:17" x14ac:dyDescent="0.25">
      <c r="H409" s="18"/>
      <c r="I409" s="18"/>
      <c r="J409" s="18"/>
      <c r="K409" s="53"/>
      <c r="L409" s="53"/>
      <c r="M409" s="53"/>
      <c r="N409" s="18"/>
      <c r="O409" s="18"/>
      <c r="P409" s="18"/>
      <c r="Q409" s="18"/>
    </row>
    <row r="410" spans="8:17" ht="15.6" x14ac:dyDescent="0.3">
      <c r="H410" s="18"/>
      <c r="I410" s="18"/>
      <c r="J410" s="18"/>
      <c r="K410" s="27"/>
      <c r="L410" s="27"/>
      <c r="M410" s="27"/>
      <c r="N410" s="18"/>
      <c r="O410" s="18"/>
      <c r="P410" s="18"/>
      <c r="Q410" s="18"/>
    </row>
    <row r="411" spans="8:17" ht="15.6" x14ac:dyDescent="0.3">
      <c r="H411" s="18"/>
      <c r="I411" s="18"/>
      <c r="J411" s="18"/>
      <c r="K411" s="18"/>
      <c r="L411" s="18"/>
      <c r="M411" s="18"/>
      <c r="N411" s="26"/>
      <c r="O411" s="52"/>
      <c r="P411" s="18"/>
      <c r="Q411" s="18"/>
    </row>
    <row r="412" spans="8:17" ht="15.6" x14ac:dyDescent="0.3">
      <c r="H412" s="26"/>
      <c r="I412" s="52"/>
      <c r="J412" s="18"/>
      <c r="K412" s="53"/>
      <c r="L412" s="53"/>
      <c r="M412" s="53"/>
      <c r="N412" s="26"/>
      <c r="O412" s="52"/>
      <c r="P412" s="18"/>
      <c r="Q412" s="139"/>
    </row>
    <row r="413" spans="8:17" ht="15.6" x14ac:dyDescent="0.3">
      <c r="H413" s="26"/>
      <c r="I413" s="52"/>
      <c r="J413" s="18"/>
      <c r="K413" s="29"/>
      <c r="L413" s="53"/>
      <c r="M413" s="53"/>
      <c r="N413" s="26"/>
      <c r="O413" s="52"/>
      <c r="P413" s="18"/>
      <c r="Q413" s="29"/>
    </row>
    <row r="414" spans="8:17" ht="15.6" x14ac:dyDescent="0.3">
      <c r="H414" s="139"/>
      <c r="I414" s="18"/>
      <c r="J414" s="18"/>
      <c r="K414" s="29"/>
      <c r="L414" s="53"/>
      <c r="M414" s="53"/>
      <c r="N414" s="18"/>
      <c r="O414" s="18"/>
      <c r="P414" s="18"/>
      <c r="Q414" s="29"/>
    </row>
    <row r="415" spans="8:17" ht="15.6" x14ac:dyDescent="0.3">
      <c r="H415" s="18"/>
      <c r="I415" s="18"/>
      <c r="J415" s="18"/>
      <c r="K415" s="29"/>
      <c r="L415" s="53"/>
      <c r="M415" s="27"/>
      <c r="N415" s="27"/>
      <c r="O415" s="27"/>
      <c r="P415" s="18"/>
      <c r="Q415" s="18"/>
    </row>
    <row r="416" spans="8:17" x14ac:dyDescent="0.25">
      <c r="H416" s="18"/>
      <c r="I416" s="18"/>
      <c r="J416" s="18"/>
      <c r="K416" s="53"/>
      <c r="L416" s="18"/>
      <c r="M416" s="53"/>
      <c r="N416" s="53"/>
      <c r="O416" s="53"/>
      <c r="P416" s="18"/>
      <c r="Q416" s="18"/>
    </row>
    <row r="417" spans="8:17" x14ac:dyDescent="0.25">
      <c r="H417" s="18"/>
      <c r="I417" s="18"/>
      <c r="J417" s="18"/>
      <c r="K417" s="18"/>
      <c r="L417" s="18"/>
      <c r="M417" s="18"/>
      <c r="N417" s="18"/>
      <c r="O417" s="18"/>
      <c r="P417" s="18"/>
      <c r="Q417" s="18"/>
    </row>
    <row r="418" spans="8:17" ht="15.6" x14ac:dyDescent="0.3">
      <c r="H418" s="18"/>
      <c r="I418" s="18"/>
      <c r="J418" s="18"/>
      <c r="K418" s="18"/>
      <c r="L418" s="26"/>
      <c r="M418" s="26"/>
      <c r="N418" s="18"/>
      <c r="O418" s="18"/>
      <c r="P418" s="18"/>
      <c r="Q418" s="18"/>
    </row>
    <row r="419" spans="8:17" ht="15.6" x14ac:dyDescent="0.3">
      <c r="H419" s="18"/>
      <c r="I419" s="18"/>
      <c r="J419" s="18"/>
      <c r="K419" s="18"/>
      <c r="L419" s="18"/>
      <c r="M419" s="139"/>
      <c r="N419" s="18"/>
      <c r="O419" s="18"/>
      <c r="P419" s="18"/>
      <c r="Q419" s="18"/>
    </row>
    <row r="420" spans="8:17" x14ac:dyDescent="0.25">
      <c r="H420" s="18"/>
      <c r="I420" s="18"/>
      <c r="J420" s="18"/>
      <c r="K420" s="18"/>
      <c r="L420" s="18"/>
      <c r="M420" s="18"/>
      <c r="N420" s="18"/>
      <c r="O420" s="18"/>
      <c r="P420" s="18"/>
      <c r="Q420" s="18"/>
    </row>
  </sheetData>
  <mergeCells count="4">
    <mergeCell ref="H1:P1"/>
    <mergeCell ref="H2:K2"/>
    <mergeCell ref="N12:P12"/>
    <mergeCell ref="G60:H60"/>
  </mergeCells>
  <conditionalFormatting sqref="J299:J302">
    <cfRule type="cellIs" dxfId="14" priority="11" stopIfTrue="1" operator="notBetween">
      <formula>-0.1</formula>
      <formula>0.1</formula>
    </cfRule>
  </conditionalFormatting>
  <conditionalFormatting sqref="O316">
    <cfRule type="cellIs" dxfId="13" priority="4" operator="notBetween">
      <formula>-0.1</formula>
      <formula>0.1</formula>
    </cfRule>
  </conditionalFormatting>
  <conditionalFormatting sqref="O317:O321">
    <cfRule type="cellIs" dxfId="12" priority="3" operator="notBetween">
      <formula>-0.1</formula>
      <formula>0.1</formula>
    </cfRule>
  </conditionalFormatting>
  <conditionalFormatting sqref="BA316">
    <cfRule type="cellIs" dxfId="11" priority="2" operator="notBetween">
      <formula>-0.1</formula>
      <formula>0.1</formula>
    </cfRule>
  </conditionalFormatting>
  <conditionalFormatting sqref="BA317:BA321">
    <cfRule type="cellIs" dxfId="10" priority="1" operator="notBetween">
      <formula>-0.1</formula>
      <formula>0.1</formula>
    </cfRule>
  </conditionalFormatting>
  <pageMargins left="0.75" right="0.75" top="1" bottom="1" header="0.5" footer="0.5"/>
  <pageSetup scale="96" orientation="portrait" r:id="rId1"/>
  <headerFooter alignWithMargins="0">
    <oddFooter>&amp;L&amp;D
&amp;T&amp;R&amp;Z&amp;F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26"/>
    <pageSetUpPr fitToPage="1"/>
  </sheetPr>
  <dimension ref="A1:BK379"/>
  <sheetViews>
    <sheetView zoomScale="70" zoomScaleNormal="70" workbookViewId="0">
      <selection activeCell="S29" sqref="S29"/>
    </sheetView>
  </sheetViews>
  <sheetFormatPr defaultColWidth="7.08984375" defaultRowHeight="15" x14ac:dyDescent="0.25"/>
  <cols>
    <col min="1" max="1" width="12.453125" style="17" customWidth="1"/>
    <col min="2" max="2" width="7.08984375" style="17" customWidth="1"/>
    <col min="3" max="6" width="7.08984375" style="17" hidden="1" customWidth="1"/>
    <col min="7" max="7" width="8" style="17" customWidth="1"/>
    <col min="8" max="12" width="7.08984375" style="17" customWidth="1"/>
    <col min="13" max="13" width="10.90625" style="17" customWidth="1"/>
    <col min="14" max="14" width="10.1796875" style="17" customWidth="1"/>
    <col min="15" max="15" width="8.81640625" style="17" customWidth="1"/>
    <col min="16" max="16" width="7.1796875" style="17" bestFit="1" customWidth="1"/>
    <col min="17" max="17" width="4.81640625" style="17" customWidth="1"/>
    <col min="18" max="18" width="3.1796875" style="17" customWidth="1"/>
    <col min="19" max="19" width="7.1796875" style="17" bestFit="1" customWidth="1"/>
    <col min="20" max="20" width="8" style="17" customWidth="1"/>
    <col min="21" max="22" width="8.81640625" style="17" customWidth="1"/>
    <col min="23" max="34" width="8.81640625" style="17" hidden="1" customWidth="1"/>
    <col min="35" max="42" width="8.81640625" style="17" customWidth="1"/>
    <col min="43" max="45" width="7.08984375" style="17" customWidth="1"/>
    <col min="46" max="46" width="7.1796875" style="17" bestFit="1" customWidth="1"/>
    <col min="47" max="47" width="8.90625" style="17" bestFit="1" customWidth="1"/>
    <col min="48" max="51" width="7.1796875" style="17" bestFit="1" customWidth="1"/>
    <col min="52" max="52" width="9.54296875" style="17" customWidth="1"/>
    <col min="53" max="56" width="7.1796875" style="17" bestFit="1" customWidth="1"/>
    <col min="57" max="59" width="7.08984375" style="17"/>
    <col min="60" max="63" width="7.08984375" style="17" customWidth="1"/>
    <col min="64" max="16384" width="7.08984375" style="17"/>
  </cols>
  <sheetData>
    <row r="1" spans="1:60" ht="15.6" x14ac:dyDescent="0.25">
      <c r="B1" s="17" t="s">
        <v>58</v>
      </c>
      <c r="H1" s="281">
        <f>PM_turns!H1</f>
        <v>0</v>
      </c>
      <c r="I1" s="282"/>
      <c r="J1" s="282"/>
      <c r="K1" s="282"/>
      <c r="L1" s="282"/>
      <c r="M1" s="282"/>
      <c r="N1" s="282"/>
      <c r="O1" s="282"/>
      <c r="P1" s="283"/>
      <c r="S1" s="130" t="s">
        <v>284</v>
      </c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60" ht="15.6" x14ac:dyDescent="0.3">
      <c r="B2" s="23" t="s">
        <v>59</v>
      </c>
      <c r="G2" s="45"/>
      <c r="H2" s="276">
        <v>0.29166666666666669</v>
      </c>
      <c r="I2" s="277"/>
      <c r="J2" s="277"/>
      <c r="K2" s="278"/>
      <c r="L2" s="131" t="s">
        <v>140</v>
      </c>
    </row>
    <row r="3" spans="1:60" ht="15.6" x14ac:dyDescent="0.3">
      <c r="B3" s="31" t="s">
        <v>293</v>
      </c>
      <c r="H3" s="46"/>
      <c r="I3" s="46"/>
      <c r="J3" s="46"/>
      <c r="K3" s="46"/>
      <c r="L3" s="132"/>
    </row>
    <row r="4" spans="1:60" x14ac:dyDescent="0.25">
      <c r="G4" s="20"/>
      <c r="H4" s="20"/>
      <c r="I4" s="20" t="s">
        <v>141</v>
      </c>
      <c r="J4" s="20" t="s">
        <v>141</v>
      </c>
      <c r="K4" s="20" t="s">
        <v>141</v>
      </c>
      <c r="L4" s="20" t="s">
        <v>141</v>
      </c>
      <c r="M4" s="20" t="s">
        <v>143</v>
      </c>
      <c r="N4" s="20"/>
      <c r="O4" s="20" t="s">
        <v>247</v>
      </c>
    </row>
    <row r="5" spans="1:60" ht="15.6" x14ac:dyDescent="0.25">
      <c r="A5" s="17" t="s">
        <v>274</v>
      </c>
      <c r="G5" s="20" t="s">
        <v>109</v>
      </c>
      <c r="H5" s="20" t="s">
        <v>61</v>
      </c>
      <c r="I5" s="20" t="s">
        <v>62</v>
      </c>
      <c r="J5" s="20" t="s">
        <v>63</v>
      </c>
      <c r="K5" s="20" t="s">
        <v>64</v>
      </c>
      <c r="L5" s="20" t="s">
        <v>142</v>
      </c>
      <c r="M5" s="20" t="s">
        <v>144</v>
      </c>
      <c r="N5" s="20" t="s">
        <v>138</v>
      </c>
      <c r="O5" s="20" t="s">
        <v>248</v>
      </c>
      <c r="P5" s="20" t="s">
        <v>249</v>
      </c>
      <c r="BD5" s="133"/>
      <c r="BE5" s="133"/>
      <c r="BF5" s="133"/>
      <c r="BG5" s="133"/>
      <c r="BH5" s="133"/>
    </row>
    <row r="6" spans="1:60" x14ac:dyDescent="0.25">
      <c r="A6" s="47" t="str">
        <f>NCHRP255_link!B10</f>
        <v>US 52 E/O SR823</v>
      </c>
      <c r="B6" s="17" t="s">
        <v>67</v>
      </c>
      <c r="G6" s="211">
        <f>PM_turns!G6</f>
        <v>0</v>
      </c>
      <c r="H6" s="211">
        <f>PM_turns!H6</f>
        <v>0</v>
      </c>
      <c r="I6" s="135">
        <f>IF(G6=0,1,(O17+P17)/G6)</f>
        <v>1</v>
      </c>
      <c r="J6" s="135" t="e">
        <f>IF(P17&gt;O17,(P17/(P17+O17)),(O17/(O17+P17)))</f>
        <v>#DIV/0!</v>
      </c>
      <c r="K6" s="135" t="e">
        <f>H6/G6</f>
        <v>#DIV/0!</v>
      </c>
      <c r="L6" s="135" t="e">
        <f>(O16+P16)/(O17+P17)</f>
        <v>#DIV/0!</v>
      </c>
      <c r="M6" s="212">
        <f>I6*N6</f>
        <v>0</v>
      </c>
      <c r="N6" s="47">
        <f>PM_turns!N6</f>
        <v>0</v>
      </c>
      <c r="O6" s="47">
        <f>NCHRP255_link!AF10</f>
        <v>1.1627000000000001</v>
      </c>
      <c r="P6" s="47">
        <f>NCHRP255_link!AG10</f>
        <v>1.2724</v>
      </c>
    </row>
    <row r="7" spans="1:60" x14ac:dyDescent="0.25">
      <c r="A7" s="47" t="str">
        <f>NCHRP255_link!B11</f>
        <v>US 52 W/O SR823</v>
      </c>
      <c r="B7" s="17" t="s">
        <v>65</v>
      </c>
      <c r="G7" s="211">
        <f>PM_turns!G7</f>
        <v>0</v>
      </c>
      <c r="H7" s="211">
        <f>PM_turns!H7</f>
        <v>0</v>
      </c>
      <c r="I7" s="135">
        <f>IF(G7=0,1,(O24+P24)/G7)</f>
        <v>1</v>
      </c>
      <c r="J7" s="135" t="e">
        <f>IF(P24&gt;O24,(P24/(P24+O24)),(O24/(O24+P24)))</f>
        <v>#DIV/0!</v>
      </c>
      <c r="K7" s="135" t="e">
        <f>H7/G7</f>
        <v>#DIV/0!</v>
      </c>
      <c r="L7" s="135" t="e">
        <f>(O23+P23)/(O24+P24)</f>
        <v>#DIV/0!</v>
      </c>
      <c r="M7" s="212">
        <f t="shared" ref="M7:M11" si="0">I7*N7</f>
        <v>0</v>
      </c>
      <c r="N7" s="47">
        <f>PM_turns!N7</f>
        <v>0</v>
      </c>
      <c r="O7" s="47">
        <f>NCHRP255_link!AF11</f>
        <v>0.71530000000000005</v>
      </c>
      <c r="P7" s="47">
        <f>NCHRP255_link!AG11</f>
        <v>0.77229999999999999</v>
      </c>
    </row>
    <row r="8" spans="1:60" x14ac:dyDescent="0.25">
      <c r="A8" s="47" t="str">
        <f>NCHRP255_link!B12</f>
        <v>US 23 S/O SR823</v>
      </c>
      <c r="B8" s="17" t="s">
        <v>68</v>
      </c>
      <c r="G8" s="211">
        <f>PM_turns!G8</f>
        <v>0</v>
      </c>
      <c r="H8" s="211">
        <f>PM_turns!H8</f>
        <v>0</v>
      </c>
      <c r="I8" s="135">
        <f>IF(G8=0,1,(O31+P31)/G8)</f>
        <v>1</v>
      </c>
      <c r="J8" s="135" t="e">
        <f>IF(P31&gt;O31,(P31/(P31+O31)),(O31/(O31+P31)))</f>
        <v>#DIV/0!</v>
      </c>
      <c r="K8" s="135" t="e">
        <f>H8/G8</f>
        <v>#DIV/0!</v>
      </c>
      <c r="L8" s="135" t="e">
        <f>(O30+P30)/(O31+P31)</f>
        <v>#DIV/0!</v>
      </c>
      <c r="M8" s="212">
        <f t="shared" si="0"/>
        <v>0</v>
      </c>
      <c r="N8" s="47">
        <f>PM_turns!N8</f>
        <v>0</v>
      </c>
      <c r="O8" s="47">
        <f>NCHRP255_link!AF12</f>
        <v>0.78669999999999995</v>
      </c>
      <c r="P8" s="47">
        <f>NCHRP255_link!AG12</f>
        <v>0.89349999999999996</v>
      </c>
    </row>
    <row r="9" spans="1:60" x14ac:dyDescent="0.25">
      <c r="A9" s="47" t="str">
        <f>NCHRP255_link!B16</f>
        <v>SR335 N/O CR28</v>
      </c>
      <c r="B9" s="17" t="s">
        <v>66</v>
      </c>
      <c r="G9" s="211">
        <f>PM_turns!G9</f>
        <v>0</v>
      </c>
      <c r="H9" s="211">
        <f>PM_turns!H9</f>
        <v>0</v>
      </c>
      <c r="I9" s="135">
        <f>IF(G9=0,1,(O38+P38)/G9)</f>
        <v>1</v>
      </c>
      <c r="J9" s="135" t="e">
        <f>IF(P38&gt;O38,(P38/(P38+O38)),(O38/(O38+P38)))</f>
        <v>#DIV/0!</v>
      </c>
      <c r="K9" s="135" t="e">
        <f>H9/G9</f>
        <v>#DIV/0!</v>
      </c>
      <c r="L9" s="135" t="e">
        <f>(O37+P37)/(O38+P38)</f>
        <v>#DIV/0!</v>
      </c>
      <c r="M9" s="212">
        <f t="shared" si="0"/>
        <v>0</v>
      </c>
      <c r="N9" s="47">
        <f>PM_turns!N9</f>
        <v>0</v>
      </c>
      <c r="O9" s="47">
        <f>NCHRP255_link!AF16</f>
        <v>0.67720000000000002</v>
      </c>
      <c r="P9" s="47">
        <f>NCHRP255_link!AG16</f>
        <v>0.74109999999999998</v>
      </c>
    </row>
    <row r="10" spans="1:60" hidden="1" x14ac:dyDescent="0.25">
      <c r="A10" s="47" t="str">
        <f>NCHRP255_link!B17</f>
        <v>SR335 S/O CR28</v>
      </c>
      <c r="B10" s="17" t="s">
        <v>233</v>
      </c>
      <c r="G10" s="211">
        <f>PM_turns!G10</f>
        <v>0</v>
      </c>
      <c r="H10" s="211">
        <f>PM_turns!H10</f>
        <v>0</v>
      </c>
      <c r="I10" s="135">
        <f>IF(G10=0,1,(O45+P45)/G10)</f>
        <v>1</v>
      </c>
      <c r="J10" s="135" t="e">
        <f>IF(P45&gt;O45,(P45/(P45+O45)),(O45/(O45+P45)))</f>
        <v>#DIV/0!</v>
      </c>
      <c r="K10" s="135" t="e">
        <f t="shared" ref="K10:K11" si="1">H10/G10</f>
        <v>#DIV/0!</v>
      </c>
      <c r="L10" s="135" t="e">
        <f>(O44+P44)/(O45+P45)</f>
        <v>#DIV/0!</v>
      </c>
      <c r="M10" s="212">
        <f t="shared" si="0"/>
        <v>0</v>
      </c>
      <c r="N10" s="47">
        <f>PM_turns!N10</f>
        <v>0</v>
      </c>
      <c r="O10" s="47">
        <f>NCHRP255_link!AF17</f>
        <v>0.28370000000000001</v>
      </c>
      <c r="P10" s="47">
        <f>NCHRP255_link!AG17</f>
        <v>0.31159999999999999</v>
      </c>
    </row>
    <row r="11" spans="1:60" hidden="1" x14ac:dyDescent="0.25">
      <c r="A11" s="47" t="str">
        <f>NCHRP255_link!B18</f>
        <v>CR503 (OHIO RIR)</v>
      </c>
      <c r="B11" s="17" t="s">
        <v>234</v>
      </c>
      <c r="G11" s="211">
        <f>PM_turns!G11</f>
        <v>0</v>
      </c>
      <c r="H11" s="211">
        <f>PM_turns!H11</f>
        <v>0</v>
      </c>
      <c r="I11" s="135">
        <f>IF(G11=0,1,(O52+P52)/G11)</f>
        <v>1</v>
      </c>
      <c r="J11" s="135" t="e">
        <f>IF(P52&gt;O52,(P52/(P52+O52)),(O52/(O52+P52)))</f>
        <v>#DIV/0!</v>
      </c>
      <c r="K11" s="135" t="e">
        <f t="shared" si="1"/>
        <v>#DIV/0!</v>
      </c>
      <c r="L11" s="135" t="e">
        <f>(O51+P51)/(O52+P52)</f>
        <v>#DIV/0!</v>
      </c>
      <c r="M11" s="212">
        <f t="shared" si="0"/>
        <v>0</v>
      </c>
      <c r="N11" s="47">
        <f>PM_turns!N11</f>
        <v>0</v>
      </c>
      <c r="O11" s="47">
        <f>NCHRP255_link!AF18</f>
        <v>1</v>
      </c>
      <c r="P11" s="47">
        <f>NCHRP255_link!AG18</f>
        <v>1</v>
      </c>
    </row>
    <row r="12" spans="1:60" ht="20.25" customHeight="1" x14ac:dyDescent="0.25">
      <c r="N12" s="279" t="s">
        <v>139</v>
      </c>
      <c r="O12" s="279"/>
      <c r="P12" s="279"/>
    </row>
    <row r="13" spans="1:60" x14ac:dyDescent="0.25">
      <c r="B13" s="18" t="s">
        <v>208</v>
      </c>
      <c r="C13" s="18"/>
      <c r="D13" s="18"/>
      <c r="E13" s="18"/>
      <c r="F13" s="18"/>
      <c r="G13" s="213">
        <f>PM_turns!G13</f>
        <v>0</v>
      </c>
    </row>
    <row r="14" spans="1:60" x14ac:dyDescent="0.25">
      <c r="B14" s="17" t="str">
        <f>B6</f>
        <v>E LEG</v>
      </c>
      <c r="C14" s="17" t="s">
        <v>231</v>
      </c>
      <c r="D14" s="17" t="s">
        <v>232</v>
      </c>
      <c r="E14" s="17" t="str">
        <f>C14</f>
        <v>UP</v>
      </c>
      <c r="F14" s="17" t="str">
        <f>D14</f>
        <v>DOWN</v>
      </c>
      <c r="G14" s="20" t="s">
        <v>219</v>
      </c>
      <c r="H14" s="20" t="s">
        <v>220</v>
      </c>
      <c r="I14" s="20" t="s">
        <v>221</v>
      </c>
      <c r="J14" s="20" t="str">
        <f>G14</f>
        <v>LT (S)</v>
      </c>
      <c r="K14" s="20" t="str">
        <f t="shared" ref="K14:L14" si="2">H14</f>
        <v>THRU (W)</v>
      </c>
      <c r="L14" s="20" t="str">
        <f t="shared" si="2"/>
        <v>RT (N)</v>
      </c>
      <c r="N14" s="17" t="str">
        <f>B6</f>
        <v>E LEG</v>
      </c>
      <c r="O14" s="25" t="s">
        <v>69</v>
      </c>
      <c r="P14" s="25" t="s">
        <v>70</v>
      </c>
    </row>
    <row r="15" spans="1:60" x14ac:dyDescent="0.25">
      <c r="C15" s="20" t="s">
        <v>71</v>
      </c>
      <c r="D15" s="20" t="s">
        <v>71</v>
      </c>
      <c r="E15" s="20" t="s">
        <v>61</v>
      </c>
      <c r="F15" s="20" t="s">
        <v>61</v>
      </c>
      <c r="G15" s="20" t="s">
        <v>71</v>
      </c>
      <c r="H15" s="20" t="s">
        <v>71</v>
      </c>
      <c r="I15" s="20" t="s">
        <v>71</v>
      </c>
      <c r="J15" s="20" t="s">
        <v>61</v>
      </c>
      <c r="K15" s="20" t="s">
        <v>61</v>
      </c>
      <c r="L15" s="20" t="s">
        <v>61</v>
      </c>
      <c r="N15" s="17" t="s">
        <v>72</v>
      </c>
      <c r="O15" s="17">
        <f>G20+H20+I20+C20+D20</f>
        <v>0</v>
      </c>
      <c r="P15" s="17">
        <f>G27+H34+I41+I48+I55</f>
        <v>0</v>
      </c>
    </row>
    <row r="16" spans="1:60" x14ac:dyDescent="0.25">
      <c r="B16" s="136">
        <f>IF($H$2=0," ",$H$2)</f>
        <v>0.29166666666666669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N16" s="17" t="s">
        <v>73</v>
      </c>
      <c r="O16" s="17">
        <f>J20+K20+L20+E20+F20</f>
        <v>0</v>
      </c>
      <c r="P16" s="17">
        <f>J27+K34+L41+L48+L55</f>
        <v>0</v>
      </c>
      <c r="AI16" s="37"/>
      <c r="AJ16" s="38"/>
      <c r="AK16" s="38"/>
      <c r="AL16" s="38"/>
      <c r="AM16" s="38"/>
      <c r="AN16" s="38"/>
      <c r="AO16" s="38"/>
      <c r="AP16" s="137"/>
      <c r="AQ16" s="137"/>
      <c r="AR16" s="138"/>
    </row>
    <row r="17" spans="2:44" ht="15.6" x14ac:dyDescent="0.3">
      <c r="B17" s="136">
        <f>IF($H$2=0," ",B16+TIME(0,15,0))</f>
        <v>0.30208333333333337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N17" s="17" t="s">
        <v>60</v>
      </c>
      <c r="O17" s="17">
        <f>SUM(O15:O16)</f>
        <v>0</v>
      </c>
      <c r="P17" s="17">
        <f>SUM(P15:P16)</f>
        <v>0</v>
      </c>
      <c r="AI17" s="40"/>
      <c r="AJ17" s="18"/>
      <c r="AK17" s="18"/>
      <c r="AL17" s="18"/>
      <c r="AM17" s="139" t="s">
        <v>269</v>
      </c>
      <c r="AN17" s="26" t="s">
        <v>147</v>
      </c>
      <c r="AO17" s="26" t="s">
        <v>152</v>
      </c>
      <c r="AP17" s="18"/>
      <c r="AQ17" s="18"/>
      <c r="AR17" s="41"/>
    </row>
    <row r="18" spans="2:44" x14ac:dyDescent="0.25">
      <c r="B18" s="136">
        <f t="shared" ref="B18:B19" si="3">IF($H$2=0," ",B17+TIME(0,15,0))</f>
        <v>0.31250000000000006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U18" s="49"/>
      <c r="AI18" s="40"/>
      <c r="AJ18" s="18"/>
      <c r="AK18" s="18"/>
      <c r="AL18" s="18"/>
      <c r="AM18" s="18"/>
      <c r="AN18" s="18">
        <f>SUM(AL19:AN19)</f>
        <v>0</v>
      </c>
      <c r="AO18" s="18">
        <f>AK23+AP21+AO26</f>
        <v>0</v>
      </c>
      <c r="AP18" s="18"/>
      <c r="AQ18" s="18"/>
      <c r="AR18" s="41"/>
    </row>
    <row r="19" spans="2:44" x14ac:dyDescent="0.25">
      <c r="B19" s="136">
        <f t="shared" si="3"/>
        <v>0.32291666666666674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AI19" s="40"/>
      <c r="AJ19" s="18"/>
      <c r="AK19" s="18"/>
      <c r="AL19" s="50">
        <f>I27+L27</f>
        <v>0</v>
      </c>
      <c r="AM19" s="50">
        <f>H27+K27</f>
        <v>0</v>
      </c>
      <c r="AN19" s="50">
        <f>G27+J27</f>
        <v>0</v>
      </c>
      <c r="AO19" s="18"/>
      <c r="AP19" s="18"/>
      <c r="AQ19" s="18"/>
      <c r="AR19" s="41"/>
    </row>
    <row r="20" spans="2:44" ht="15.6" x14ac:dyDescent="0.3">
      <c r="B20" s="20" t="s">
        <v>295</v>
      </c>
      <c r="C20" s="20">
        <f t="shared" ref="C20:F20" si="4">SUM(C16:C19)</f>
        <v>0</v>
      </c>
      <c r="D20" s="20">
        <f t="shared" si="4"/>
        <v>0</v>
      </c>
      <c r="E20" s="20">
        <f t="shared" si="4"/>
        <v>0</v>
      </c>
      <c r="F20" s="20">
        <f t="shared" si="4"/>
        <v>0</v>
      </c>
      <c r="G20" s="20">
        <f t="shared" ref="G20:L20" si="5">SUM(G16:G19)</f>
        <v>0</v>
      </c>
      <c r="H20" s="20">
        <f t="shared" si="5"/>
        <v>0</v>
      </c>
      <c r="I20" s="20">
        <f t="shared" si="5"/>
        <v>0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AI20" s="40"/>
      <c r="AJ20" s="18"/>
      <c r="AK20" s="18"/>
      <c r="AL20" s="27">
        <v>8</v>
      </c>
      <c r="AM20" s="27" t="s">
        <v>147</v>
      </c>
      <c r="AN20" s="27">
        <v>9</v>
      </c>
      <c r="AO20" s="18"/>
      <c r="AP20" s="18"/>
      <c r="AQ20" s="18"/>
      <c r="AR20" s="41"/>
    </row>
    <row r="21" spans="2:44" ht="15.6" x14ac:dyDescent="0.3">
      <c r="B21" s="17" t="str">
        <f>B7</f>
        <v>N LEG</v>
      </c>
      <c r="C21" s="17" t="s">
        <v>231</v>
      </c>
      <c r="D21" s="17" t="s">
        <v>232</v>
      </c>
      <c r="E21" s="17" t="str">
        <f>C21</f>
        <v>UP</v>
      </c>
      <c r="F21" s="17" t="str">
        <f>D21</f>
        <v>DOWN</v>
      </c>
      <c r="G21" s="20" t="s">
        <v>222</v>
      </c>
      <c r="H21" s="20" t="s">
        <v>223</v>
      </c>
      <c r="I21" s="20" t="s">
        <v>224</v>
      </c>
      <c r="J21" s="20" t="str">
        <f t="shared" ref="J21:L21" si="6">G21</f>
        <v>LT (E )</v>
      </c>
      <c r="K21" s="20" t="str">
        <f t="shared" si="6"/>
        <v>THRU (S)</v>
      </c>
      <c r="L21" s="20" t="str">
        <f t="shared" si="6"/>
        <v>RT (W)</v>
      </c>
      <c r="N21" s="17" t="str">
        <f>B7</f>
        <v>N LEG</v>
      </c>
      <c r="O21" s="25" t="s">
        <v>69</v>
      </c>
      <c r="P21" s="25" t="s">
        <v>70</v>
      </c>
      <c r="AI21" s="40"/>
      <c r="AJ21" s="18"/>
      <c r="AK21" s="18"/>
      <c r="AL21" s="18"/>
      <c r="AM21" s="18"/>
      <c r="AN21" s="18"/>
      <c r="AO21" s="26" t="s">
        <v>148</v>
      </c>
      <c r="AP21" s="51">
        <f>I20+L20</f>
        <v>0</v>
      </c>
      <c r="AQ21" s="18"/>
      <c r="AR21" s="41"/>
    </row>
    <row r="22" spans="2:44" ht="15.6" x14ac:dyDescent="0.3">
      <c r="C22" s="20" t="s">
        <v>71</v>
      </c>
      <c r="D22" s="20" t="s">
        <v>71</v>
      </c>
      <c r="E22" s="20" t="s">
        <v>61</v>
      </c>
      <c r="F22" s="20" t="s">
        <v>61</v>
      </c>
      <c r="G22" s="20" t="s">
        <v>71</v>
      </c>
      <c r="H22" s="20" t="s">
        <v>71</v>
      </c>
      <c r="I22" s="20" t="s">
        <v>71</v>
      </c>
      <c r="J22" s="20" t="s">
        <v>61</v>
      </c>
      <c r="K22" s="20" t="s">
        <v>61</v>
      </c>
      <c r="L22" s="20" t="s">
        <v>61</v>
      </c>
      <c r="N22" s="17" t="s">
        <v>72</v>
      </c>
      <c r="O22" s="17">
        <f>G27+H27+I27+C27+D27</f>
        <v>0</v>
      </c>
      <c r="P22" s="17">
        <f>I20+G34+H41+H48+H55</f>
        <v>0</v>
      </c>
      <c r="AI22" s="28" t="s">
        <v>149</v>
      </c>
      <c r="AJ22" s="52">
        <f>AL19+AP22+AN26</f>
        <v>0</v>
      </c>
      <c r="AK22" s="18"/>
      <c r="AL22" s="53"/>
      <c r="AM22" s="53"/>
      <c r="AN22" s="53"/>
      <c r="AO22" s="26" t="s">
        <v>149</v>
      </c>
      <c r="AP22" s="51">
        <f>H20+K20</f>
        <v>0</v>
      </c>
      <c r="AQ22" s="18"/>
      <c r="AR22" s="140" t="s">
        <v>55</v>
      </c>
    </row>
    <row r="23" spans="2:44" ht="15.6" x14ac:dyDescent="0.3">
      <c r="B23" s="136">
        <f>IF($H$2=0," ",$H$2)</f>
        <v>0.29166666666666669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N23" s="17" t="s">
        <v>73</v>
      </c>
      <c r="O23" s="17">
        <f>J27+K27+L27+E27+F27</f>
        <v>0</v>
      </c>
      <c r="P23" s="17">
        <f>L20+J34+K41+K48+K55</f>
        <v>0</v>
      </c>
      <c r="AI23" s="28" t="s">
        <v>154</v>
      </c>
      <c r="AJ23" s="52">
        <f>SUM(AK23:AK25)</f>
        <v>0</v>
      </c>
      <c r="AK23" s="54">
        <f>G34+J34</f>
        <v>0</v>
      </c>
      <c r="AL23" s="29" t="s">
        <v>16</v>
      </c>
      <c r="AM23" s="53"/>
      <c r="AN23" s="53"/>
      <c r="AO23" s="26" t="s">
        <v>150</v>
      </c>
      <c r="AP23" s="51">
        <f>G20+J20</f>
        <v>0</v>
      </c>
      <c r="AQ23" s="18">
        <f>SUM(AP21:AP23)</f>
        <v>0</v>
      </c>
      <c r="AR23" s="30" t="s">
        <v>149</v>
      </c>
    </row>
    <row r="24" spans="2:44" ht="15.6" x14ac:dyDescent="0.3">
      <c r="B24" s="136">
        <f>IF($H$2=0," ",B23+TIME(0,15,0))</f>
        <v>0.30208333333333337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N24" s="17" t="s">
        <v>60</v>
      </c>
      <c r="O24" s="17">
        <f>SUM(O22:O23)</f>
        <v>0</v>
      </c>
      <c r="P24" s="17">
        <f>SUM(P22:P23)</f>
        <v>0</v>
      </c>
      <c r="AI24" s="141" t="s">
        <v>270</v>
      </c>
      <c r="AJ24" s="18"/>
      <c r="AK24" s="54">
        <f>H34+K34</f>
        <v>0</v>
      </c>
      <c r="AL24" s="29" t="s">
        <v>154</v>
      </c>
      <c r="AM24" s="53"/>
      <c r="AN24" s="53"/>
      <c r="AO24" s="18"/>
      <c r="AP24" s="18"/>
      <c r="AQ24" s="18">
        <f>AN19+AK24+AP26</f>
        <v>0</v>
      </c>
      <c r="AR24" s="30" t="s">
        <v>154</v>
      </c>
    </row>
    <row r="25" spans="2:44" ht="15.6" x14ac:dyDescent="0.3">
      <c r="B25" s="136">
        <f t="shared" ref="B25:B26" si="7">IF($H$2=0," ",B24+TIME(0,15,0))</f>
        <v>0.31250000000000006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AI25" s="40"/>
      <c r="AJ25" s="18"/>
      <c r="AK25" s="54">
        <f>I34+L34</f>
        <v>0</v>
      </c>
      <c r="AL25" s="29" t="s">
        <v>155</v>
      </c>
      <c r="AM25" s="53"/>
      <c r="AN25" s="27" t="s">
        <v>151</v>
      </c>
      <c r="AO25" s="27" t="s">
        <v>152</v>
      </c>
      <c r="AP25" s="27" t="s">
        <v>153</v>
      </c>
      <c r="AQ25" s="18"/>
      <c r="AR25" s="41"/>
    </row>
    <row r="26" spans="2:44" x14ac:dyDescent="0.25">
      <c r="B26" s="136">
        <f t="shared" si="7"/>
        <v>0.32291666666666674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AI26" s="40"/>
      <c r="AJ26" s="18"/>
      <c r="AK26" s="18"/>
      <c r="AL26" s="53"/>
      <c r="AM26" s="18"/>
      <c r="AN26" s="50">
        <f>G41+J41</f>
        <v>0</v>
      </c>
      <c r="AO26" s="50">
        <f>H41+K41</f>
        <v>0</v>
      </c>
      <c r="AP26" s="50">
        <f>I41+L41</f>
        <v>0</v>
      </c>
      <c r="AQ26" s="18"/>
      <c r="AR26" s="41"/>
    </row>
    <row r="27" spans="2:44" x14ac:dyDescent="0.25">
      <c r="B27" s="20" t="s">
        <v>295</v>
      </c>
      <c r="C27" s="20">
        <f t="shared" ref="C27:F27" si="8">SUM(C23:C26)</f>
        <v>0</v>
      </c>
      <c r="D27" s="20">
        <f t="shared" si="8"/>
        <v>0</v>
      </c>
      <c r="E27" s="20">
        <f t="shared" si="8"/>
        <v>0</v>
      </c>
      <c r="F27" s="20">
        <f t="shared" si="8"/>
        <v>0</v>
      </c>
      <c r="G27" s="20">
        <f t="shared" ref="G27:L27" si="9">SUM(G23:G26)</f>
        <v>0</v>
      </c>
      <c r="H27" s="20">
        <f t="shared" si="9"/>
        <v>0</v>
      </c>
      <c r="I27" s="20">
        <f t="shared" si="9"/>
        <v>0</v>
      </c>
      <c r="J27" s="20">
        <f t="shared" si="9"/>
        <v>0</v>
      </c>
      <c r="K27" s="20">
        <f t="shared" si="9"/>
        <v>0</v>
      </c>
      <c r="L27" s="20">
        <f t="shared" si="9"/>
        <v>0</v>
      </c>
      <c r="AI27" s="40"/>
      <c r="AJ27" s="18"/>
      <c r="AK27" s="18"/>
      <c r="AL27" s="18"/>
      <c r="AM27" s="18">
        <f>AK25+AM19+AP23</f>
        <v>0</v>
      </c>
      <c r="AN27" s="18">
        <f>SUM(AN26:AP26)</f>
        <v>0</v>
      </c>
      <c r="AO27" s="18"/>
      <c r="AP27" s="18"/>
      <c r="AQ27" s="18"/>
      <c r="AR27" s="41"/>
    </row>
    <row r="28" spans="2:44" ht="15.6" x14ac:dyDescent="0.3">
      <c r="B28" s="17" t="str">
        <f>B8</f>
        <v>W LEG</v>
      </c>
      <c r="C28" s="17" t="s">
        <v>231</v>
      </c>
      <c r="D28" s="17" t="s">
        <v>232</v>
      </c>
      <c r="E28" s="17" t="str">
        <f>C28</f>
        <v>UP</v>
      </c>
      <c r="F28" s="17" t="str">
        <f>D28</f>
        <v>DOWN</v>
      </c>
      <c r="G28" s="20" t="s">
        <v>225</v>
      </c>
      <c r="H28" s="20" t="s">
        <v>226</v>
      </c>
      <c r="I28" s="20" t="s">
        <v>227</v>
      </c>
      <c r="J28" s="20" t="str">
        <f t="shared" ref="J28:L28" si="10">G28</f>
        <v>LT (N)</v>
      </c>
      <c r="K28" s="20" t="str">
        <f t="shared" si="10"/>
        <v>THRU (E )</v>
      </c>
      <c r="L28" s="20" t="str">
        <f t="shared" si="10"/>
        <v>RT (S)</v>
      </c>
      <c r="N28" s="17" t="str">
        <f>B8</f>
        <v>W LEG</v>
      </c>
      <c r="O28" s="25" t="s">
        <v>69</v>
      </c>
      <c r="P28" s="25" t="s">
        <v>70</v>
      </c>
      <c r="AI28" s="40"/>
      <c r="AJ28" s="18"/>
      <c r="AK28" s="18"/>
      <c r="AL28" s="18"/>
      <c r="AM28" s="26" t="s">
        <v>147</v>
      </c>
      <c r="AN28" s="26" t="s">
        <v>152</v>
      </c>
      <c r="AO28" s="18"/>
      <c r="AP28" s="18"/>
      <c r="AQ28" s="18"/>
      <c r="AR28" s="41"/>
    </row>
    <row r="29" spans="2:44" ht="15.6" x14ac:dyDescent="0.3">
      <c r="C29" s="20" t="s">
        <v>71</v>
      </c>
      <c r="D29" s="20" t="s">
        <v>71</v>
      </c>
      <c r="E29" s="20" t="s">
        <v>61</v>
      </c>
      <c r="F29" s="20" t="s">
        <v>61</v>
      </c>
      <c r="G29" s="20" t="s">
        <v>71</v>
      </c>
      <c r="H29" s="20" t="s">
        <v>71</v>
      </c>
      <c r="I29" s="20" t="s">
        <v>71</v>
      </c>
      <c r="J29" s="20" t="s">
        <v>61</v>
      </c>
      <c r="K29" s="20" t="s">
        <v>61</v>
      </c>
      <c r="L29" s="20" t="s">
        <v>61</v>
      </c>
      <c r="N29" s="17" t="s">
        <v>72</v>
      </c>
      <c r="O29" s="17">
        <f>G34+H34+I34+C34+D34</f>
        <v>0</v>
      </c>
      <c r="P29" s="17">
        <f>H20+I27+G41+G48+G55</f>
        <v>0</v>
      </c>
      <c r="AI29" s="43"/>
      <c r="AJ29" s="42"/>
      <c r="AK29" s="42"/>
      <c r="AL29" s="42"/>
      <c r="AM29" s="42"/>
      <c r="AN29" s="142" t="s">
        <v>271</v>
      </c>
      <c r="AO29" s="42"/>
      <c r="AP29" s="42"/>
      <c r="AQ29" s="42"/>
      <c r="AR29" s="44"/>
    </row>
    <row r="30" spans="2:44" x14ac:dyDescent="0.25">
      <c r="B30" s="136">
        <f>IF($H$2=0," ",$H$2)</f>
        <v>0.29166666666666669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N30" s="17" t="s">
        <v>73</v>
      </c>
      <c r="O30" s="17">
        <f>J34+K34+L34+E34+F34</f>
        <v>0</v>
      </c>
      <c r="P30" s="17">
        <f>K20+L27+J41+J48+J55</f>
        <v>0</v>
      </c>
    </row>
    <row r="31" spans="2:44" x14ac:dyDescent="0.25">
      <c r="B31" s="136">
        <f>IF($H$2=0," ",B30+TIME(0,15,0))</f>
        <v>0.30208333333333337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N31" s="17" t="s">
        <v>60</v>
      </c>
      <c r="O31" s="17">
        <f>SUM(O29:O30)</f>
        <v>0</v>
      </c>
      <c r="P31" s="17">
        <f>SUM(P29:P30)</f>
        <v>0</v>
      </c>
    </row>
    <row r="32" spans="2:44" x14ac:dyDescent="0.25">
      <c r="B32" s="136">
        <f t="shared" ref="B32:B33" si="11">IF($H$2=0," ",B31+TIME(0,15,0))</f>
        <v>0.31250000000000006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2:16" x14ac:dyDescent="0.25">
      <c r="B33" s="136">
        <f t="shared" si="11"/>
        <v>0.32291666666666674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2:16" x14ac:dyDescent="0.25">
      <c r="B34" s="20" t="s">
        <v>295</v>
      </c>
      <c r="C34" s="20">
        <f t="shared" ref="C34:F34" si="12">SUM(C30:C33)</f>
        <v>0</v>
      </c>
      <c r="D34" s="20">
        <f t="shared" si="12"/>
        <v>0</v>
      </c>
      <c r="E34" s="20">
        <f t="shared" si="12"/>
        <v>0</v>
      </c>
      <c r="F34" s="20">
        <f t="shared" si="12"/>
        <v>0</v>
      </c>
      <c r="G34" s="20">
        <f t="shared" ref="G34:L34" si="13">SUM(G30:G33)</f>
        <v>0</v>
      </c>
      <c r="H34" s="20">
        <f t="shared" si="13"/>
        <v>0</v>
      </c>
      <c r="I34" s="20">
        <f t="shared" si="13"/>
        <v>0</v>
      </c>
      <c r="J34" s="20">
        <f t="shared" si="13"/>
        <v>0</v>
      </c>
      <c r="K34" s="20">
        <f t="shared" si="13"/>
        <v>0</v>
      </c>
      <c r="L34" s="20">
        <f t="shared" si="13"/>
        <v>0</v>
      </c>
    </row>
    <row r="35" spans="2:16" x14ac:dyDescent="0.25">
      <c r="B35" s="17" t="str">
        <f>B9</f>
        <v>S LEG</v>
      </c>
      <c r="C35" s="17" t="s">
        <v>231</v>
      </c>
      <c r="D35" s="17" t="s">
        <v>232</v>
      </c>
      <c r="E35" s="17" t="str">
        <f>C35</f>
        <v>UP</v>
      </c>
      <c r="F35" s="17" t="str">
        <f>D35</f>
        <v>DOWN</v>
      </c>
      <c r="G35" s="20" t="s">
        <v>228</v>
      </c>
      <c r="H35" s="20" t="s">
        <v>229</v>
      </c>
      <c r="I35" s="20" t="s">
        <v>230</v>
      </c>
      <c r="J35" s="20" t="str">
        <f t="shared" ref="J35:L35" si="14">G35</f>
        <v>LT (W)</v>
      </c>
      <c r="K35" s="20" t="str">
        <f t="shared" si="14"/>
        <v>THRU (N)</v>
      </c>
      <c r="L35" s="20" t="str">
        <f t="shared" si="14"/>
        <v>RT (E )</v>
      </c>
      <c r="N35" s="17" t="str">
        <f>B9</f>
        <v>S LEG</v>
      </c>
      <c r="O35" s="25" t="s">
        <v>69</v>
      </c>
      <c r="P35" s="25" t="s">
        <v>70</v>
      </c>
    </row>
    <row r="36" spans="2:16" x14ac:dyDescent="0.25">
      <c r="C36" s="20" t="s">
        <v>71</v>
      </c>
      <c r="D36" s="20" t="s">
        <v>71</v>
      </c>
      <c r="E36" s="20" t="s">
        <v>61</v>
      </c>
      <c r="F36" s="20" t="s">
        <v>61</v>
      </c>
      <c r="G36" s="20" t="s">
        <v>71</v>
      </c>
      <c r="H36" s="20" t="s">
        <v>71</v>
      </c>
      <c r="I36" s="20" t="s">
        <v>71</v>
      </c>
      <c r="J36" s="20" t="s">
        <v>61</v>
      </c>
      <c r="K36" s="20" t="s">
        <v>61</v>
      </c>
      <c r="L36" s="20" t="s">
        <v>61</v>
      </c>
      <c r="N36" s="17" t="s">
        <v>72</v>
      </c>
      <c r="O36" s="17">
        <f>G41+H41+I41+C41+D41</f>
        <v>0</v>
      </c>
      <c r="P36" s="17">
        <f>G20+H27+I34+C48+C55</f>
        <v>0</v>
      </c>
    </row>
    <row r="37" spans="2:16" x14ac:dyDescent="0.25">
      <c r="B37" s="136">
        <f>IF($H$2=0," ",$H$2)</f>
        <v>0.29166666666666669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N37" s="17" t="s">
        <v>73</v>
      </c>
      <c r="O37" s="17">
        <f>J41+K41+L41+E41+F41</f>
        <v>0</v>
      </c>
      <c r="P37" s="17">
        <f>J20+K27+L34+E48+E55</f>
        <v>0</v>
      </c>
    </row>
    <row r="38" spans="2:16" x14ac:dyDescent="0.25">
      <c r="B38" s="136">
        <f>IF($H$2=0," ",B37+TIME(0,15,0))</f>
        <v>0.30208333333333337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N38" s="17" t="s">
        <v>60</v>
      </c>
      <c r="O38" s="17">
        <f>SUM(O36:O37)</f>
        <v>0</v>
      </c>
      <c r="P38" s="17">
        <f>SUM(P36:P37)</f>
        <v>0</v>
      </c>
    </row>
    <row r="39" spans="2:16" x14ac:dyDescent="0.25">
      <c r="B39" s="136">
        <f t="shared" ref="B39:B40" si="15">IF($H$2=0," ",B38+TIME(0,15,0))</f>
        <v>0.31250000000000006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</row>
    <row r="40" spans="2:16" x14ac:dyDescent="0.25">
      <c r="B40" s="136">
        <f t="shared" si="15"/>
        <v>0.32291666666666674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</row>
    <row r="41" spans="2:16" x14ac:dyDescent="0.25">
      <c r="B41" s="20" t="s">
        <v>295</v>
      </c>
      <c r="C41" s="20">
        <f t="shared" ref="C41:F41" si="16">SUM(C37:C40)</f>
        <v>0</v>
      </c>
      <c r="D41" s="20">
        <f t="shared" si="16"/>
        <v>0</v>
      </c>
      <c r="E41" s="20">
        <f t="shared" si="16"/>
        <v>0</v>
      </c>
      <c r="F41" s="20">
        <f t="shared" si="16"/>
        <v>0</v>
      </c>
      <c r="G41" s="20">
        <f t="shared" ref="G41:L41" si="17">SUM(G37:G40)</f>
        <v>0</v>
      </c>
      <c r="H41" s="20">
        <f t="shared" si="17"/>
        <v>0</v>
      </c>
      <c r="I41" s="20">
        <f t="shared" si="17"/>
        <v>0</v>
      </c>
      <c r="J41" s="20">
        <f t="shared" si="17"/>
        <v>0</v>
      </c>
      <c r="K41" s="20">
        <f t="shared" si="17"/>
        <v>0</v>
      </c>
      <c r="L41" s="20">
        <f t="shared" si="17"/>
        <v>0</v>
      </c>
    </row>
    <row r="42" spans="2:16" hidden="1" x14ac:dyDescent="0.25">
      <c r="B42" s="17" t="str">
        <f>B10</f>
        <v>UP LEG</v>
      </c>
      <c r="C42" s="17" t="s">
        <v>235</v>
      </c>
      <c r="D42" s="17" t="s">
        <v>232</v>
      </c>
      <c r="E42" s="17" t="str">
        <f>C42</f>
        <v>SOUTH</v>
      </c>
      <c r="F42" s="17" t="str">
        <f>D42</f>
        <v>DOWN</v>
      </c>
      <c r="G42" s="20" t="s">
        <v>236</v>
      </c>
      <c r="H42" s="20" t="s">
        <v>237</v>
      </c>
      <c r="I42" s="20" t="s">
        <v>238</v>
      </c>
      <c r="J42" s="20" t="str">
        <f t="shared" ref="J42:L42" si="18">G42</f>
        <v>WEST</v>
      </c>
      <c r="K42" s="20" t="str">
        <f t="shared" si="18"/>
        <v>NORTH</v>
      </c>
      <c r="L42" s="20" t="str">
        <f t="shared" si="18"/>
        <v>EAST</v>
      </c>
      <c r="N42" s="17" t="str">
        <f>B10</f>
        <v>UP LEG</v>
      </c>
      <c r="O42" s="17" t="s">
        <v>69</v>
      </c>
      <c r="P42" s="17" t="s">
        <v>70</v>
      </c>
    </row>
    <row r="43" spans="2:16" hidden="1" x14ac:dyDescent="0.25">
      <c r="C43" s="20" t="s">
        <v>71</v>
      </c>
      <c r="D43" s="20" t="s">
        <v>71</v>
      </c>
      <c r="E43" s="20" t="s">
        <v>61</v>
      </c>
      <c r="F43" s="20" t="s">
        <v>61</v>
      </c>
      <c r="G43" s="20" t="s">
        <v>71</v>
      </c>
      <c r="H43" s="20" t="s">
        <v>71</v>
      </c>
      <c r="I43" s="20" t="s">
        <v>71</v>
      </c>
      <c r="J43" s="20" t="s">
        <v>61</v>
      </c>
      <c r="K43" s="20" t="s">
        <v>61</v>
      </c>
      <c r="L43" s="20" t="s">
        <v>61</v>
      </c>
      <c r="N43" s="17" t="s">
        <v>72</v>
      </c>
      <c r="O43" s="17">
        <f>G48+H48+I48+C48+D48</f>
        <v>0</v>
      </c>
      <c r="P43" s="17">
        <f>C20+C27+C34+C41+D55</f>
        <v>0</v>
      </c>
    </row>
    <row r="44" spans="2:16" hidden="1" x14ac:dyDescent="0.25">
      <c r="B44" s="136">
        <f>IF($H$2=0," ",$H$2)</f>
        <v>0.29166666666666669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N44" s="17" t="s">
        <v>73</v>
      </c>
      <c r="O44" s="17">
        <f>J48+K48+L48+E48+F48</f>
        <v>0</v>
      </c>
      <c r="P44" s="17">
        <f>E20+E27+E34+E41+F55</f>
        <v>0</v>
      </c>
    </row>
    <row r="45" spans="2:16" hidden="1" x14ac:dyDescent="0.25">
      <c r="B45" s="136">
        <f>IF($H$2=0," ",B44+TIME(0,15,0))</f>
        <v>0.30208333333333337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N45" s="17" t="s">
        <v>60</v>
      </c>
      <c r="O45" s="17">
        <f>SUM(O43:O44)</f>
        <v>0</v>
      </c>
      <c r="P45" s="17">
        <f>SUM(P43:P44)</f>
        <v>0</v>
      </c>
    </row>
    <row r="46" spans="2:16" hidden="1" x14ac:dyDescent="0.25">
      <c r="B46" s="136">
        <f t="shared" ref="B46:B47" si="19">IF($H$2=0," ",B45+TIME(0,15,0))</f>
        <v>0.31250000000000006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</row>
    <row r="47" spans="2:16" hidden="1" x14ac:dyDescent="0.25">
      <c r="B47" s="136">
        <f t="shared" si="19"/>
        <v>0.32291666666666674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</row>
    <row r="48" spans="2:16" hidden="1" x14ac:dyDescent="0.25">
      <c r="B48" s="20" t="s">
        <v>295</v>
      </c>
      <c r="C48" s="20">
        <f t="shared" ref="C48:F48" si="20">SUM(C44:C47)</f>
        <v>0</v>
      </c>
      <c r="D48" s="20">
        <f t="shared" si="20"/>
        <v>0</v>
      </c>
      <c r="E48" s="20">
        <f t="shared" si="20"/>
        <v>0</v>
      </c>
      <c r="F48" s="20">
        <f t="shared" si="20"/>
        <v>0</v>
      </c>
      <c r="G48" s="20">
        <f t="shared" ref="G48:L48" si="21">SUM(G44:G47)</f>
        <v>0</v>
      </c>
      <c r="H48" s="20">
        <f t="shared" si="21"/>
        <v>0</v>
      </c>
      <c r="I48" s="20">
        <f t="shared" si="21"/>
        <v>0</v>
      </c>
      <c r="J48" s="20">
        <f t="shared" si="21"/>
        <v>0</v>
      </c>
      <c r="K48" s="20">
        <f t="shared" si="21"/>
        <v>0</v>
      </c>
      <c r="L48" s="20">
        <f t="shared" si="21"/>
        <v>0</v>
      </c>
    </row>
    <row r="49" spans="1:54" hidden="1" x14ac:dyDescent="0.25">
      <c r="B49" s="17" t="str">
        <f>B11</f>
        <v>DOWN LEG</v>
      </c>
      <c r="C49" s="17" t="s">
        <v>235</v>
      </c>
      <c r="D49" s="17" t="s">
        <v>231</v>
      </c>
      <c r="E49" s="17" t="str">
        <f>C49</f>
        <v>SOUTH</v>
      </c>
      <c r="F49" s="17" t="str">
        <f>D49</f>
        <v>UP</v>
      </c>
      <c r="G49" s="20" t="s">
        <v>236</v>
      </c>
      <c r="H49" s="20" t="s">
        <v>237</v>
      </c>
      <c r="I49" s="20" t="s">
        <v>238</v>
      </c>
      <c r="J49" s="20" t="str">
        <f t="shared" ref="J49:L49" si="22">G49</f>
        <v>WEST</v>
      </c>
      <c r="K49" s="20" t="str">
        <f t="shared" si="22"/>
        <v>NORTH</v>
      </c>
      <c r="L49" s="20" t="str">
        <f t="shared" si="22"/>
        <v>EAST</v>
      </c>
      <c r="N49" s="17" t="str">
        <f>B11</f>
        <v>DOWN LEG</v>
      </c>
      <c r="O49" s="17" t="s">
        <v>69</v>
      </c>
      <c r="P49" s="17" t="s">
        <v>70</v>
      </c>
    </row>
    <row r="50" spans="1:54" hidden="1" x14ac:dyDescent="0.25">
      <c r="C50" s="20" t="s">
        <v>71</v>
      </c>
      <c r="D50" s="20" t="s">
        <v>71</v>
      </c>
      <c r="E50" s="20" t="s">
        <v>61</v>
      </c>
      <c r="F50" s="20" t="s">
        <v>61</v>
      </c>
      <c r="G50" s="20" t="s">
        <v>71</v>
      </c>
      <c r="H50" s="20" t="s">
        <v>71</v>
      </c>
      <c r="I50" s="20" t="s">
        <v>71</v>
      </c>
      <c r="J50" s="20" t="s">
        <v>61</v>
      </c>
      <c r="K50" s="20" t="s">
        <v>61</v>
      </c>
      <c r="L50" s="20" t="s">
        <v>61</v>
      </c>
      <c r="N50" s="17" t="s">
        <v>72</v>
      </c>
      <c r="O50" s="17">
        <f>G55+H55+I55+C55+D55</f>
        <v>0</v>
      </c>
      <c r="P50" s="17">
        <f>D20+D27+D34+D41+D48</f>
        <v>0</v>
      </c>
    </row>
    <row r="51" spans="1:54" hidden="1" x14ac:dyDescent="0.25">
      <c r="B51" s="136">
        <f>IF($H$2=0," ",$H$2)</f>
        <v>0.29166666666666669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N51" s="17" t="s">
        <v>73</v>
      </c>
      <c r="O51" s="17">
        <f>J55+K55+L55+E55+F55</f>
        <v>0</v>
      </c>
      <c r="P51" s="17">
        <f>F20+F27+F34+F41+F48</f>
        <v>0</v>
      </c>
    </row>
    <row r="52" spans="1:54" hidden="1" x14ac:dyDescent="0.25">
      <c r="B52" s="136">
        <f>IF($H$2=0," ",B51+TIME(0,15,0))</f>
        <v>0.30208333333333337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N52" s="17" t="s">
        <v>60</v>
      </c>
      <c r="O52" s="17">
        <f>SUM(O50:O51)</f>
        <v>0</v>
      </c>
      <c r="P52" s="17">
        <f>SUM(P50:P51)</f>
        <v>0</v>
      </c>
    </row>
    <row r="53" spans="1:54" hidden="1" x14ac:dyDescent="0.25">
      <c r="B53" s="136">
        <f t="shared" ref="B53:B54" si="23">IF($H$2=0," ",B52+TIME(0,15,0))</f>
        <v>0.31250000000000006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</row>
    <row r="54" spans="1:54" hidden="1" x14ac:dyDescent="0.25">
      <c r="B54" s="136">
        <f t="shared" si="23"/>
        <v>0.32291666666666674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</row>
    <row r="55" spans="1:54" hidden="1" x14ac:dyDescent="0.25">
      <c r="B55" s="20" t="s">
        <v>295</v>
      </c>
      <c r="C55" s="20">
        <f t="shared" ref="C55:F55" si="24">SUM(C51:C54)</f>
        <v>0</v>
      </c>
      <c r="D55" s="20">
        <f t="shared" si="24"/>
        <v>0</v>
      </c>
      <c r="E55" s="20">
        <f t="shared" si="24"/>
        <v>0</v>
      </c>
      <c r="F55" s="20">
        <f t="shared" si="24"/>
        <v>0</v>
      </c>
      <c r="G55" s="20">
        <f t="shared" ref="G55:L55" si="25">SUM(G51:G54)</f>
        <v>0</v>
      </c>
      <c r="H55" s="20">
        <f t="shared" si="25"/>
        <v>0</v>
      </c>
      <c r="I55" s="20">
        <f t="shared" si="25"/>
        <v>0</v>
      </c>
      <c r="J55" s="20">
        <f t="shared" si="25"/>
        <v>0</v>
      </c>
      <c r="K55" s="20">
        <f t="shared" si="25"/>
        <v>0</v>
      </c>
      <c r="L55" s="20">
        <f t="shared" si="25"/>
        <v>0</v>
      </c>
    </row>
    <row r="57" spans="1:54" x14ac:dyDescent="0.25">
      <c r="G57" s="143" t="s">
        <v>146</v>
      </c>
      <c r="H57" s="55"/>
    </row>
    <row r="58" spans="1:54" x14ac:dyDescent="0.25">
      <c r="G58" s="144" t="s">
        <v>245</v>
      </c>
      <c r="H58" s="145"/>
    </row>
    <row r="59" spans="1:54" x14ac:dyDescent="0.25">
      <c r="G59" s="24" t="s">
        <v>300</v>
      </c>
      <c r="H59" s="24"/>
    </row>
    <row r="60" spans="1:54" x14ac:dyDescent="0.25">
      <c r="G60" s="280" t="s">
        <v>77</v>
      </c>
      <c r="H60" s="280"/>
    </row>
    <row r="62" spans="1:54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</row>
    <row r="63" spans="1:54" ht="15.6" x14ac:dyDescent="0.25">
      <c r="O63" s="146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</row>
    <row r="64" spans="1:54" ht="15.6" x14ac:dyDescent="0.3">
      <c r="G64" s="31" t="s">
        <v>299</v>
      </c>
      <c r="O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</row>
    <row r="65" spans="7:63" x14ac:dyDescent="0.25">
      <c r="G65" s="31" t="s">
        <v>216</v>
      </c>
      <c r="Q65" s="146"/>
      <c r="R65" s="149"/>
      <c r="S65" s="18"/>
      <c r="T65" s="52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</row>
    <row r="66" spans="7:63" x14ac:dyDescent="0.25">
      <c r="G66" s="31"/>
      <c r="Q66" s="146"/>
      <c r="R66" s="149"/>
      <c r="S66" s="18"/>
      <c r="T66" s="52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</row>
    <row r="67" spans="7:63" ht="15.6" x14ac:dyDescent="0.25">
      <c r="G67" s="31" t="s">
        <v>278</v>
      </c>
      <c r="O67" s="153"/>
      <c r="P67" s="151" t="s">
        <v>328</v>
      </c>
      <c r="Q67" s="146"/>
      <c r="R67" s="149"/>
      <c r="S67" s="18"/>
      <c r="T67" s="52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</row>
    <row r="68" spans="7:63" x14ac:dyDescent="0.25">
      <c r="G68" s="31" t="s">
        <v>279</v>
      </c>
      <c r="P68" s="148" t="s">
        <v>191</v>
      </c>
      <c r="Q68" s="146"/>
      <c r="R68" s="149"/>
      <c r="S68" s="18"/>
      <c r="T68" s="52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</row>
    <row r="69" spans="7:63" x14ac:dyDescent="0.25">
      <c r="G69" s="31" t="s">
        <v>315</v>
      </c>
      <c r="O69" s="153"/>
      <c r="P69" s="154"/>
      <c r="Q69" s="146"/>
      <c r="R69" s="149"/>
      <c r="S69" s="18"/>
      <c r="T69" s="52"/>
      <c r="U69" s="146"/>
      <c r="V69" s="146"/>
      <c r="W69" s="148" t="s">
        <v>309</v>
      </c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</row>
    <row r="70" spans="7:63" ht="15.6" x14ac:dyDescent="0.3">
      <c r="G70" s="17" t="s">
        <v>259</v>
      </c>
      <c r="I70" s="18"/>
      <c r="K70" s="17" t="s">
        <v>260</v>
      </c>
      <c r="O70" s="153"/>
      <c r="P70" s="154"/>
      <c r="Q70" s="146"/>
      <c r="R70" s="146"/>
      <c r="S70" s="52"/>
      <c r="T70" s="18"/>
      <c r="U70" s="146"/>
      <c r="V70" s="146"/>
      <c r="W70" s="148" t="s">
        <v>310</v>
      </c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30" t="s">
        <v>207</v>
      </c>
      <c r="AJ70" s="130"/>
      <c r="AK70" s="130"/>
      <c r="AL70" s="130"/>
      <c r="AM70" s="130"/>
      <c r="AN70" s="130"/>
      <c r="AO70" s="130" t="s">
        <v>189</v>
      </c>
      <c r="AP70" s="130"/>
      <c r="AQ70" s="130"/>
      <c r="AR70" s="130"/>
      <c r="AS70" s="130"/>
      <c r="AT70" s="15"/>
      <c r="AU70" s="15"/>
    </row>
    <row r="71" spans="7:63" ht="15.6" x14ac:dyDescent="0.25">
      <c r="G71" s="155">
        <v>0.39</v>
      </c>
      <c r="K71" s="146" t="s">
        <v>261</v>
      </c>
      <c r="L71" s="156">
        <v>1</v>
      </c>
      <c r="M71" s="133"/>
      <c r="N71" s="133"/>
      <c r="O71" s="52"/>
      <c r="P71" s="52"/>
      <c r="Q71" s="133"/>
      <c r="R71" s="133"/>
      <c r="S71" s="146"/>
      <c r="T71" s="146"/>
      <c r="U71" s="146"/>
      <c r="V71" s="146"/>
      <c r="W71" s="146" t="s">
        <v>307</v>
      </c>
      <c r="X71" s="146"/>
      <c r="Y71" s="146"/>
      <c r="Z71" s="146"/>
      <c r="AA71" s="146"/>
      <c r="AB71" s="146"/>
      <c r="AC71" s="146" t="s">
        <v>308</v>
      </c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30" t="s">
        <v>218</v>
      </c>
      <c r="AS71" s="130"/>
      <c r="AT71" s="130"/>
      <c r="AU71" s="130"/>
    </row>
    <row r="72" spans="7:63" ht="15.6" x14ac:dyDescent="0.3">
      <c r="K72" s="17" t="s">
        <v>262</v>
      </c>
      <c r="L72" s="17">
        <v>0.09</v>
      </c>
      <c r="O72" s="133"/>
      <c r="P72" s="157" t="s">
        <v>0</v>
      </c>
      <c r="Q72" s="157" t="s">
        <v>0</v>
      </c>
      <c r="R72" s="157" t="s">
        <v>0</v>
      </c>
      <c r="S72" s="157" t="s">
        <v>0</v>
      </c>
      <c r="T72" s="157" t="s">
        <v>0</v>
      </c>
      <c r="U72" s="157" t="s">
        <v>0</v>
      </c>
      <c r="V72" s="157" t="s">
        <v>0</v>
      </c>
      <c r="W72" s="157" t="s">
        <v>0</v>
      </c>
      <c r="X72" s="157" t="s">
        <v>0</v>
      </c>
      <c r="Y72" s="157" t="s">
        <v>0</v>
      </c>
      <c r="Z72" s="157" t="s">
        <v>0</v>
      </c>
      <c r="AA72" s="157" t="s">
        <v>0</v>
      </c>
      <c r="AB72" s="157" t="s">
        <v>0</v>
      </c>
      <c r="AC72" s="157" t="s">
        <v>0</v>
      </c>
      <c r="AD72" s="157" t="s">
        <v>0</v>
      </c>
      <c r="AE72" s="157" t="s">
        <v>0</v>
      </c>
      <c r="AF72" s="157" t="s">
        <v>0</v>
      </c>
      <c r="AG72" s="157" t="s">
        <v>0</v>
      </c>
      <c r="AH72" s="157" t="s">
        <v>0</v>
      </c>
      <c r="AI72" s="157" t="s">
        <v>0</v>
      </c>
      <c r="AJ72" s="157" t="s">
        <v>0</v>
      </c>
      <c r="AK72" s="157" t="s">
        <v>0</v>
      </c>
      <c r="AL72" s="157" t="s">
        <v>0</v>
      </c>
      <c r="AM72" s="157" t="s">
        <v>0</v>
      </c>
      <c r="AN72" s="157" t="s">
        <v>0</v>
      </c>
      <c r="AO72" s="157" t="s">
        <v>0</v>
      </c>
      <c r="AP72" s="157" t="s">
        <v>0</v>
      </c>
      <c r="AQ72" s="157" t="s">
        <v>0</v>
      </c>
      <c r="AR72" s="157" t="s">
        <v>0</v>
      </c>
      <c r="AS72" s="157" t="s">
        <v>0</v>
      </c>
      <c r="AT72" s="158"/>
      <c r="AU72" s="158"/>
    </row>
    <row r="73" spans="7:63" ht="15.6" x14ac:dyDescent="0.3">
      <c r="K73" s="17" t="s">
        <v>263</v>
      </c>
      <c r="L73" s="17">
        <v>0.26</v>
      </c>
      <c r="O73" s="133"/>
      <c r="P73" s="157">
        <v>1</v>
      </c>
      <c r="Q73" s="157">
        <v>2</v>
      </c>
      <c r="R73" s="157">
        <v>3</v>
      </c>
      <c r="S73" s="157">
        <v>4</v>
      </c>
      <c r="T73" s="157">
        <v>5</v>
      </c>
      <c r="U73" s="157">
        <v>6</v>
      </c>
      <c r="V73" s="157">
        <f>U73+1</f>
        <v>7</v>
      </c>
      <c r="W73" s="157" t="s">
        <v>192</v>
      </c>
      <c r="X73" s="157" t="s">
        <v>193</v>
      </c>
      <c r="Y73" s="157" t="s">
        <v>194</v>
      </c>
      <c r="Z73" s="157" t="s">
        <v>195</v>
      </c>
      <c r="AA73" s="157" t="s">
        <v>196</v>
      </c>
      <c r="AB73" s="157" t="s">
        <v>197</v>
      </c>
      <c r="AC73" s="157" t="s">
        <v>301</v>
      </c>
      <c r="AD73" s="157" t="s">
        <v>302</v>
      </c>
      <c r="AE73" s="157" t="s">
        <v>303</v>
      </c>
      <c r="AF73" s="157" t="s">
        <v>304</v>
      </c>
      <c r="AG73" s="157" t="s">
        <v>305</v>
      </c>
      <c r="AH73" s="157" t="s">
        <v>306</v>
      </c>
      <c r="AI73" s="157">
        <v>8</v>
      </c>
      <c r="AJ73" s="157">
        <v>9</v>
      </c>
      <c r="AK73" s="157">
        <v>10</v>
      </c>
      <c r="AL73" s="157">
        <v>11</v>
      </c>
      <c r="AM73" s="157">
        <v>12</v>
      </c>
      <c r="AN73" s="157">
        <v>13</v>
      </c>
      <c r="AO73" s="157">
        <v>14</v>
      </c>
      <c r="AP73" s="157">
        <v>15</v>
      </c>
      <c r="AQ73" s="157">
        <v>16</v>
      </c>
      <c r="AR73" s="157">
        <v>17</v>
      </c>
      <c r="AS73" s="157">
        <v>18</v>
      </c>
      <c r="AT73" s="158"/>
      <c r="AU73" s="158"/>
    </row>
    <row r="74" spans="7:63" ht="19.5" customHeight="1" x14ac:dyDescent="0.3">
      <c r="K74" s="17" t="s">
        <v>264</v>
      </c>
      <c r="L74" s="17">
        <v>0.39</v>
      </c>
      <c r="O74" s="133"/>
      <c r="P74" s="157"/>
      <c r="Q74" s="157"/>
      <c r="R74" s="157"/>
      <c r="S74" s="159" t="s">
        <v>180</v>
      </c>
      <c r="T74" s="157"/>
      <c r="U74" s="53">
        <f>H119</f>
        <v>0</v>
      </c>
      <c r="V74" s="158"/>
      <c r="W74" s="53">
        <f>H120</f>
        <v>0</v>
      </c>
      <c r="X74" s="158"/>
      <c r="Y74" s="158"/>
      <c r="Z74" s="158"/>
      <c r="AA74" s="160" t="s">
        <v>121</v>
      </c>
      <c r="AB74" s="160" t="s">
        <v>181</v>
      </c>
      <c r="AC74" s="53"/>
      <c r="AD74" s="158"/>
      <c r="AE74" s="158"/>
      <c r="AF74" s="158"/>
      <c r="AG74" s="160" t="s">
        <v>121</v>
      </c>
      <c r="AH74" s="160" t="s">
        <v>181</v>
      </c>
      <c r="AI74" s="53">
        <f>H121</f>
        <v>0</v>
      </c>
      <c r="AJ74" s="158"/>
      <c r="AK74" s="158"/>
      <c r="AL74" s="158"/>
      <c r="AM74" s="160" t="s">
        <v>121</v>
      </c>
      <c r="AN74" s="160" t="s">
        <v>181</v>
      </c>
      <c r="AO74" s="158" t="s">
        <v>114</v>
      </c>
      <c r="AP74" s="158" t="s">
        <v>114</v>
      </c>
      <c r="AQ74" s="158" t="s">
        <v>198</v>
      </c>
      <c r="AR74" s="53">
        <f>H122</f>
        <v>2018</v>
      </c>
      <c r="AS74" s="53">
        <f>H123</f>
        <v>2038</v>
      </c>
      <c r="AT74" s="161"/>
      <c r="AV74" s="162" t="s">
        <v>250</v>
      </c>
      <c r="AX74" s="162" t="s">
        <v>251</v>
      </c>
      <c r="BH74" s="17" t="s">
        <v>255</v>
      </c>
      <c r="BJ74" s="17" t="s">
        <v>256</v>
      </c>
    </row>
    <row r="75" spans="7:63" ht="18" customHeight="1" x14ac:dyDescent="0.3">
      <c r="I75" s="17" t="s">
        <v>2</v>
      </c>
      <c r="J75" s="17" t="s">
        <v>312</v>
      </c>
      <c r="K75" s="17" t="s">
        <v>313</v>
      </c>
      <c r="L75" s="17" t="s">
        <v>314</v>
      </c>
      <c r="O75" s="133"/>
      <c r="P75" s="157" t="s">
        <v>78</v>
      </c>
      <c r="Q75" s="157" t="s">
        <v>176</v>
      </c>
      <c r="R75" s="157" t="s">
        <v>177</v>
      </c>
      <c r="S75" s="157" t="s">
        <v>115</v>
      </c>
      <c r="T75" s="157" t="s">
        <v>113</v>
      </c>
      <c r="U75" s="157" t="s">
        <v>2</v>
      </c>
      <c r="V75" s="157" t="s">
        <v>329</v>
      </c>
      <c r="W75" s="157" t="s">
        <v>312</v>
      </c>
      <c r="X75" s="157" t="s">
        <v>79</v>
      </c>
      <c r="Y75" s="157" t="s">
        <v>80</v>
      </c>
      <c r="Z75" s="157" t="s">
        <v>4</v>
      </c>
      <c r="AA75" s="158" t="s">
        <v>120</v>
      </c>
      <c r="AB75" s="158" t="s">
        <v>182</v>
      </c>
      <c r="AC75" s="157" t="s">
        <v>313</v>
      </c>
      <c r="AD75" s="157" t="s">
        <v>79</v>
      </c>
      <c r="AE75" s="157" t="s">
        <v>80</v>
      </c>
      <c r="AF75" s="157" t="s">
        <v>4</v>
      </c>
      <c r="AG75" s="163" t="s">
        <v>120</v>
      </c>
      <c r="AH75" s="158" t="s">
        <v>182</v>
      </c>
      <c r="AI75" s="157" t="s">
        <v>314</v>
      </c>
      <c r="AJ75" s="157" t="s">
        <v>79</v>
      </c>
      <c r="AK75" s="157" t="s">
        <v>80</v>
      </c>
      <c r="AL75" s="157" t="s">
        <v>4</v>
      </c>
      <c r="AM75" s="158" t="s">
        <v>120</v>
      </c>
      <c r="AN75" s="158" t="s">
        <v>182</v>
      </c>
      <c r="AO75" s="157" t="s">
        <v>115</v>
      </c>
      <c r="AP75" s="157" t="s">
        <v>113</v>
      </c>
      <c r="AQ75" s="157" t="s">
        <v>199</v>
      </c>
      <c r="AR75" s="164" t="s">
        <v>130</v>
      </c>
      <c r="AS75" s="157" t="s">
        <v>125</v>
      </c>
      <c r="AT75" s="161"/>
      <c r="AU75" s="162" t="s">
        <v>252</v>
      </c>
      <c r="AV75" s="161" t="s">
        <v>248</v>
      </c>
      <c r="AW75" s="161" t="s">
        <v>249</v>
      </c>
      <c r="AX75" s="161" t="s">
        <v>248</v>
      </c>
      <c r="AY75" s="161" t="s">
        <v>249</v>
      </c>
    </row>
    <row r="76" spans="7:63" ht="15.6" x14ac:dyDescent="0.25">
      <c r="G76" s="18" t="str">
        <f>O76</f>
        <v>E LEG</v>
      </c>
      <c r="H76" s="53" t="str">
        <f>P76</f>
        <v>LT (S)</v>
      </c>
      <c r="I76" s="165"/>
      <c r="J76" s="166"/>
      <c r="K76" s="166"/>
      <c r="L76" s="165"/>
      <c r="O76" s="17" t="str">
        <f>B$6</f>
        <v>E LEG</v>
      </c>
      <c r="P76" s="167" t="str">
        <f>G14</f>
        <v>LT (S)</v>
      </c>
      <c r="Q76" s="167">
        <v>0.5</v>
      </c>
      <c r="R76" s="167">
        <v>2</v>
      </c>
      <c r="S76" s="168">
        <f>G$13</f>
        <v>0</v>
      </c>
      <c r="T76" s="168">
        <f>G20+J20</f>
        <v>0</v>
      </c>
      <c r="U76" s="168">
        <f>I76*$G$71</f>
        <v>0</v>
      </c>
      <c r="V76" s="168">
        <f>ROUND(IF(T76=0,0,IF(W76=0,((((((AI76/U76)-1)/(AI$74-U$74))*(S76-U$74))+1)*U76),IF(W$74=U$74,U76,((((((W76/U76)-1)/(W$74-U$74))*(S76-U$74))+1)*U76)))),0)</f>
        <v>0</v>
      </c>
      <c r="W76" s="168">
        <f>J76*$G$71</f>
        <v>0</v>
      </c>
      <c r="X76" s="168">
        <f>ROUND(IF(T76=0,IF(T$81=0,W76,(T$81/V$81)*W76),(T76/V76)*W76),0)</f>
        <v>0</v>
      </c>
      <c r="Y76" s="168">
        <f>IF(T76=0,0,(T76-V76)+W76)</f>
        <v>0</v>
      </c>
      <c r="Z76" s="168">
        <f>ROUND(IF(T76=0,0,(X76+Y76)/2),0)</f>
        <v>0</v>
      </c>
      <c r="AA76" s="168" t="str">
        <f>IF(T76=0,IF(T$81=0,"NONE","SL RATIO"),IF(T76/V76&gt;Q76,(IF(T76/V76&lt;R76,Z$75,Y$75)),X$75))</f>
        <v>NONE</v>
      </c>
      <c r="AB76" s="168">
        <f t="shared" ref="AB76:AB80" si="26">IF(T76=0,X76,IF(T76/V76&gt;Q76,(IF(T76/V76&lt;R76,Z76,Y76)),X76))</f>
        <v>0</v>
      </c>
      <c r="AC76" s="168">
        <f>K76*$G$71</f>
        <v>0</v>
      </c>
      <c r="AD76" s="168">
        <f>ROUND(IF(T76=0,IF(T$81=0,AC76,(T$81/V$81)*AC76),(T76/V76)*AC76),0)</f>
        <v>0</v>
      </c>
      <c r="AE76" s="168">
        <f>IF(T76=0,0,(T76-V76)+AC76)</f>
        <v>0</v>
      </c>
      <c r="AF76" s="168">
        <f>ROUND(IF(T76=0,0,(AD76+AE76)/2),0)</f>
        <v>0</v>
      </c>
      <c r="AG76" s="168" t="str">
        <f>IF(T76=0,IF(T$81=0,"NONE","SL RATIO"),IF(T76/V76&gt;Q76,(IF(T76/V76&lt;R76,AF$75,AE$75)),AD$75))</f>
        <v>NONE</v>
      </c>
      <c r="AH76" s="168">
        <f>IF(T76=0,AD76,IF(T76/V76&gt;Q76,(IF(T76/V76&lt;R76,AF76,AE76)),AD76))</f>
        <v>0</v>
      </c>
      <c r="AI76" s="168">
        <f>L76*$G$71</f>
        <v>0</v>
      </c>
      <c r="AJ76" s="168">
        <f>ROUND(IF(T76=0,IF(T$81=0,AI76,(T$81/V$81)*AI76),(T76/V76)*AI76),0)</f>
        <v>0</v>
      </c>
      <c r="AK76" s="168">
        <f>IF(T76=0,0,(T76-V76)+AI76)</f>
        <v>0</v>
      </c>
      <c r="AL76" s="169">
        <f>ROUND(IF(T76=0,0,(AJ76+AK76)/2),0)</f>
        <v>0</v>
      </c>
      <c r="AM76" s="170" t="str">
        <f>IF(T76=0,IF(T$81=0,"NONE","SL RATIO"),IF(T76/V76&gt;Q76,(IF(T76/V76&lt;R76,AL$75,AK$75)),AJ$75))</f>
        <v>NONE</v>
      </c>
      <c r="AN76" s="171">
        <f>IF(T76=0,AJ76,IF(T76/V76&gt;Q76,(IF(T76/V76&lt;R76,AL76,AK76)),AJ76))</f>
        <v>0</v>
      </c>
      <c r="AO76" s="166"/>
      <c r="AP76" s="166"/>
      <c r="AQ76" s="168">
        <f>IF(AO76=0,0,IF(W76&gt;0,ROUND(AP76-((((AB76/T76)-1)/(W$74-S76))*(AO76-S76)+1)*T76,0),ROUND(AP76-((((AN76/T76)-1)/(AI$74-S76))*(AO76-S76)+1)*T76,0)))</f>
        <v>0</v>
      </c>
      <c r="AR76" s="168" t="e">
        <f>IF(AC76&gt;0,ROUND(((((AN76/AH76)-1)/(AI$74-W$74))*(AR$74-W$74)+1)*AH76+AQ76,0),IF(W76&gt;0,ROUND(((((AN76/AB76)-1)/(AI$74-W$74))*(AR$74-W$74)+1)*AB76+AQ76,0),IF(T76&gt;0,ROUND(((((AN76/T76)-1)/(AI$74-S76))*(AR$74-S76)+1)*T76+AQ76,0),ROUND((((1-(U76/AI76))/(AI$74-U$74))*(AR$74-AI$74)+1)*AN76,0))))</f>
        <v>#DIV/0!</v>
      </c>
      <c r="AS76" s="168" t="e">
        <f>IF(AC76&gt;0,ROUND(((((AN76/AH76)-1)/(AI$74-W$74))*(AS$74-W$74)+1)*AH76+AQ76,0),IF(W76&gt;0,ROUND(((((AN76/AB76)-1)/(AI$74-W$74))*(AS$74-W$74)+1)*AB76+AQ76,0),IF(T76&gt;0,ROUND(((((AN76/T76)-1)/(AI$74-S76))*(AS$74-S76)+1)*T76+AQ76,0),ROUND((((1-(U76/AI76))/(AI$74-U$74))*(AS$74-AI$74)+1)*AN76,0))))</f>
        <v>#DIV/0!</v>
      </c>
      <c r="AT76" s="149"/>
      <c r="AU76" s="17" t="str">
        <f>IF(AND(I76=0,L76=0),"COUNT","MODEL")</f>
        <v>COUNT</v>
      </c>
      <c r="AV76" s="149">
        <f t="shared" ref="AV76:AW80" si="27">MAX(IF(AND($I76=0,$L76=0),$T76,AR76),0)</f>
        <v>0</v>
      </c>
      <c r="AW76" s="149">
        <f t="shared" si="27"/>
        <v>0</v>
      </c>
      <c r="AX76" s="17">
        <f>IF($AU76="MODEL",$N$6,$N$6*O$6)</f>
        <v>0</v>
      </c>
      <c r="AY76" s="17">
        <f t="shared" ref="AY76:AY80" si="28">IF($AU76="MODEL",$N$6,$N$6*P$6)</f>
        <v>0</v>
      </c>
      <c r="BH76" s="17">
        <f t="shared" ref="BH76:BI80" si="29">AV76*AX76</f>
        <v>0</v>
      </c>
      <c r="BI76" s="17">
        <f t="shared" si="29"/>
        <v>0</v>
      </c>
      <c r="BJ76" s="17">
        <f>AV76*AX99</f>
        <v>0</v>
      </c>
      <c r="BK76" s="17">
        <f>AW76*AY99</f>
        <v>0</v>
      </c>
    </row>
    <row r="77" spans="7:63" ht="15.6" x14ac:dyDescent="0.25">
      <c r="G77" s="18" t="str">
        <f t="shared" ref="G77:H80" si="30">O77</f>
        <v>E LEG</v>
      </c>
      <c r="H77" s="53" t="str">
        <f t="shared" si="30"/>
        <v>THRU (W)</v>
      </c>
      <c r="I77" s="165"/>
      <c r="J77" s="166"/>
      <c r="K77" s="166"/>
      <c r="L77" s="165"/>
      <c r="O77" s="17" t="str">
        <f>B$6</f>
        <v>E LEG</v>
      </c>
      <c r="P77" s="167" t="str">
        <f>H14</f>
        <v>THRU (W)</v>
      </c>
      <c r="Q77" s="167">
        <v>0.5</v>
      </c>
      <c r="R77" s="167">
        <v>2</v>
      </c>
      <c r="S77" s="168">
        <f>G$13</f>
        <v>0</v>
      </c>
      <c r="T77" s="168">
        <f>H20+K20</f>
        <v>0</v>
      </c>
      <c r="U77" s="168">
        <f>I77*$G$71</f>
        <v>0</v>
      </c>
      <c r="V77" s="168">
        <f>ROUND(IF(T77=0,0,IF(W77=0,((((((AI77/U77)-1)/(AI$74-U$74))*(S77-U$74))+1)*U77),IF(W$74=U$74,U77,((((((W77/U77)-1)/(W$74-U$74))*(S77-U$74))+1)*U77)))),0)</f>
        <v>0</v>
      </c>
      <c r="W77" s="168">
        <f>J77*$G$71</f>
        <v>0</v>
      </c>
      <c r="X77" s="168">
        <f>ROUND(IF(T77=0,IF(T$81=0,W77,(T$81/V$81)*W77),(T77/V77)*W77),0)</f>
        <v>0</v>
      </c>
      <c r="Y77" s="168">
        <f t="shared" ref="Y77:Y80" si="31">IF(T77=0,0,(T77-V77)+W77)</f>
        <v>0</v>
      </c>
      <c r="Z77" s="168">
        <f t="shared" ref="Z77:Z80" si="32">ROUND(IF(T77=0,0,(X77+Y77)/2),0)</f>
        <v>0</v>
      </c>
      <c r="AA77" s="168" t="str">
        <f>IF(T77=0,IF(T$81=0,"NONE","SL RATIO"),IF(T77/V77&gt;Q77,(IF(T77/V77&lt;R77,Z$75,Y$75)),X$75))</f>
        <v>NONE</v>
      </c>
      <c r="AB77" s="168">
        <f t="shared" si="26"/>
        <v>0</v>
      </c>
      <c r="AC77" s="168">
        <f t="shared" ref="AC77:AC80" si="33">K77*$G$71</f>
        <v>0</v>
      </c>
      <c r="AD77" s="168">
        <f t="shared" ref="AD77:AD80" si="34">ROUND(IF(T77=0,IF(T$81=0,AC77,(T$81/V$81)*AC77),(T77/V77)*AC77),0)</f>
        <v>0</v>
      </c>
      <c r="AE77" s="168">
        <f t="shared" ref="AE77:AE80" si="35">IF(T77=0,0,(T77-V77)+AC77)</f>
        <v>0</v>
      </c>
      <c r="AF77" s="168">
        <f t="shared" ref="AF77:AF80" si="36">ROUND(IF(T77=0,0,(AD77+AE77)/2),0)</f>
        <v>0</v>
      </c>
      <c r="AG77" s="168" t="str">
        <f t="shared" ref="AG77:AG80" si="37">IF(T77=0,IF(T$81=0,"NONE","SL RATIO"),IF(T77/V77&gt;Q77,(IF(T77/V77&lt;R77,AF$75,AE$75)),AD$75))</f>
        <v>NONE</v>
      </c>
      <c r="AH77" s="168">
        <f t="shared" ref="AH77:AH80" si="38">IF(T77=0,AD77,IF(T77/V77&gt;Q77,(IF(T77/V77&lt;R77,AF77,AE77)),AD77))</f>
        <v>0</v>
      </c>
      <c r="AI77" s="168">
        <f>L77*$G$71</f>
        <v>0</v>
      </c>
      <c r="AJ77" s="168">
        <f>ROUND(IF(T77=0,IF(T$81=0,AI77,(T$81/V$81)*AI77),(T77/V77)*AI77),0)</f>
        <v>0</v>
      </c>
      <c r="AK77" s="168">
        <f t="shared" ref="AK77:AK80" si="39">IF(T77=0,0,(T77-V77)+AI77)</f>
        <v>0</v>
      </c>
      <c r="AL77" s="169">
        <f t="shared" ref="AL77:AL80" si="40">ROUND(IF(T77=0,0,(AJ77+AK77)/2),0)</f>
        <v>0</v>
      </c>
      <c r="AM77" s="170" t="str">
        <f>IF(T77=0,IF(T$81=0,"NONE","SL RATIO"),IF(T77/V77&gt;Q77,(IF(T77/V77&lt;R77,AL$75,AK$75)),AJ$75))</f>
        <v>NONE</v>
      </c>
      <c r="AN77" s="171">
        <f t="shared" ref="AN77:AN80" si="41">IF(T77=0,AJ77,IF(T77/V77&gt;Q77,(IF(T77/V77&lt;R77,AL77,AK77)),AJ77))</f>
        <v>0</v>
      </c>
      <c r="AO77" s="166"/>
      <c r="AP77" s="166"/>
      <c r="AQ77" s="168">
        <f>IF(AO77=0,0,IF(W77&gt;0,ROUND(AP77-((((AB77/T77)-1)/(W$74-S77))*(AO77-S77)+1)*T77,0),ROUND(AP77-((((AN77/T77)-1)/(AI$74-S77))*(AO77-S77)+1)*T77,0)))</f>
        <v>0</v>
      </c>
      <c r="AR77" s="168" t="e">
        <f t="shared" ref="AR77:AR80" si="42">IF(AC77&gt;0,ROUND(((((AN77/AH77)-1)/(AI$74-W$74))*(AR$74-W$74)+1)*AH77+AQ77,0),IF(W77&gt;0,ROUND(((((AN77/AB77)-1)/(AI$74-W$74))*(AR$74-W$74)+1)*AB77+AQ77,0),IF(T77&gt;0,ROUND(((((AN77/T77)-1)/(AI$74-S77))*(AR$74-S77)+1)*T77+AQ77,0),ROUND((((1-(U77/AI77))/(AI$74-U$74))*(AR$74-AI$74)+1)*AN77,0))))</f>
        <v>#DIV/0!</v>
      </c>
      <c r="AS77" s="168" t="e">
        <f t="shared" ref="AS77:AS80" si="43">IF(AC77&gt;0,ROUND(((((AN77/AH77)-1)/(AI$74-W$74))*(AS$74-W$74)+1)*AH77+AQ77,0),IF(W77&gt;0,ROUND(((((AN77/AB77)-1)/(AI$74-W$74))*(AS$74-W$74)+1)*AB77+AQ77,0),IF(T77&gt;0,ROUND(((((AN77/T77)-1)/(AI$74-S77))*(AS$74-S77)+1)*T77+AQ77,0),ROUND((((1-(U77/AI77))/(AI$74-U$74))*(AS$74-AI$74)+1)*AN77,0))))</f>
        <v>#DIV/0!</v>
      </c>
      <c r="AT77" s="149"/>
      <c r="AU77" s="17" t="str">
        <f>IF(AND(I77=0,L77=0),"COUNT","MODEL")</f>
        <v>COUNT</v>
      </c>
      <c r="AV77" s="149">
        <f t="shared" si="27"/>
        <v>0</v>
      </c>
      <c r="AW77" s="149">
        <f t="shared" si="27"/>
        <v>0</v>
      </c>
      <c r="AX77" s="17">
        <f t="shared" ref="AX77:AX80" si="44">IF($AU77="MODEL",$N$6,$N$6*O$6)</f>
        <v>0</v>
      </c>
      <c r="AY77" s="17">
        <f t="shared" si="28"/>
        <v>0</v>
      </c>
      <c r="BH77" s="17">
        <f t="shared" si="29"/>
        <v>0</v>
      </c>
      <c r="BI77" s="17">
        <f t="shared" si="29"/>
        <v>0</v>
      </c>
      <c r="BJ77" s="17">
        <f>AV77*AX91</f>
        <v>0</v>
      </c>
      <c r="BK77" s="17">
        <f>AW77*AY91</f>
        <v>0</v>
      </c>
    </row>
    <row r="78" spans="7:63" ht="15.6" x14ac:dyDescent="0.25">
      <c r="G78" s="18" t="str">
        <f t="shared" si="30"/>
        <v>E LEG</v>
      </c>
      <c r="H78" s="53" t="str">
        <f t="shared" si="30"/>
        <v>RT (N)</v>
      </c>
      <c r="I78" s="165"/>
      <c r="J78" s="166"/>
      <c r="K78" s="166"/>
      <c r="L78" s="165"/>
      <c r="O78" s="17" t="str">
        <f>B$6</f>
        <v>E LEG</v>
      </c>
      <c r="P78" s="167" t="str">
        <f>I14</f>
        <v>RT (N)</v>
      </c>
      <c r="Q78" s="167">
        <v>0.5</v>
      </c>
      <c r="R78" s="167">
        <v>2</v>
      </c>
      <c r="S78" s="168">
        <f>G$13</f>
        <v>0</v>
      </c>
      <c r="T78" s="168">
        <f>I20+L20</f>
        <v>0</v>
      </c>
      <c r="U78" s="168">
        <f>I78*$G$71</f>
        <v>0</v>
      </c>
      <c r="V78" s="168">
        <f>ROUND(IF(T78=0,0,IF(W78=0,((((((AI78/U78)-1)/(AI$74-U$74))*(S78-U$74))+1)*U78),IF(W$74=U$74,U78,((((((W78/U78)-1)/(W$74-U$74))*(S78-U$74))+1)*U78)))),0)</f>
        <v>0</v>
      </c>
      <c r="W78" s="168">
        <f>J78*$G$71</f>
        <v>0</v>
      </c>
      <c r="X78" s="168">
        <f>ROUND(IF(T78=0,IF(T$81=0,W78,(T$81/V$81)*W78),(T78/V78)*W78),0)</f>
        <v>0</v>
      </c>
      <c r="Y78" s="168">
        <f t="shared" si="31"/>
        <v>0</v>
      </c>
      <c r="Z78" s="168">
        <f t="shared" si="32"/>
        <v>0</v>
      </c>
      <c r="AA78" s="168" t="str">
        <f>IF(T78=0,IF(T$81=0,"NONE","SL RATIO"),IF(T78/V78&gt;Q78,(IF(T78/V78&lt;R78,Z$75,Y$75)),X$75))</f>
        <v>NONE</v>
      </c>
      <c r="AB78" s="168">
        <f t="shared" si="26"/>
        <v>0</v>
      </c>
      <c r="AC78" s="168">
        <f t="shared" si="33"/>
        <v>0</v>
      </c>
      <c r="AD78" s="168">
        <f t="shared" si="34"/>
        <v>0</v>
      </c>
      <c r="AE78" s="168">
        <f t="shared" si="35"/>
        <v>0</v>
      </c>
      <c r="AF78" s="168">
        <f t="shared" si="36"/>
        <v>0</v>
      </c>
      <c r="AG78" s="168" t="str">
        <f t="shared" si="37"/>
        <v>NONE</v>
      </c>
      <c r="AH78" s="168">
        <f t="shared" si="38"/>
        <v>0</v>
      </c>
      <c r="AI78" s="168">
        <f>L78*$G$71</f>
        <v>0</v>
      </c>
      <c r="AJ78" s="168">
        <f>ROUND(IF(T78=0,IF(T$81=0,AI78,(T$81/V$81)*AI78),(T78/V78)*AI78),0)</f>
        <v>0</v>
      </c>
      <c r="AK78" s="168">
        <f t="shared" si="39"/>
        <v>0</v>
      </c>
      <c r="AL78" s="169">
        <f t="shared" si="40"/>
        <v>0</v>
      </c>
      <c r="AM78" s="170" t="str">
        <f>IF(T78=0,IF(T$81=0,"NONE","SL RATIO"),IF(T78/V78&gt;Q78,(IF(T78/V78&lt;R78,AL$75,AK$75)),AJ$75))</f>
        <v>NONE</v>
      </c>
      <c r="AN78" s="171">
        <f t="shared" si="41"/>
        <v>0</v>
      </c>
      <c r="AO78" s="166"/>
      <c r="AP78" s="166"/>
      <c r="AQ78" s="168">
        <f>IF(AO78=0,0,IF(W78&gt;0,ROUND(AP78-((((AB78/T78)-1)/(W$74-S78))*(AO78-S78)+1)*T78,0),ROUND(AP78-((((AN78/T78)-1)/(AI$74-S78))*(AO78-S78)+1)*T78,0)))</f>
        <v>0</v>
      </c>
      <c r="AR78" s="168" t="e">
        <f t="shared" si="42"/>
        <v>#DIV/0!</v>
      </c>
      <c r="AS78" s="168" t="e">
        <f t="shared" si="43"/>
        <v>#DIV/0!</v>
      </c>
      <c r="AT78" s="149"/>
      <c r="AU78" s="17" t="str">
        <f>IF(AND(I78=0,L78=0),"COUNT","MODEL")</f>
        <v>COUNT</v>
      </c>
      <c r="AV78" s="149">
        <f t="shared" si="27"/>
        <v>0</v>
      </c>
      <c r="AW78" s="149">
        <f t="shared" si="27"/>
        <v>0</v>
      </c>
      <c r="AX78" s="17">
        <f t="shared" si="44"/>
        <v>0</v>
      </c>
      <c r="AY78" s="17">
        <f t="shared" si="28"/>
        <v>0</v>
      </c>
      <c r="BH78" s="17">
        <f t="shared" si="29"/>
        <v>0</v>
      </c>
      <c r="BI78" s="17">
        <f t="shared" si="29"/>
        <v>0</v>
      </c>
      <c r="BJ78" s="17">
        <f>AV78*AX83</f>
        <v>0</v>
      </c>
      <c r="BK78" s="17">
        <f>AW78*AY83</f>
        <v>0</v>
      </c>
    </row>
    <row r="79" spans="7:63" ht="15.6" hidden="1" x14ac:dyDescent="0.25">
      <c r="G79" s="18" t="str">
        <f t="shared" si="30"/>
        <v>E LEG</v>
      </c>
      <c r="H79" s="53" t="str">
        <f t="shared" si="30"/>
        <v>UP</v>
      </c>
      <c r="I79" s="165"/>
      <c r="J79" s="166"/>
      <c r="K79" s="166"/>
      <c r="L79" s="165"/>
      <c r="O79" s="17" t="str">
        <f>B$6</f>
        <v>E LEG</v>
      </c>
      <c r="P79" s="167" t="str">
        <f>C14</f>
        <v>UP</v>
      </c>
      <c r="Q79" s="167">
        <v>0.5</v>
      </c>
      <c r="R79" s="167">
        <v>2</v>
      </c>
      <c r="S79" s="168">
        <f t="shared" ref="S79:S80" si="45">G$13</f>
        <v>0</v>
      </c>
      <c r="T79" s="168">
        <f>C20+E20</f>
        <v>0</v>
      </c>
      <c r="U79" s="168">
        <f>I79*$G$71</f>
        <v>0</v>
      </c>
      <c r="V79" s="168">
        <f>ROUND(IF(T79=0,0,IF(W79=0,((((((AI79/U79)-1)/(AI$74-U$74))*(S79-U$74))+1)*U79),IF(W$74=U$74,U79,((((((W79/U79)-1)/(W$74-U$74))*(S79-U$74))+1)*U79)))),0)</f>
        <v>0</v>
      </c>
      <c r="W79" s="168">
        <f>J79*$G$71</f>
        <v>0</v>
      </c>
      <c r="X79" s="168">
        <f t="shared" ref="X79:X80" si="46">ROUND(IF(T79=0,IF(T$81=0,W79,(T$81/V$81)*W79),(T79/V79)*W79),0)</f>
        <v>0</v>
      </c>
      <c r="Y79" s="168">
        <f t="shared" si="31"/>
        <v>0</v>
      </c>
      <c r="Z79" s="168">
        <f t="shared" si="32"/>
        <v>0</v>
      </c>
      <c r="AA79" s="168" t="str">
        <f t="shared" ref="AA79:AA80" si="47">IF(T79=0,IF(T$81=0,"NONE","SL RATIO"),IF(T79/V79&gt;Q79,(IF(T79/V79&lt;R79,Z$75,Y$75)),X$75))</f>
        <v>NONE</v>
      </c>
      <c r="AB79" s="168">
        <f t="shared" si="26"/>
        <v>0</v>
      </c>
      <c r="AC79" s="168">
        <f t="shared" si="33"/>
        <v>0</v>
      </c>
      <c r="AD79" s="168">
        <f t="shared" si="34"/>
        <v>0</v>
      </c>
      <c r="AE79" s="168">
        <f t="shared" si="35"/>
        <v>0</v>
      </c>
      <c r="AF79" s="168">
        <f t="shared" si="36"/>
        <v>0</v>
      </c>
      <c r="AG79" s="168" t="str">
        <f t="shared" si="37"/>
        <v>NONE</v>
      </c>
      <c r="AH79" s="168">
        <f t="shared" si="38"/>
        <v>0</v>
      </c>
      <c r="AI79" s="168">
        <f>L79*$G$71</f>
        <v>0</v>
      </c>
      <c r="AJ79" s="168">
        <f t="shared" ref="AJ79:AJ80" si="48">ROUND(IF(T79=0,IF(T$81=0,AI79,(T$81/V$81)*AI79),(T79/V79)*AI79),0)</f>
        <v>0</v>
      </c>
      <c r="AK79" s="168">
        <f t="shared" si="39"/>
        <v>0</v>
      </c>
      <c r="AL79" s="169">
        <f t="shared" si="40"/>
        <v>0</v>
      </c>
      <c r="AM79" s="170" t="str">
        <f t="shared" ref="AM79:AM80" si="49">IF(T79=0,IF(T$81=0,"NONE","SL RATIO"),IF(T79/V79&gt;Q79,(IF(T79/V79&lt;R79,AL$75,AK$75)),AJ$75))</f>
        <v>NONE</v>
      </c>
      <c r="AN79" s="171">
        <f t="shared" si="41"/>
        <v>0</v>
      </c>
      <c r="AO79" s="166"/>
      <c r="AP79" s="166"/>
      <c r="AQ79" s="168">
        <f t="shared" ref="AQ79:AQ80" si="50">IF(AO79=0,0,IF(W79&gt;0,ROUND(AP79-((((AB79/T79)-1)/(W$74-S79))*(AO79-S79)+1)*T79,0),ROUND(AP79-((((AN79/T79)-1)/(AI$74-S79))*(AO79-S79)+1)*T79,0)))</f>
        <v>0</v>
      </c>
      <c r="AR79" s="168" t="e">
        <f t="shared" si="42"/>
        <v>#DIV/0!</v>
      </c>
      <c r="AS79" s="168" t="e">
        <f t="shared" si="43"/>
        <v>#DIV/0!</v>
      </c>
      <c r="AT79" s="149"/>
      <c r="AU79" s="17" t="str">
        <f>IF(AND(I79=0,L79=0),"COUNT","MODEL")</f>
        <v>COUNT</v>
      </c>
      <c r="AV79" s="149">
        <f t="shared" si="27"/>
        <v>0</v>
      </c>
      <c r="AW79" s="149">
        <f t="shared" si="27"/>
        <v>0</v>
      </c>
      <c r="AX79" s="17">
        <f t="shared" si="44"/>
        <v>0</v>
      </c>
      <c r="AY79" s="17">
        <f t="shared" si="28"/>
        <v>0</v>
      </c>
      <c r="BH79" s="17">
        <f t="shared" si="29"/>
        <v>0</v>
      </c>
      <c r="BI79" s="17">
        <f t="shared" si="29"/>
        <v>0</v>
      </c>
      <c r="BJ79" s="17">
        <f>AV79*AX106</f>
        <v>0</v>
      </c>
      <c r="BK79" s="17">
        <f>AW79*AY106</f>
        <v>0</v>
      </c>
    </row>
    <row r="80" spans="7:63" ht="15.6" hidden="1" x14ac:dyDescent="0.25">
      <c r="G80" s="18" t="str">
        <f t="shared" si="30"/>
        <v>E LEG</v>
      </c>
      <c r="H80" s="53" t="str">
        <f t="shared" si="30"/>
        <v>DOWN</v>
      </c>
      <c r="I80" s="165"/>
      <c r="J80" s="166"/>
      <c r="K80" s="166"/>
      <c r="L80" s="165"/>
      <c r="O80" s="17" t="str">
        <f>B$6</f>
        <v>E LEG</v>
      </c>
      <c r="P80" s="167" t="str">
        <f>D14</f>
        <v>DOWN</v>
      </c>
      <c r="Q80" s="167">
        <v>0.5</v>
      </c>
      <c r="R80" s="167">
        <v>2</v>
      </c>
      <c r="S80" s="168">
        <f t="shared" si="45"/>
        <v>0</v>
      </c>
      <c r="T80" s="168">
        <f>D20+F20</f>
        <v>0</v>
      </c>
      <c r="U80" s="168">
        <f>I80*$G$71</f>
        <v>0</v>
      </c>
      <c r="V80" s="168">
        <f>ROUND(IF(T80=0,0,IF(W80=0,((((((AI80/U80)-1)/(AI$74-U$74))*(S80-U$74))+1)*U80),IF(W$74=U$74,U80,((((((W80/U80)-1)/(W$74-U$74))*(S80-U$74))+1)*U80)))),0)</f>
        <v>0</v>
      </c>
      <c r="W80" s="168">
        <f>J80*$G$71</f>
        <v>0</v>
      </c>
      <c r="X80" s="168">
        <f t="shared" si="46"/>
        <v>0</v>
      </c>
      <c r="Y80" s="168">
        <f t="shared" si="31"/>
        <v>0</v>
      </c>
      <c r="Z80" s="168">
        <f t="shared" si="32"/>
        <v>0</v>
      </c>
      <c r="AA80" s="168" t="str">
        <f t="shared" si="47"/>
        <v>NONE</v>
      </c>
      <c r="AB80" s="168">
        <f t="shared" si="26"/>
        <v>0</v>
      </c>
      <c r="AC80" s="168">
        <f t="shared" si="33"/>
        <v>0</v>
      </c>
      <c r="AD80" s="168">
        <f t="shared" si="34"/>
        <v>0</v>
      </c>
      <c r="AE80" s="168">
        <f t="shared" si="35"/>
        <v>0</v>
      </c>
      <c r="AF80" s="168">
        <f t="shared" si="36"/>
        <v>0</v>
      </c>
      <c r="AG80" s="168" t="str">
        <f t="shared" si="37"/>
        <v>NONE</v>
      </c>
      <c r="AH80" s="168">
        <f t="shared" si="38"/>
        <v>0</v>
      </c>
      <c r="AI80" s="168">
        <f>L80*$G$71</f>
        <v>0</v>
      </c>
      <c r="AJ80" s="168">
        <f t="shared" si="48"/>
        <v>0</v>
      </c>
      <c r="AK80" s="168">
        <f t="shared" si="39"/>
        <v>0</v>
      </c>
      <c r="AL80" s="169">
        <f t="shared" si="40"/>
        <v>0</v>
      </c>
      <c r="AM80" s="170" t="str">
        <f t="shared" si="49"/>
        <v>NONE</v>
      </c>
      <c r="AN80" s="171">
        <f t="shared" si="41"/>
        <v>0</v>
      </c>
      <c r="AO80" s="166"/>
      <c r="AP80" s="166"/>
      <c r="AQ80" s="168">
        <f t="shared" si="50"/>
        <v>0</v>
      </c>
      <c r="AR80" s="168" t="e">
        <f t="shared" si="42"/>
        <v>#DIV/0!</v>
      </c>
      <c r="AS80" s="168" t="e">
        <f t="shared" si="43"/>
        <v>#DIV/0!</v>
      </c>
      <c r="AT80" s="149"/>
      <c r="AU80" s="17" t="str">
        <f>IF(AND(I80=0,L80=0),"COUNT","MODEL")</f>
        <v>COUNT</v>
      </c>
      <c r="AV80" s="149">
        <f t="shared" si="27"/>
        <v>0</v>
      </c>
      <c r="AW80" s="149">
        <f t="shared" si="27"/>
        <v>0</v>
      </c>
      <c r="AX80" s="17">
        <f t="shared" si="44"/>
        <v>0</v>
      </c>
      <c r="AY80" s="17">
        <f t="shared" si="28"/>
        <v>0</v>
      </c>
      <c r="BH80" s="17">
        <f t="shared" si="29"/>
        <v>0</v>
      </c>
      <c r="BI80" s="17">
        <f t="shared" si="29"/>
        <v>0</v>
      </c>
      <c r="BJ80" s="17">
        <f>AV80*AX113</f>
        <v>0</v>
      </c>
      <c r="BK80" s="17">
        <f>AW80*AY113</f>
        <v>0</v>
      </c>
    </row>
    <row r="81" spans="7:63" ht="15.6" x14ac:dyDescent="0.3">
      <c r="I81" s="157"/>
      <c r="J81" s="157"/>
      <c r="K81" s="157"/>
      <c r="L81" s="157"/>
      <c r="O81" s="157" t="s">
        <v>190</v>
      </c>
      <c r="P81" s="157"/>
      <c r="Q81" s="157"/>
      <c r="R81" s="157"/>
      <c r="S81" s="157"/>
      <c r="T81" s="157">
        <f>SUM(T76:T80)</f>
        <v>0</v>
      </c>
      <c r="U81" s="157"/>
      <c r="V81" s="157">
        <f>SUMIF(T76:T80,"&gt;0",V76:V80)</f>
        <v>0</v>
      </c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V81" s="157"/>
    </row>
    <row r="82" spans="7:63" ht="15.6" x14ac:dyDescent="0.3">
      <c r="I82" s="172"/>
      <c r="J82" s="172"/>
      <c r="K82" s="172"/>
      <c r="L82" s="172"/>
      <c r="Q82" s="146"/>
      <c r="R82" s="146"/>
      <c r="S82" s="173"/>
      <c r="T82" s="174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46"/>
      <c r="AP82" s="146"/>
      <c r="AQ82" s="146"/>
      <c r="AR82" s="146"/>
      <c r="AS82" s="146"/>
      <c r="AT82" s="146"/>
      <c r="AV82" s="146"/>
    </row>
    <row r="83" spans="7:63" ht="15.6" x14ac:dyDescent="0.25">
      <c r="G83" s="18" t="str">
        <f t="shared" ref="G83:H87" si="51">O83</f>
        <v>N LEG</v>
      </c>
      <c r="H83" s="53" t="str">
        <f t="shared" si="51"/>
        <v>LT (E )</v>
      </c>
      <c r="I83" s="165"/>
      <c r="J83" s="166"/>
      <c r="K83" s="166"/>
      <c r="L83" s="165"/>
      <c r="O83" s="17" t="str">
        <f>B$7</f>
        <v>N LEG</v>
      </c>
      <c r="P83" s="167" t="str">
        <f>G21</f>
        <v>LT (E )</v>
      </c>
      <c r="Q83" s="167">
        <v>0.5</v>
      </c>
      <c r="R83" s="167">
        <v>2</v>
      </c>
      <c r="S83" s="168">
        <f>G$13</f>
        <v>0</v>
      </c>
      <c r="T83" s="168">
        <f>G27+J27</f>
        <v>0</v>
      </c>
      <c r="U83" s="168">
        <f>I83*$G$71</f>
        <v>0</v>
      </c>
      <c r="V83" s="168">
        <f>ROUND(IF(T83=0,0,IF(W83=0,((((((AI83/U83)-1)/(AI$74-U$74))*(S83-U$74))+1)*U83),IF(W$74=U$74,U83,((((((W83/U83)-1)/(W$74-U$74))*(S83-U$74))+1)*U83)))),0)</f>
        <v>0</v>
      </c>
      <c r="W83" s="168">
        <f>J83*$G$71</f>
        <v>0</v>
      </c>
      <c r="X83" s="168">
        <f>ROUND(IF(T83=0,IF(T$88=0,W83,(T$88/V$88)*W83),(T83/V83)*W83),0)</f>
        <v>0</v>
      </c>
      <c r="Y83" s="168">
        <f>IF(T83=0,0,(T83-V83)+W83)</f>
        <v>0</v>
      </c>
      <c r="Z83" s="168">
        <f>ROUND(IF(T83=0,0,(X83+Y83)/2),0)</f>
        <v>0</v>
      </c>
      <c r="AA83" s="168" t="str">
        <f>IF(T83=0,IF(T$88=0,"NONE","SL RATIO"),IF(T83/V83&gt;Q83,(IF(T83/V83&lt;R83,Z$75,Y$75)),X$75))</f>
        <v>NONE</v>
      </c>
      <c r="AB83" s="168">
        <f t="shared" ref="AB83:AB87" si="52">IF(T83=0,X83,IF(T83/V83&gt;Q83,(IF(T83/V83&lt;R83,Z83,Y83)),X83))</f>
        <v>0</v>
      </c>
      <c r="AC83" s="168">
        <f t="shared" ref="AC83:AC87" si="53">K83*$G$71</f>
        <v>0</v>
      </c>
      <c r="AD83" s="168">
        <f>ROUND(IF(T83=0,IF(T$88=0,AC83,(T$88/V$88)*AC83),(T83/V83)*AC83),0)</f>
        <v>0</v>
      </c>
      <c r="AE83" s="168">
        <f t="shared" ref="AE83:AE87" si="54">IF(T83=0,0,(T83-V83)+AC83)</f>
        <v>0</v>
      </c>
      <c r="AF83" s="168">
        <f t="shared" ref="AF83:AF87" si="55">ROUND(IF(T83=0,0,(AD83+AE83)/2),0)</f>
        <v>0</v>
      </c>
      <c r="AG83" s="168" t="str">
        <f>IF(T83=0,IF(T$88=0,"NONE","SL RATIO"),IF(T83/V83&gt;Q83,(IF(T83/V83&lt;R83,AF$75,AE$75)),AD$75))</f>
        <v>NONE</v>
      </c>
      <c r="AH83" s="168">
        <f t="shared" ref="AH83:AH87" si="56">IF(T83=0,AD83,IF(T83/V83&gt;Q83,(IF(T83/V83&lt;R83,AF83,AE83)),AD83))</f>
        <v>0</v>
      </c>
      <c r="AI83" s="168">
        <f>L83*$G$71</f>
        <v>0</v>
      </c>
      <c r="AJ83" s="168">
        <f>ROUND(IF(T83=0,IF(T$88=0,AI83,(T$88/V$88)*AI83),(T83/V83)*AI83),0)</f>
        <v>0</v>
      </c>
      <c r="AK83" s="168">
        <f>IF(T83=0,0,(T83-V83)+AI83)</f>
        <v>0</v>
      </c>
      <c r="AL83" s="169">
        <f>ROUND(IF(T83=0,0,(AJ83+AK83)/2),0)</f>
        <v>0</v>
      </c>
      <c r="AM83" s="170" t="str">
        <f>IF(T83=0,IF(T$88=0,"NONE","SL RATIO"),IF(T83/V83&gt;Q83,(IF(T83/V83&lt;R83,AL$75,AK$75)),AJ$75))</f>
        <v>NONE</v>
      </c>
      <c r="AN83" s="171">
        <f>IF(T83=0,AJ83,IF(T83/V83&gt;Q83,(IF(T83/V83&lt;R83,AL83,AK83)),AJ83))</f>
        <v>0</v>
      </c>
      <c r="AO83" s="166"/>
      <c r="AP83" s="166"/>
      <c r="AQ83" s="168">
        <f>IF(AO83=0,0,IF(W83&gt;0,ROUND(AP83-((((AB83/T83)-1)/(W$74-S83))*(AO83-S83)+1)*T83,0),ROUND(AP83-((((AN83/T83)-1)/(AI$74-S83))*(AO83-S83)+1)*T83,0)))</f>
        <v>0</v>
      </c>
      <c r="AR83" s="168" t="e">
        <f t="shared" ref="AR83:AR87" si="57">IF(AC83&gt;0,ROUND(((((AN83/AH83)-1)/(AI$74-W$74))*(AR$74-W$74)+1)*AH83+AQ83,0),IF(W83&gt;0,ROUND(((((AN83/AB83)-1)/(AI$74-W$74))*(AR$74-W$74)+1)*AB83+AQ83,0),IF(T83&gt;0,ROUND(((((AN83/T83)-1)/(AI$74-S83))*(AR$74-S83)+1)*T83+AQ83,0),ROUND((((1-(U83/AI83))/(AI$74-U$74))*(AR$74-AI$74)+1)*AN83,0))))</f>
        <v>#DIV/0!</v>
      </c>
      <c r="AS83" s="168" t="e">
        <f t="shared" ref="AS83:AS87" si="58">IF(AC83&gt;0,ROUND(((((AN83/AH83)-1)/(AI$74-W$74))*(AS$74-W$74)+1)*AH83+AQ83,0),IF(W83&gt;0,ROUND(((((AN83/AB83)-1)/(AI$74-W$74))*(AS$74-W$74)+1)*AB83+AQ83,0),IF(T83&gt;0,ROUND(((((AN83/T83)-1)/(AI$74-S83))*(AS$74-S83)+1)*T83+AQ83,0),ROUND((((1-(U83/AI83))/(AI$74-U$74))*(AS$74-AI$74)+1)*AN83,0))))</f>
        <v>#DIV/0!</v>
      </c>
      <c r="AT83" s="146"/>
      <c r="AU83" s="17" t="str">
        <f>IF(AND(I83=0,L83=0),"COUNT","MODEL")</f>
        <v>COUNT</v>
      </c>
      <c r="AV83" s="149">
        <f t="shared" ref="AV83:AW87" si="59">MAX(IF(AND($I83=0,$L83=0),$T83,AR83),0)</f>
        <v>0</v>
      </c>
      <c r="AW83" s="149">
        <f t="shared" si="59"/>
        <v>0</v>
      </c>
      <c r="AX83" s="17">
        <f>IF($AU83="MODEL",$N$7,$N$7*O$7)</f>
        <v>0</v>
      </c>
      <c r="AY83" s="17">
        <f t="shared" ref="AY83:AY87" si="60">IF($AU83="MODEL",$N$7,$N$7*P$7)</f>
        <v>0</v>
      </c>
      <c r="BH83" s="17">
        <f t="shared" ref="BH83:BI87" si="61">AV83*AX83</f>
        <v>0</v>
      </c>
      <c r="BI83" s="17">
        <f t="shared" si="61"/>
        <v>0</v>
      </c>
      <c r="BJ83" s="17">
        <f>AV83*AX78</f>
        <v>0</v>
      </c>
      <c r="BK83" s="17">
        <f>AW83*AY78</f>
        <v>0</v>
      </c>
    </row>
    <row r="84" spans="7:63" ht="15.6" x14ac:dyDescent="0.25">
      <c r="G84" s="18" t="str">
        <f t="shared" si="51"/>
        <v>N LEG</v>
      </c>
      <c r="H84" s="53" t="str">
        <f t="shared" si="51"/>
        <v>THRU (S)</v>
      </c>
      <c r="I84" s="165"/>
      <c r="J84" s="166"/>
      <c r="K84" s="166"/>
      <c r="L84" s="165"/>
      <c r="O84" s="17" t="str">
        <f>B$7</f>
        <v>N LEG</v>
      </c>
      <c r="P84" s="167" t="str">
        <f>H21</f>
        <v>THRU (S)</v>
      </c>
      <c r="Q84" s="167">
        <v>0.5</v>
      </c>
      <c r="R84" s="167">
        <v>2</v>
      </c>
      <c r="S84" s="168">
        <f>G$13</f>
        <v>0</v>
      </c>
      <c r="T84" s="168">
        <f>H27+K27</f>
        <v>0</v>
      </c>
      <c r="U84" s="168">
        <f>I84*$G$71</f>
        <v>0</v>
      </c>
      <c r="V84" s="168">
        <f>ROUND(IF(T84=0,0,IF(W84=0,((((((AI84/U84)-1)/(AI$74-U$74))*(S84-U$74))+1)*U84),IF(W$74=U$74,U84,((((((W84/U84)-1)/(W$74-U$74))*(S84-U$74))+1)*U84)))),0)</f>
        <v>0</v>
      </c>
      <c r="W84" s="168">
        <f>J84*$G$71</f>
        <v>0</v>
      </c>
      <c r="X84" s="168">
        <f>ROUND(IF(T84=0,IF(T$88=0,W84,(T$88/V$88)*W84),(T84/V84)*W84),0)</f>
        <v>0</v>
      </c>
      <c r="Y84" s="168">
        <f t="shared" ref="Y84:Y87" si="62">IF(T84=0,0,(T84-V84)+W84)</f>
        <v>0</v>
      </c>
      <c r="Z84" s="168">
        <f t="shared" ref="Z84:Z87" si="63">ROUND(IF(T84=0,0,(X84+Y84)/2),0)</f>
        <v>0</v>
      </c>
      <c r="AA84" s="168" t="str">
        <f>IF(T84=0,IF(T$88=0,"NONE","SL RATIO"),IF(T84/V84&gt;Q84,(IF(T84/V84&lt;R84,Z$75,Y$75)),X$75))</f>
        <v>NONE</v>
      </c>
      <c r="AB84" s="168">
        <f t="shared" si="52"/>
        <v>0</v>
      </c>
      <c r="AC84" s="168">
        <f t="shared" si="53"/>
        <v>0</v>
      </c>
      <c r="AD84" s="168">
        <f t="shared" ref="AD84:AD87" si="64">ROUND(IF(T84=0,IF(T$88=0,AC84,(T$88/V$88)*AC84),(T84/V84)*AC84),0)</f>
        <v>0</v>
      </c>
      <c r="AE84" s="168">
        <f t="shared" si="54"/>
        <v>0</v>
      </c>
      <c r="AF84" s="168">
        <f t="shared" si="55"/>
        <v>0</v>
      </c>
      <c r="AG84" s="168" t="str">
        <f t="shared" ref="AG84:AG87" si="65">IF(T84=0,IF(T$81=0,"NONE","SL RATIO"),IF(T84/V84&gt;Q84,(IF(T84/V84&lt;R84,AF$75,AE$75)),AD$75))</f>
        <v>NONE</v>
      </c>
      <c r="AH84" s="168">
        <f t="shared" si="56"/>
        <v>0</v>
      </c>
      <c r="AI84" s="168">
        <f>L84*$G$71</f>
        <v>0</v>
      </c>
      <c r="AJ84" s="168">
        <f>ROUND(IF(T84=0,IF(T$88=0,AI84,(T$88/V$88)*AI84),(T84/V84)*AI84),0)</f>
        <v>0</v>
      </c>
      <c r="AK84" s="168">
        <f t="shared" ref="AK84:AK87" si="66">IF(T84=0,0,(T84-V84)+AI84)</f>
        <v>0</v>
      </c>
      <c r="AL84" s="169">
        <f t="shared" ref="AL84:AL87" si="67">ROUND(IF(T84=0,0,(AJ84+AK84)/2),0)</f>
        <v>0</v>
      </c>
      <c r="AM84" s="170" t="str">
        <f>IF(T84=0,IF(T$88=0,"NONE","SL RATIO"),IF(T84/V84&gt;Q84,(IF(T84/V84&lt;R84,AL$75,AK$75)),AJ$75))</f>
        <v>NONE</v>
      </c>
      <c r="AN84" s="171">
        <f t="shared" ref="AN84:AN87" si="68">IF(T84=0,AJ84,IF(T84/V84&gt;Q84,(IF(T84/V84&lt;R84,AL84,AK84)),AJ84))</f>
        <v>0</v>
      </c>
      <c r="AO84" s="166"/>
      <c r="AP84" s="166"/>
      <c r="AQ84" s="168">
        <f>IF(AO84=0,0,IF(W84&gt;0,ROUND(AP84-((((AB84/T84)-1)/(W$74-S84))*(AO84-S84)+1)*T84,0),ROUND(AP84-((((AN84/T84)-1)/(AI$74-S84))*(AO84-S84)+1)*T84,0)))</f>
        <v>0</v>
      </c>
      <c r="AR84" s="168" t="e">
        <f t="shared" si="57"/>
        <v>#DIV/0!</v>
      </c>
      <c r="AS84" s="168" t="e">
        <f t="shared" si="58"/>
        <v>#DIV/0!</v>
      </c>
      <c r="AT84" s="146"/>
      <c r="AU84" s="17" t="str">
        <f>IF(AND(I84=0,L84=0),"COUNT","MODEL")</f>
        <v>COUNT</v>
      </c>
      <c r="AV84" s="149">
        <f t="shared" si="59"/>
        <v>0</v>
      </c>
      <c r="AW84" s="149">
        <f t="shared" si="59"/>
        <v>0</v>
      </c>
      <c r="AX84" s="17">
        <f t="shared" ref="AX84:AX87" si="69">IF($AU84="MODEL",$N$7,$N$7*O$7)</f>
        <v>0</v>
      </c>
      <c r="AY84" s="17">
        <f t="shared" si="60"/>
        <v>0</v>
      </c>
      <c r="BH84" s="17">
        <f t="shared" si="61"/>
        <v>0</v>
      </c>
      <c r="BI84" s="17">
        <f t="shared" si="61"/>
        <v>0</v>
      </c>
      <c r="BJ84" s="17">
        <f>AV84*AX98</f>
        <v>0</v>
      </c>
      <c r="BK84" s="17">
        <f>AW84*AY98</f>
        <v>0</v>
      </c>
    </row>
    <row r="85" spans="7:63" ht="15.6" x14ac:dyDescent="0.25">
      <c r="G85" s="18" t="str">
        <f t="shared" si="51"/>
        <v>N LEG</v>
      </c>
      <c r="H85" s="53" t="str">
        <f t="shared" si="51"/>
        <v>RT (W)</v>
      </c>
      <c r="I85" s="165"/>
      <c r="J85" s="166"/>
      <c r="K85" s="166"/>
      <c r="L85" s="165"/>
      <c r="O85" s="17" t="str">
        <f>B$7</f>
        <v>N LEG</v>
      </c>
      <c r="P85" s="167" t="str">
        <f>I21</f>
        <v>RT (W)</v>
      </c>
      <c r="Q85" s="167">
        <v>0.5</v>
      </c>
      <c r="R85" s="167">
        <v>2</v>
      </c>
      <c r="S85" s="168">
        <f>G$13</f>
        <v>0</v>
      </c>
      <c r="T85" s="168">
        <f>I27+L27</f>
        <v>0</v>
      </c>
      <c r="U85" s="168">
        <f>I85*$G$71</f>
        <v>0</v>
      </c>
      <c r="V85" s="168">
        <f>ROUND(IF(T85=0,0,IF(W85=0,((((((AI85/U85)-1)/(AI$74-U$74))*(S85-U$74))+1)*U85),IF(W$74=U$74,U85,((((((W85/U85)-1)/(W$74-U$74))*(S85-U$74))+1)*U85)))),0)</f>
        <v>0</v>
      </c>
      <c r="W85" s="168">
        <f>J85*$G$71</f>
        <v>0</v>
      </c>
      <c r="X85" s="168">
        <f>ROUND(IF(T85=0,IF(T$88=0,W85,(T$88/V$88)*W85),(T85/V85)*W85),0)</f>
        <v>0</v>
      </c>
      <c r="Y85" s="168">
        <f t="shared" si="62"/>
        <v>0</v>
      </c>
      <c r="Z85" s="168">
        <f t="shared" si="63"/>
        <v>0</v>
      </c>
      <c r="AA85" s="168" t="str">
        <f>IF(T85=0,IF(T$88=0,"NONE","SL RATIO"),IF(T85/V85&gt;Q85,(IF(T85/V85&lt;R85,Z$75,Y$75)),X$75))</f>
        <v>NONE</v>
      </c>
      <c r="AB85" s="168">
        <f t="shared" si="52"/>
        <v>0</v>
      </c>
      <c r="AC85" s="168">
        <f t="shared" si="53"/>
        <v>0</v>
      </c>
      <c r="AD85" s="168">
        <f t="shared" si="64"/>
        <v>0</v>
      </c>
      <c r="AE85" s="168">
        <f t="shared" si="54"/>
        <v>0</v>
      </c>
      <c r="AF85" s="168">
        <f t="shared" si="55"/>
        <v>0</v>
      </c>
      <c r="AG85" s="168" t="str">
        <f t="shared" si="65"/>
        <v>NONE</v>
      </c>
      <c r="AH85" s="168">
        <f t="shared" si="56"/>
        <v>0</v>
      </c>
      <c r="AI85" s="168">
        <f>L85*$G$71</f>
        <v>0</v>
      </c>
      <c r="AJ85" s="168">
        <f>ROUND(IF(T85=0,IF(T$88=0,AI85,(T$88/V$88)*AI85),(T85/V85)*AI85),0)</f>
        <v>0</v>
      </c>
      <c r="AK85" s="168">
        <f t="shared" si="66"/>
        <v>0</v>
      </c>
      <c r="AL85" s="169">
        <f t="shared" si="67"/>
        <v>0</v>
      </c>
      <c r="AM85" s="170" t="str">
        <f>IF(T85=0,IF(T$88=0,"NONE","SL RATIO"),IF(T85/V85&gt;Q85,(IF(T85/V85&lt;R85,AL$75,AK$75)),AJ$75))</f>
        <v>NONE</v>
      </c>
      <c r="AN85" s="171">
        <f t="shared" si="68"/>
        <v>0</v>
      </c>
      <c r="AO85" s="166"/>
      <c r="AP85" s="166"/>
      <c r="AQ85" s="168">
        <f>IF(AO85=0,0,IF(W85&gt;0,ROUND(AP85-((((AB85/T85)-1)/(W$74-S85))*(AO85-S85)+1)*T85,0),ROUND(AP85-((((AN85/T85)-1)/(AI$74-S85))*(AO85-S85)+1)*T85,0)))</f>
        <v>0</v>
      </c>
      <c r="AR85" s="168" t="e">
        <f t="shared" si="57"/>
        <v>#DIV/0!</v>
      </c>
      <c r="AS85" s="168" t="e">
        <f t="shared" si="58"/>
        <v>#DIV/0!</v>
      </c>
      <c r="AT85" s="146"/>
      <c r="AU85" s="17" t="str">
        <f>IF(AND(I85=0,L85=0),"COUNT","MODEL")</f>
        <v>COUNT</v>
      </c>
      <c r="AV85" s="149">
        <f t="shared" si="59"/>
        <v>0</v>
      </c>
      <c r="AW85" s="149">
        <f t="shared" si="59"/>
        <v>0</v>
      </c>
      <c r="AX85" s="17">
        <f t="shared" si="69"/>
        <v>0</v>
      </c>
      <c r="AY85" s="17">
        <f t="shared" si="60"/>
        <v>0</v>
      </c>
      <c r="BH85" s="17">
        <f t="shared" si="61"/>
        <v>0</v>
      </c>
      <c r="BI85" s="17">
        <f t="shared" si="61"/>
        <v>0</v>
      </c>
      <c r="BJ85" s="17">
        <f>AV85*AX90</f>
        <v>0</v>
      </c>
      <c r="BK85" s="17">
        <f>AW85*AY90</f>
        <v>0</v>
      </c>
    </row>
    <row r="86" spans="7:63" ht="15.6" hidden="1" x14ac:dyDescent="0.25">
      <c r="G86" s="18" t="str">
        <f t="shared" si="51"/>
        <v>N LEG</v>
      </c>
      <c r="H86" s="53" t="str">
        <f t="shared" si="51"/>
        <v>UP</v>
      </c>
      <c r="I86" s="165"/>
      <c r="J86" s="166"/>
      <c r="K86" s="166"/>
      <c r="L86" s="165"/>
      <c r="O86" s="17" t="str">
        <f>B$7</f>
        <v>N LEG</v>
      </c>
      <c r="P86" s="167" t="str">
        <f>C21</f>
        <v>UP</v>
      </c>
      <c r="Q86" s="167">
        <v>0.5</v>
      </c>
      <c r="R86" s="167">
        <v>2</v>
      </c>
      <c r="S86" s="168">
        <f t="shared" ref="S86:S87" si="70">G$13</f>
        <v>0</v>
      </c>
      <c r="T86" s="168">
        <f>C27+E27</f>
        <v>0</v>
      </c>
      <c r="U86" s="168">
        <f>I86*$G$71</f>
        <v>0</v>
      </c>
      <c r="V86" s="168">
        <f>ROUND(IF(T86=0,0,IF(W86=0,((((((AI86/U86)-1)/(AI$74-U$74))*(S86-U$74))+1)*U86),IF(W$74=U$74,U86,((((((W86/U86)-1)/(W$74-U$74))*(S86-U$74))+1)*U86)))),0)</f>
        <v>0</v>
      </c>
      <c r="W86" s="168">
        <f>J86*$G$71</f>
        <v>0</v>
      </c>
      <c r="X86" s="168">
        <f t="shared" ref="X86:X87" si="71">ROUND(IF(T86=0,IF(T$88=0,W86,(T$88/V$88)*W86),(T86/V86)*W86),0)</f>
        <v>0</v>
      </c>
      <c r="Y86" s="168">
        <f t="shared" si="62"/>
        <v>0</v>
      </c>
      <c r="Z86" s="168">
        <f t="shared" si="63"/>
        <v>0</v>
      </c>
      <c r="AA86" s="168" t="str">
        <f>IF(T86=0,IF(T$88=0,"NONE","SL RATIO"),IF(T86/V86&gt;Q86,(IF(T86/V86&lt;R86,Z$75,Y$75)),X$75))</f>
        <v>NONE</v>
      </c>
      <c r="AB86" s="168">
        <f t="shared" si="52"/>
        <v>0</v>
      </c>
      <c r="AC86" s="168">
        <f t="shared" si="53"/>
        <v>0</v>
      </c>
      <c r="AD86" s="168">
        <f t="shared" si="64"/>
        <v>0</v>
      </c>
      <c r="AE86" s="168">
        <f t="shared" si="54"/>
        <v>0</v>
      </c>
      <c r="AF86" s="168">
        <f t="shared" si="55"/>
        <v>0</v>
      </c>
      <c r="AG86" s="168" t="str">
        <f t="shared" si="65"/>
        <v>NONE</v>
      </c>
      <c r="AH86" s="168">
        <f t="shared" si="56"/>
        <v>0</v>
      </c>
      <c r="AI86" s="168">
        <f>L86*$G$71</f>
        <v>0</v>
      </c>
      <c r="AJ86" s="168">
        <f t="shared" ref="AJ86:AJ87" si="72">ROUND(IF(T86=0,IF(T$88=0,AI86,(T$88/V$88)*AI86),(T86/V86)*AI86),0)</f>
        <v>0</v>
      </c>
      <c r="AK86" s="168">
        <f t="shared" si="66"/>
        <v>0</v>
      </c>
      <c r="AL86" s="169">
        <f t="shared" si="67"/>
        <v>0</v>
      </c>
      <c r="AM86" s="170" t="str">
        <f>IF(T86=0,IF(T$88=0,"NONE","SL RATIO"),IF(T86/V86&gt;Q86,(IF(T86/V86&lt;R86,AL$75,AK$75)),AJ$75))</f>
        <v>NONE</v>
      </c>
      <c r="AN86" s="171">
        <f t="shared" si="68"/>
        <v>0</v>
      </c>
      <c r="AO86" s="166"/>
      <c r="AP86" s="166"/>
      <c r="AQ86" s="168">
        <f t="shared" ref="AQ86:AQ87" si="73">IF(AO86=0,0,IF(W86&gt;0,ROUND(AP86-((((AB86/T86)-1)/(W$74-S86))*(AO86-S86)+1)*T86,0),ROUND(AP86-((((AN86/T86)-1)/(AI$74-S86))*(AO86-S86)+1)*T86,0)))</f>
        <v>0</v>
      </c>
      <c r="AR86" s="168" t="e">
        <f t="shared" si="57"/>
        <v>#DIV/0!</v>
      </c>
      <c r="AS86" s="168" t="e">
        <f t="shared" si="58"/>
        <v>#DIV/0!</v>
      </c>
      <c r="AT86" s="146"/>
      <c r="AU86" s="17" t="str">
        <f>IF(AND(I86=0,L86=0),"COUNT","MODEL")</f>
        <v>COUNT</v>
      </c>
      <c r="AV86" s="149">
        <f t="shared" si="59"/>
        <v>0</v>
      </c>
      <c r="AW86" s="149">
        <f t="shared" si="59"/>
        <v>0</v>
      </c>
      <c r="AX86" s="17">
        <f t="shared" si="69"/>
        <v>0</v>
      </c>
      <c r="AY86" s="17">
        <f t="shared" si="60"/>
        <v>0</v>
      </c>
      <c r="BH86" s="17">
        <f t="shared" si="61"/>
        <v>0</v>
      </c>
      <c r="BI86" s="17">
        <f t="shared" si="61"/>
        <v>0</v>
      </c>
      <c r="BJ86" s="17">
        <f>AV86*AX105</f>
        <v>0</v>
      </c>
      <c r="BK86" s="17">
        <f>AW86*AY105</f>
        <v>0</v>
      </c>
    </row>
    <row r="87" spans="7:63" ht="15.6" hidden="1" x14ac:dyDescent="0.25">
      <c r="G87" s="18" t="str">
        <f t="shared" si="51"/>
        <v>N LEG</v>
      </c>
      <c r="H87" s="53" t="str">
        <f t="shared" si="51"/>
        <v>DOWN</v>
      </c>
      <c r="I87" s="165"/>
      <c r="J87" s="166"/>
      <c r="K87" s="166"/>
      <c r="L87" s="165"/>
      <c r="O87" s="17" t="str">
        <f>B$7</f>
        <v>N LEG</v>
      </c>
      <c r="P87" s="167" t="str">
        <f>D21</f>
        <v>DOWN</v>
      </c>
      <c r="Q87" s="167">
        <v>0.5</v>
      </c>
      <c r="R87" s="167">
        <v>2</v>
      </c>
      <c r="S87" s="168">
        <f t="shared" si="70"/>
        <v>0</v>
      </c>
      <c r="T87" s="168">
        <f>D27+F27</f>
        <v>0</v>
      </c>
      <c r="U87" s="168">
        <f>I87*$G$71</f>
        <v>0</v>
      </c>
      <c r="V87" s="168">
        <f>ROUND(IF(T87=0,0,IF(W87=0,((((((AI87/U87)-1)/(AI$74-U$74))*(S87-U$74))+1)*U87),IF(W$74=U$74,U87,((((((W87/U87)-1)/(W$74-U$74))*(S87-U$74))+1)*U87)))),0)</f>
        <v>0</v>
      </c>
      <c r="W87" s="168">
        <f>J87*$G$71</f>
        <v>0</v>
      </c>
      <c r="X87" s="168">
        <f t="shared" si="71"/>
        <v>0</v>
      </c>
      <c r="Y87" s="168">
        <f t="shared" si="62"/>
        <v>0</v>
      </c>
      <c r="Z87" s="168">
        <f t="shared" si="63"/>
        <v>0</v>
      </c>
      <c r="AA87" s="168" t="str">
        <f>IF(T87=0,IF(T$88=0,"NONE","SL RATIO"),IF(T87/V87&gt;Q87,(IF(T87/V87&lt;R87,Z$75,Y$75)),X$75))</f>
        <v>NONE</v>
      </c>
      <c r="AB87" s="168">
        <f t="shared" si="52"/>
        <v>0</v>
      </c>
      <c r="AC87" s="168">
        <f t="shared" si="53"/>
        <v>0</v>
      </c>
      <c r="AD87" s="168">
        <f t="shared" si="64"/>
        <v>0</v>
      </c>
      <c r="AE87" s="168">
        <f t="shared" si="54"/>
        <v>0</v>
      </c>
      <c r="AF87" s="168">
        <f t="shared" si="55"/>
        <v>0</v>
      </c>
      <c r="AG87" s="168" t="str">
        <f t="shared" si="65"/>
        <v>NONE</v>
      </c>
      <c r="AH87" s="168">
        <f t="shared" si="56"/>
        <v>0</v>
      </c>
      <c r="AI87" s="168">
        <f>L87*$G$71</f>
        <v>0</v>
      </c>
      <c r="AJ87" s="168">
        <f t="shared" si="72"/>
        <v>0</v>
      </c>
      <c r="AK87" s="168">
        <f t="shared" si="66"/>
        <v>0</v>
      </c>
      <c r="AL87" s="169">
        <f t="shared" si="67"/>
        <v>0</v>
      </c>
      <c r="AM87" s="170" t="str">
        <f>IF(T87=0,IF(T$88=0,"NONE","SL RATIO"),IF(T87/V87&gt;Q87,(IF(T87/V87&lt;R87,AL$75,AK$75)),AJ$75))</f>
        <v>NONE</v>
      </c>
      <c r="AN87" s="171">
        <f t="shared" si="68"/>
        <v>0</v>
      </c>
      <c r="AO87" s="166"/>
      <c r="AP87" s="166"/>
      <c r="AQ87" s="168">
        <f t="shared" si="73"/>
        <v>0</v>
      </c>
      <c r="AR87" s="168" t="e">
        <f t="shared" si="57"/>
        <v>#DIV/0!</v>
      </c>
      <c r="AS87" s="168" t="e">
        <f t="shared" si="58"/>
        <v>#DIV/0!</v>
      </c>
      <c r="AT87" s="146"/>
      <c r="AU87" s="17" t="str">
        <f>IF(AND(I87=0,L87=0),"COUNT","MODEL")</f>
        <v>COUNT</v>
      </c>
      <c r="AV87" s="149">
        <f t="shared" si="59"/>
        <v>0</v>
      </c>
      <c r="AW87" s="149">
        <f t="shared" si="59"/>
        <v>0</v>
      </c>
      <c r="AX87" s="17">
        <f t="shared" si="69"/>
        <v>0</v>
      </c>
      <c r="AY87" s="17">
        <f t="shared" si="60"/>
        <v>0</v>
      </c>
      <c r="BH87" s="17">
        <f t="shared" si="61"/>
        <v>0</v>
      </c>
      <c r="BI87" s="17">
        <f t="shared" si="61"/>
        <v>0</v>
      </c>
      <c r="BJ87" s="17">
        <f>AV87*AX112</f>
        <v>0</v>
      </c>
      <c r="BK87" s="17">
        <f>AW87*AY112</f>
        <v>0</v>
      </c>
    </row>
    <row r="88" spans="7:63" ht="15.6" x14ac:dyDescent="0.3">
      <c r="I88" s="157"/>
      <c r="J88" s="157"/>
      <c r="K88" s="157"/>
      <c r="L88" s="157"/>
      <c r="O88" s="157" t="s">
        <v>190</v>
      </c>
      <c r="P88" s="157"/>
      <c r="Q88" s="157"/>
      <c r="R88" s="157"/>
      <c r="S88" s="157"/>
      <c r="T88" s="157">
        <f>SUM(T83:T87)</f>
        <v>0</v>
      </c>
      <c r="U88" s="157"/>
      <c r="V88" s="157">
        <f>SUMIF(T83:T87,"&gt;0",V83:V87)</f>
        <v>0</v>
      </c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46"/>
      <c r="AV88" s="146"/>
    </row>
    <row r="90" spans="7:63" ht="15.6" x14ac:dyDescent="0.25">
      <c r="G90" s="18" t="str">
        <f t="shared" ref="G90:H94" si="74">O90</f>
        <v>W LEG</v>
      </c>
      <c r="H90" s="53" t="str">
        <f t="shared" si="74"/>
        <v>LT (N)</v>
      </c>
      <c r="I90" s="165"/>
      <c r="J90" s="166"/>
      <c r="K90" s="166"/>
      <c r="L90" s="165"/>
      <c r="O90" s="17" t="str">
        <f>B$8</f>
        <v>W LEG</v>
      </c>
      <c r="P90" s="167" t="str">
        <f>G28</f>
        <v>LT (N)</v>
      </c>
      <c r="Q90" s="167">
        <v>0.5</v>
      </c>
      <c r="R90" s="167">
        <v>2</v>
      </c>
      <c r="S90" s="168">
        <f>G$13</f>
        <v>0</v>
      </c>
      <c r="T90" s="168">
        <f>G34+J34</f>
        <v>0</v>
      </c>
      <c r="U90" s="168">
        <f>I90*$G$71</f>
        <v>0</v>
      </c>
      <c r="V90" s="168">
        <f>ROUND(IF(T90=0,0,IF(W90=0,((((((AI90/U90)-1)/(AI$74-U$74))*(S90-U$74))+1)*U90),IF(W$74=U$74,U90,((((((W90/U90)-1)/(W$74-U$74))*(S90-U$74))+1)*U90)))),0)</f>
        <v>0</v>
      </c>
      <c r="W90" s="168">
        <f>J90*$G$71</f>
        <v>0</v>
      </c>
      <c r="X90" s="168">
        <f>ROUND(IF(T90=0,IF(T$95=0,W90,(T$95/V$95)*W90),(T90/V90)*W90),0)</f>
        <v>0</v>
      </c>
      <c r="Y90" s="168">
        <f>IF(T90=0,0,(T90-V90)+W90)</f>
        <v>0</v>
      </c>
      <c r="Z90" s="168">
        <f>ROUND(IF(T90=0,0,(X90+Y90)/2),0)</f>
        <v>0</v>
      </c>
      <c r="AA90" s="168" t="str">
        <f>IF(T90=0,IF(T$95=0,"NONE","SL RATIO"),IF(T90/V90&gt;Q90,(IF(T90/V90&lt;R90,Z$75,Y$75)),X$75))</f>
        <v>NONE</v>
      </c>
      <c r="AB90" s="168">
        <f t="shared" ref="AB90:AB94" si="75">IF(T90=0,X90,IF(T90/V90&gt;Q90,(IF(T90/V90&lt;R90,Z90,Y90)),X90))</f>
        <v>0</v>
      </c>
      <c r="AC90" s="168">
        <f t="shared" ref="AC90:AC94" si="76">K90*$G$71</f>
        <v>0</v>
      </c>
      <c r="AD90" s="168">
        <f>ROUND(IF(T90=0,IF(T$95=0,AC90,(T$95/V$95)*AC90),(T90/V90)*AC90),0)</f>
        <v>0</v>
      </c>
      <c r="AE90" s="168">
        <f t="shared" ref="AE90:AE94" si="77">IF(T90=0,0,(T90-V90)+AC90)</f>
        <v>0</v>
      </c>
      <c r="AF90" s="168">
        <f t="shared" ref="AF90:AF94" si="78">ROUND(IF(T90=0,0,(AD90+AE90)/2),0)</f>
        <v>0</v>
      </c>
      <c r="AG90" s="168" t="str">
        <f>IF(T90=0,IF(T$95=0,"NONE","SL RATIO"),IF(T90/V90&gt;Q90,(IF(T90/V90&lt;R90,AF$75,AE$75)),AD$75))</f>
        <v>NONE</v>
      </c>
      <c r="AH90" s="168">
        <f t="shared" ref="AH90:AH94" si="79">IF(T90=0,AD90,IF(T90/V90&gt;Q90,(IF(T90/V90&lt;R90,AF90,AE90)),AD90))</f>
        <v>0</v>
      </c>
      <c r="AI90" s="168">
        <f>L90*$G$71</f>
        <v>0</v>
      </c>
      <c r="AJ90" s="168">
        <f>ROUND(IF(T90=0,IF(T$95=0,AI90,(T$95/V$95)*AI90),(T90/V90)*AI90),0)</f>
        <v>0</v>
      </c>
      <c r="AK90" s="168">
        <f>IF(T90=0,0,(T90-V90)+AI90)</f>
        <v>0</v>
      </c>
      <c r="AL90" s="169">
        <f>ROUND(IF(T90=0,0,(AJ90+AK90)/2),0)</f>
        <v>0</v>
      </c>
      <c r="AM90" s="170" t="str">
        <f>IF(T90=0,IF(T$95=0,"NONE","SL RATIO"),IF(T90/V90&gt;Q90,(IF(T90/V90&lt;R90,AL$75,AK$75)),AJ$75))</f>
        <v>NONE</v>
      </c>
      <c r="AN90" s="171">
        <f>IF(T90=0,AJ90,IF(T90/V90&gt;Q90,(IF(T90/V90&lt;R90,AL90,AK90)),AJ90))</f>
        <v>0</v>
      </c>
      <c r="AO90" s="166"/>
      <c r="AP90" s="166"/>
      <c r="AQ90" s="168">
        <f>IF(AO90=0,0,IF(W90&gt;0,ROUND(AP90-((((AB90/T90)-1)/(W$74-S90))*(AO90-S90)+1)*T90,0),ROUND(AP90-((((AN90/T90)-1)/(AI$74-S90))*(AO90-S90)+1)*T90,0)))</f>
        <v>0</v>
      </c>
      <c r="AR90" s="168" t="e">
        <f t="shared" ref="AR90:AR94" si="80">IF(AC90&gt;0,ROUND(((((AN90/AH90)-1)/(AI$74-W$74))*(AR$74-W$74)+1)*AH90+AQ90,0),IF(W90&gt;0,ROUND(((((AN90/AB90)-1)/(AI$74-W$74))*(AR$74-W$74)+1)*AB90+AQ90,0),IF(T90&gt;0,ROUND(((((AN90/T90)-1)/(AI$74-S90))*(AR$74-S90)+1)*T90+AQ90,0),ROUND((((1-(U90/AI90))/(AI$74-U$74))*(AR$74-AI$74)+1)*AN90,0))))</f>
        <v>#DIV/0!</v>
      </c>
      <c r="AS90" s="168" t="e">
        <f t="shared" ref="AS90:AS94" si="81">IF(AC90&gt;0,ROUND(((((AN90/AH90)-1)/(AI$74-W$74))*(AS$74-W$74)+1)*AH90+AQ90,0),IF(W90&gt;0,ROUND(((((AN90/AB90)-1)/(AI$74-W$74))*(AS$74-W$74)+1)*AB90+AQ90,0),IF(T90&gt;0,ROUND(((((AN90/T90)-1)/(AI$74-S90))*(AS$74-S90)+1)*T90+AQ90,0),ROUND((((1-(U90/AI90))/(AI$74-U$74))*(AS$74-AI$74)+1)*AN90,0))))</f>
        <v>#DIV/0!</v>
      </c>
      <c r="AU90" s="17" t="str">
        <f>IF(AND(I90=0,L90=0),"COUNT","MODEL")</f>
        <v>COUNT</v>
      </c>
      <c r="AV90" s="149">
        <f t="shared" ref="AV90:AW94" si="82">MAX(IF(AND($I90=0,$L90=0),$T90,AR90),0)</f>
        <v>0</v>
      </c>
      <c r="AW90" s="149">
        <f t="shared" si="82"/>
        <v>0</v>
      </c>
      <c r="AX90" s="17">
        <f>IF($AU90="MODEL",$N$8,$N$8*O$8)</f>
        <v>0</v>
      </c>
      <c r="AY90" s="17">
        <f t="shared" ref="AY90:AY94" si="83">IF($AU90="MODEL",$N$8,$N$8*P$8)</f>
        <v>0</v>
      </c>
      <c r="BH90" s="17">
        <f t="shared" ref="BH90:BI94" si="84">AV90*AX90</f>
        <v>0</v>
      </c>
      <c r="BI90" s="17">
        <f t="shared" si="84"/>
        <v>0</v>
      </c>
      <c r="BJ90" s="17">
        <f>AV90*AX85</f>
        <v>0</v>
      </c>
      <c r="BK90" s="17">
        <f>AW90*AY85</f>
        <v>0</v>
      </c>
    </row>
    <row r="91" spans="7:63" ht="15.6" x14ac:dyDescent="0.25">
      <c r="G91" s="18" t="str">
        <f t="shared" si="74"/>
        <v>W LEG</v>
      </c>
      <c r="H91" s="53" t="str">
        <f t="shared" si="74"/>
        <v>THRU (E )</v>
      </c>
      <c r="I91" s="165"/>
      <c r="J91" s="166"/>
      <c r="K91" s="166"/>
      <c r="L91" s="165"/>
      <c r="O91" s="17" t="str">
        <f>B$8</f>
        <v>W LEG</v>
      </c>
      <c r="P91" s="167" t="str">
        <f>H28</f>
        <v>THRU (E )</v>
      </c>
      <c r="Q91" s="167">
        <v>0.5</v>
      </c>
      <c r="R91" s="167">
        <v>2</v>
      </c>
      <c r="S91" s="168">
        <f>G$13</f>
        <v>0</v>
      </c>
      <c r="T91" s="168">
        <f>H34+K34</f>
        <v>0</v>
      </c>
      <c r="U91" s="168">
        <f>I91*$G$71</f>
        <v>0</v>
      </c>
      <c r="V91" s="168">
        <f>ROUND(IF(T91=0,0,IF(W91=0,((((((AI91/U91)-1)/(AI$74-U$74))*(S91-U$74))+1)*U91),IF(W$74=U$74,U91,((((((W91/U91)-1)/(W$74-U$74))*(S91-U$74))+1)*U91)))),0)</f>
        <v>0</v>
      </c>
      <c r="W91" s="168">
        <f>J91*$G$71</f>
        <v>0</v>
      </c>
      <c r="X91" s="168">
        <f>ROUND(IF(T91=0,IF(T$95=0,W91,(T$95/V$95)*W91),(T91/V91)*W91),0)</f>
        <v>0</v>
      </c>
      <c r="Y91" s="168">
        <f t="shared" ref="Y91:Y94" si="85">IF(T91=0,0,(T91-V91)+W91)</f>
        <v>0</v>
      </c>
      <c r="Z91" s="168">
        <f t="shared" ref="Z91:Z94" si="86">ROUND(IF(T91=0,0,(X91+Y91)/2),0)</f>
        <v>0</v>
      </c>
      <c r="AA91" s="168" t="str">
        <f>IF(T91=0,IF(T$95=0,"NONE","SL RATIO"),IF(T91/V91&gt;Q91,(IF(T91/V91&lt;R91,Z$75,Y$75)),X$75))</f>
        <v>NONE</v>
      </c>
      <c r="AB91" s="168">
        <f t="shared" si="75"/>
        <v>0</v>
      </c>
      <c r="AC91" s="168">
        <f t="shared" si="76"/>
        <v>0</v>
      </c>
      <c r="AD91" s="168">
        <f t="shared" ref="AD91:AD94" si="87">ROUND(IF(T91=0,IF(T$95=0,AC91,(T$95/V$95)*AC91),(T91/V91)*AC91),0)</f>
        <v>0</v>
      </c>
      <c r="AE91" s="168">
        <f t="shared" si="77"/>
        <v>0</v>
      </c>
      <c r="AF91" s="168">
        <f t="shared" si="78"/>
        <v>0</v>
      </c>
      <c r="AG91" s="168" t="str">
        <f t="shared" ref="AG91:AG94" si="88">IF(T91=0,IF(T$95=0,"NONE","SL RATIO"),IF(T91/V91&gt;Q91,(IF(T91/V91&lt;R91,AF$75,AE$75)),AD$75))</f>
        <v>NONE</v>
      </c>
      <c r="AH91" s="168">
        <f t="shared" si="79"/>
        <v>0</v>
      </c>
      <c r="AI91" s="168">
        <f>L91*$G$71</f>
        <v>0</v>
      </c>
      <c r="AJ91" s="168">
        <f>ROUND(IF(T91=0,IF(T$95=0,AI91,(T$95/V$95)*AI91),(T91/V91)*AI91),0)</f>
        <v>0</v>
      </c>
      <c r="AK91" s="168">
        <f t="shared" ref="AK91:AK94" si="89">IF(T91=0,0,(T91-V91)+AI91)</f>
        <v>0</v>
      </c>
      <c r="AL91" s="169">
        <f t="shared" ref="AL91:AL94" si="90">ROUND(IF(T91=0,0,(AJ91+AK91)/2),0)</f>
        <v>0</v>
      </c>
      <c r="AM91" s="170" t="str">
        <f>IF(T91=0,IF(T$95=0,"NONE","SL RATIO"),IF(T91/V91&gt;Q91,(IF(T91/V91&lt;R91,AL$75,AK$75)),AJ$75))</f>
        <v>NONE</v>
      </c>
      <c r="AN91" s="171">
        <f t="shared" ref="AN91:AN94" si="91">IF(T91=0,AJ91,IF(T91/V91&gt;Q91,(IF(T91/V91&lt;R91,AL91,AK91)),AJ91))</f>
        <v>0</v>
      </c>
      <c r="AO91" s="166"/>
      <c r="AP91" s="166"/>
      <c r="AQ91" s="168">
        <f>IF(AO91=0,0,IF(W91&gt;0,ROUND(AP91-((((AB91/T91)-1)/(W$74-S91))*(AO91-S91)+1)*T91,0),ROUND(AP91-((((AN91/T91)-1)/(AI$74-S91))*(AO91-S91)+1)*T91,0)))</f>
        <v>0</v>
      </c>
      <c r="AR91" s="168" t="e">
        <f t="shared" si="80"/>
        <v>#DIV/0!</v>
      </c>
      <c r="AS91" s="168" t="e">
        <f t="shared" si="81"/>
        <v>#DIV/0!</v>
      </c>
      <c r="AU91" s="17" t="str">
        <f>IF(AND(I91=0,L91=0),"COUNT","MODEL")</f>
        <v>COUNT</v>
      </c>
      <c r="AV91" s="149">
        <f t="shared" si="82"/>
        <v>0</v>
      </c>
      <c r="AW91" s="149">
        <f t="shared" si="82"/>
        <v>0</v>
      </c>
      <c r="AX91" s="17">
        <f t="shared" ref="AX91:AX94" si="92">IF($AU91="MODEL",$N$8,$N$8*O$8)</f>
        <v>0</v>
      </c>
      <c r="AY91" s="17">
        <f t="shared" si="83"/>
        <v>0</v>
      </c>
      <c r="BH91" s="17">
        <f t="shared" si="84"/>
        <v>0</v>
      </c>
      <c r="BI91" s="17">
        <f t="shared" si="84"/>
        <v>0</v>
      </c>
      <c r="BJ91" s="17">
        <f>AV91*AX77</f>
        <v>0</v>
      </c>
      <c r="BK91" s="17">
        <f>AW91*AY77</f>
        <v>0</v>
      </c>
    </row>
    <row r="92" spans="7:63" ht="15.6" x14ac:dyDescent="0.25">
      <c r="G92" s="18" t="str">
        <f t="shared" si="74"/>
        <v>W LEG</v>
      </c>
      <c r="H92" s="53" t="str">
        <f t="shared" si="74"/>
        <v>RT (S)</v>
      </c>
      <c r="I92" s="165"/>
      <c r="J92" s="166"/>
      <c r="K92" s="166"/>
      <c r="L92" s="165"/>
      <c r="O92" s="17" t="str">
        <f>B$8</f>
        <v>W LEG</v>
      </c>
      <c r="P92" s="167" t="str">
        <f>I28</f>
        <v>RT (S)</v>
      </c>
      <c r="Q92" s="167">
        <v>0.5</v>
      </c>
      <c r="R92" s="167">
        <v>2</v>
      </c>
      <c r="S92" s="168">
        <f>G$13</f>
        <v>0</v>
      </c>
      <c r="T92" s="168">
        <f>I34+L34</f>
        <v>0</v>
      </c>
      <c r="U92" s="168">
        <f>I92*$G$71</f>
        <v>0</v>
      </c>
      <c r="V92" s="168">
        <f>ROUND(IF(T92=0,0,IF(W92=0,((((((AI92/U92)-1)/(AI$74-U$74))*(S92-U$74))+1)*U92),IF(W$74=U$74,U92,((((((W92/U92)-1)/(W$74-U$74))*(S92-U$74))+1)*U92)))),0)</f>
        <v>0</v>
      </c>
      <c r="W92" s="168">
        <f>J92*$G$71</f>
        <v>0</v>
      </c>
      <c r="X92" s="168">
        <f>ROUND(IF(T92=0,IF(T$95=0,W92,(T$95/V$95)*W92),(T92/V92)*W92),0)</f>
        <v>0</v>
      </c>
      <c r="Y92" s="168">
        <f t="shared" si="85"/>
        <v>0</v>
      </c>
      <c r="Z92" s="168">
        <f t="shared" si="86"/>
        <v>0</v>
      </c>
      <c r="AA92" s="168" t="str">
        <f>IF(T92=0,IF(T$95=0,"NONE","SL RATIO"),IF(T92/V92&gt;Q92,(IF(T92/V92&lt;R92,Z$75,Y$75)),X$75))</f>
        <v>NONE</v>
      </c>
      <c r="AB92" s="168">
        <f t="shared" si="75"/>
        <v>0</v>
      </c>
      <c r="AC92" s="168">
        <f t="shared" si="76"/>
        <v>0</v>
      </c>
      <c r="AD92" s="168">
        <f t="shared" si="87"/>
        <v>0</v>
      </c>
      <c r="AE92" s="168">
        <f t="shared" si="77"/>
        <v>0</v>
      </c>
      <c r="AF92" s="168">
        <f t="shared" si="78"/>
        <v>0</v>
      </c>
      <c r="AG92" s="168" t="str">
        <f t="shared" si="88"/>
        <v>NONE</v>
      </c>
      <c r="AH92" s="168">
        <f t="shared" si="79"/>
        <v>0</v>
      </c>
      <c r="AI92" s="168">
        <f>L92*$G$71</f>
        <v>0</v>
      </c>
      <c r="AJ92" s="168">
        <f>ROUND(IF(T92=0,IF(T$95=0,AI92,(T$95/V$95)*AI92),(T92/V92)*AI92),0)</f>
        <v>0</v>
      </c>
      <c r="AK92" s="168">
        <f t="shared" si="89"/>
        <v>0</v>
      </c>
      <c r="AL92" s="169">
        <f t="shared" si="90"/>
        <v>0</v>
      </c>
      <c r="AM92" s="170" t="str">
        <f>IF(T92=0,IF(T$95=0,"NONE","SL RATIO"),IF(T92/V92&gt;Q92,(IF(T92/V92&lt;R92,AL$75,AK$75)),AJ$75))</f>
        <v>NONE</v>
      </c>
      <c r="AN92" s="171">
        <f t="shared" si="91"/>
        <v>0</v>
      </c>
      <c r="AO92" s="166"/>
      <c r="AP92" s="166"/>
      <c r="AQ92" s="168">
        <f>IF(AO92=0,0,IF(W92&gt;0,ROUND(AP92-((((AB92/T92)-1)/(W$74-S92))*(AO92-S92)+1)*T92,0),ROUND(AP92-((((AN92/T92)-1)/(AI$74-S92))*(AO92-S92)+1)*T92,0)))</f>
        <v>0</v>
      </c>
      <c r="AR92" s="168" t="e">
        <f t="shared" si="80"/>
        <v>#DIV/0!</v>
      </c>
      <c r="AS92" s="168" t="e">
        <f t="shared" si="81"/>
        <v>#DIV/0!</v>
      </c>
      <c r="AU92" s="17" t="str">
        <f>IF(AND(I92=0,L92=0),"COUNT","MODEL")</f>
        <v>COUNT</v>
      </c>
      <c r="AV92" s="149">
        <f t="shared" si="82"/>
        <v>0</v>
      </c>
      <c r="AW92" s="149">
        <f t="shared" si="82"/>
        <v>0</v>
      </c>
      <c r="AX92" s="17">
        <f t="shared" si="92"/>
        <v>0</v>
      </c>
      <c r="AY92" s="17">
        <f t="shared" si="83"/>
        <v>0</v>
      </c>
      <c r="BH92" s="17">
        <f t="shared" si="84"/>
        <v>0</v>
      </c>
      <c r="BI92" s="17">
        <f t="shared" si="84"/>
        <v>0</v>
      </c>
      <c r="BJ92" s="17">
        <f>AV92*AX97</f>
        <v>0</v>
      </c>
      <c r="BK92" s="17">
        <f>AW92*AY97</f>
        <v>0</v>
      </c>
    </row>
    <row r="93" spans="7:63" ht="15.6" hidden="1" x14ac:dyDescent="0.25">
      <c r="G93" s="18" t="str">
        <f t="shared" si="74"/>
        <v>W LEG</v>
      </c>
      <c r="H93" s="53" t="str">
        <f t="shared" si="74"/>
        <v>UP</v>
      </c>
      <c r="I93" s="165"/>
      <c r="J93" s="166"/>
      <c r="K93" s="166"/>
      <c r="L93" s="165"/>
      <c r="O93" s="17" t="str">
        <f>B$8</f>
        <v>W LEG</v>
      </c>
      <c r="P93" s="167" t="str">
        <f>C28</f>
        <v>UP</v>
      </c>
      <c r="Q93" s="167">
        <v>0.5</v>
      </c>
      <c r="R93" s="167">
        <v>2</v>
      </c>
      <c r="S93" s="168">
        <f t="shared" ref="S93:S94" si="93">G$13</f>
        <v>0</v>
      </c>
      <c r="T93" s="168">
        <f>C34+E34</f>
        <v>0</v>
      </c>
      <c r="U93" s="168">
        <f>I93*$G$71</f>
        <v>0</v>
      </c>
      <c r="V93" s="168">
        <f>ROUND(IF(T93=0,0,IF(W93=0,((((((AI93/U93)-1)/(AI$74-U$74))*(S93-U$74))+1)*U93),IF(W$74=U$74,U93,((((((W93/U93)-1)/(W$74-U$74))*(S93-U$74))+1)*U93)))),0)</f>
        <v>0</v>
      </c>
      <c r="W93" s="168">
        <f>J93*$G$71</f>
        <v>0</v>
      </c>
      <c r="X93" s="168">
        <f t="shared" ref="X93:X94" si="94">ROUND(IF(T93=0,IF(T$95=0,W93,(T$95/V$95)*W93),(T93/V93)*W93),0)</f>
        <v>0</v>
      </c>
      <c r="Y93" s="168">
        <f t="shared" si="85"/>
        <v>0</v>
      </c>
      <c r="Z93" s="168">
        <f t="shared" si="86"/>
        <v>0</v>
      </c>
      <c r="AA93" s="168" t="str">
        <f>IF(T93=0,IF(T$95=0,"NONE","SL RATIO"),IF(T93/V93&gt;Q93,(IF(T93/V93&lt;R93,Z$75,Y$75)),X$75))</f>
        <v>NONE</v>
      </c>
      <c r="AB93" s="168">
        <f t="shared" si="75"/>
        <v>0</v>
      </c>
      <c r="AC93" s="168">
        <f t="shared" si="76"/>
        <v>0</v>
      </c>
      <c r="AD93" s="168">
        <f t="shared" si="87"/>
        <v>0</v>
      </c>
      <c r="AE93" s="168">
        <f t="shared" si="77"/>
        <v>0</v>
      </c>
      <c r="AF93" s="168">
        <f t="shared" si="78"/>
        <v>0</v>
      </c>
      <c r="AG93" s="168" t="str">
        <f t="shared" si="88"/>
        <v>NONE</v>
      </c>
      <c r="AH93" s="168">
        <f t="shared" si="79"/>
        <v>0</v>
      </c>
      <c r="AI93" s="168">
        <f>L93*$G$71</f>
        <v>0</v>
      </c>
      <c r="AJ93" s="168">
        <f t="shared" ref="AJ93:AJ94" si="95">ROUND(IF(T93=0,IF(T$95=0,AI93,(T$95/V$95)*AI93),(T93/V93)*AI93),0)</f>
        <v>0</v>
      </c>
      <c r="AK93" s="168">
        <f t="shared" si="89"/>
        <v>0</v>
      </c>
      <c r="AL93" s="169">
        <f t="shared" si="90"/>
        <v>0</v>
      </c>
      <c r="AM93" s="170" t="str">
        <f>IF(T93=0,IF(T$95=0,"NONE","SL RATIO"),IF(T93/V93&gt;Q93,(IF(T93/V93&lt;R93,AL$75,AK$75)),AJ$75))</f>
        <v>NONE</v>
      </c>
      <c r="AN93" s="171">
        <f t="shared" si="91"/>
        <v>0</v>
      </c>
      <c r="AO93" s="166"/>
      <c r="AP93" s="166"/>
      <c r="AQ93" s="168">
        <f t="shared" ref="AQ93:AQ94" si="96">IF(AO93=0,0,IF(W93&gt;0,ROUND(AP93-((((AB93/T93)-1)/(W$74-S93))*(AO93-S93)+1)*T93,0),ROUND(AP93-((((AN93/T93)-1)/(AI$74-S93))*(AO93-S93)+1)*T93,0)))</f>
        <v>0</v>
      </c>
      <c r="AR93" s="168" t="e">
        <f t="shared" si="80"/>
        <v>#DIV/0!</v>
      </c>
      <c r="AS93" s="168" t="e">
        <f t="shared" si="81"/>
        <v>#DIV/0!</v>
      </c>
      <c r="AU93" s="17" t="str">
        <f>IF(AND(I93=0,L93=0),"COUNT","MODEL")</f>
        <v>COUNT</v>
      </c>
      <c r="AV93" s="149">
        <f t="shared" si="82"/>
        <v>0</v>
      </c>
      <c r="AW93" s="149">
        <f t="shared" si="82"/>
        <v>0</v>
      </c>
      <c r="AX93" s="17">
        <f t="shared" si="92"/>
        <v>0</v>
      </c>
      <c r="AY93" s="17">
        <f t="shared" si="83"/>
        <v>0</v>
      </c>
      <c r="BH93" s="17">
        <f t="shared" si="84"/>
        <v>0</v>
      </c>
      <c r="BI93" s="17">
        <f t="shared" si="84"/>
        <v>0</v>
      </c>
      <c r="BJ93" s="17">
        <f>AV93*AX104</f>
        <v>0</v>
      </c>
      <c r="BK93" s="17">
        <f>AW93*AY104</f>
        <v>0</v>
      </c>
    </row>
    <row r="94" spans="7:63" ht="15.6" hidden="1" x14ac:dyDescent="0.25">
      <c r="G94" s="18" t="str">
        <f t="shared" si="74"/>
        <v>W LEG</v>
      </c>
      <c r="H94" s="53" t="str">
        <f t="shared" si="74"/>
        <v>DOWN</v>
      </c>
      <c r="I94" s="165"/>
      <c r="J94" s="166"/>
      <c r="K94" s="166"/>
      <c r="L94" s="165"/>
      <c r="O94" s="17" t="str">
        <f>B$8</f>
        <v>W LEG</v>
      </c>
      <c r="P94" s="167" t="str">
        <f>D28</f>
        <v>DOWN</v>
      </c>
      <c r="Q94" s="167">
        <v>0.5</v>
      </c>
      <c r="R94" s="167">
        <v>2</v>
      </c>
      <c r="S94" s="168">
        <f t="shared" si="93"/>
        <v>0</v>
      </c>
      <c r="T94" s="168">
        <f>D34+F34</f>
        <v>0</v>
      </c>
      <c r="U94" s="168">
        <f>I94*$G$71</f>
        <v>0</v>
      </c>
      <c r="V94" s="168">
        <f>ROUND(IF(T94=0,0,IF(W94=0,((((((AI94/U94)-1)/(AI$74-U$74))*(S94-U$74))+1)*U94),IF(W$74=U$74,U94,((((((W94/U94)-1)/(W$74-U$74))*(S94-U$74))+1)*U94)))),0)</f>
        <v>0</v>
      </c>
      <c r="W94" s="168">
        <f>J94*$G$71</f>
        <v>0</v>
      </c>
      <c r="X94" s="168">
        <f t="shared" si="94"/>
        <v>0</v>
      </c>
      <c r="Y94" s="168">
        <f t="shared" si="85"/>
        <v>0</v>
      </c>
      <c r="Z94" s="168">
        <f t="shared" si="86"/>
        <v>0</v>
      </c>
      <c r="AA94" s="168" t="str">
        <f>IF(T94=0,IF(T$95=0,"NONE","SL RATIO"),IF(T94/V94&gt;Q94,(IF(T94/V94&lt;R94,Z$75,Y$75)),X$75))</f>
        <v>NONE</v>
      </c>
      <c r="AB94" s="168">
        <f t="shared" si="75"/>
        <v>0</v>
      </c>
      <c r="AC94" s="168">
        <f t="shared" si="76"/>
        <v>0</v>
      </c>
      <c r="AD94" s="168">
        <f t="shared" si="87"/>
        <v>0</v>
      </c>
      <c r="AE94" s="168">
        <f t="shared" si="77"/>
        <v>0</v>
      </c>
      <c r="AF94" s="168">
        <f t="shared" si="78"/>
        <v>0</v>
      </c>
      <c r="AG94" s="168" t="str">
        <f t="shared" si="88"/>
        <v>NONE</v>
      </c>
      <c r="AH94" s="168">
        <f t="shared" si="79"/>
        <v>0</v>
      </c>
      <c r="AI94" s="168">
        <f>L94*$G$71</f>
        <v>0</v>
      </c>
      <c r="AJ94" s="168">
        <f t="shared" si="95"/>
        <v>0</v>
      </c>
      <c r="AK94" s="168">
        <f t="shared" si="89"/>
        <v>0</v>
      </c>
      <c r="AL94" s="169">
        <f t="shared" si="90"/>
        <v>0</v>
      </c>
      <c r="AM94" s="170" t="str">
        <f>IF(T94=0,IF(T$95=0,"NONE","SL RATIO"),IF(T94/V94&gt;Q94,(IF(T94/V94&lt;R94,AL$75,AK$75)),AJ$75))</f>
        <v>NONE</v>
      </c>
      <c r="AN94" s="171">
        <f t="shared" si="91"/>
        <v>0</v>
      </c>
      <c r="AO94" s="166"/>
      <c r="AP94" s="166"/>
      <c r="AQ94" s="168">
        <f t="shared" si="96"/>
        <v>0</v>
      </c>
      <c r="AR94" s="168" t="e">
        <f t="shared" si="80"/>
        <v>#DIV/0!</v>
      </c>
      <c r="AS94" s="168" t="e">
        <f t="shared" si="81"/>
        <v>#DIV/0!</v>
      </c>
      <c r="AU94" s="17" t="str">
        <f>IF(AND(I94=0,L94=0),"COUNT","MODEL")</f>
        <v>COUNT</v>
      </c>
      <c r="AV94" s="149">
        <f t="shared" si="82"/>
        <v>0</v>
      </c>
      <c r="AW94" s="149">
        <f t="shared" si="82"/>
        <v>0</v>
      </c>
      <c r="AX94" s="17">
        <f t="shared" si="92"/>
        <v>0</v>
      </c>
      <c r="AY94" s="17">
        <f t="shared" si="83"/>
        <v>0</v>
      </c>
      <c r="BH94" s="17">
        <f t="shared" si="84"/>
        <v>0</v>
      </c>
      <c r="BI94" s="17">
        <f t="shared" si="84"/>
        <v>0</v>
      </c>
      <c r="BJ94" s="17">
        <f>AV94*AX111</f>
        <v>0</v>
      </c>
      <c r="BK94" s="17">
        <f>AW94*AY111</f>
        <v>0</v>
      </c>
    </row>
    <row r="95" spans="7:63" ht="15.6" x14ac:dyDescent="0.3">
      <c r="I95" s="157"/>
      <c r="J95" s="157"/>
      <c r="K95" s="157"/>
      <c r="L95" s="157"/>
      <c r="O95" s="157" t="s">
        <v>190</v>
      </c>
      <c r="P95" s="157"/>
      <c r="Q95" s="157"/>
      <c r="R95" s="157"/>
      <c r="S95" s="157"/>
      <c r="T95" s="157">
        <f>SUM(T90:T94)</f>
        <v>0</v>
      </c>
      <c r="U95" s="157"/>
      <c r="V95" s="157">
        <f>SUMIF(T90:T94,"&gt;0",V90:V94)</f>
        <v>0</v>
      </c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</row>
    <row r="97" spans="7:63" ht="15.6" x14ac:dyDescent="0.25">
      <c r="G97" s="18" t="str">
        <f t="shared" ref="G97:H101" si="97">O97</f>
        <v>S LEG</v>
      </c>
      <c r="H97" s="53" t="str">
        <f t="shared" si="97"/>
        <v>LT (W)</v>
      </c>
      <c r="I97" s="165"/>
      <c r="J97" s="166"/>
      <c r="K97" s="166"/>
      <c r="L97" s="165"/>
      <c r="O97" s="17" t="str">
        <f>B$9</f>
        <v>S LEG</v>
      </c>
      <c r="P97" s="167" t="str">
        <f>G35</f>
        <v>LT (W)</v>
      </c>
      <c r="Q97" s="167">
        <v>0.5</v>
      </c>
      <c r="R97" s="167">
        <v>2</v>
      </c>
      <c r="S97" s="168">
        <f>G$13</f>
        <v>0</v>
      </c>
      <c r="T97" s="168">
        <f>G41+J41</f>
        <v>0</v>
      </c>
      <c r="U97" s="168">
        <f>I97*$G$71</f>
        <v>0</v>
      </c>
      <c r="V97" s="168">
        <f>ROUND(IF(T97=0,0,IF(W97=0,((((((AI97/U97)-1)/(AI$74-U$74))*(S97-U$74))+1)*U97),IF(W$74=U$74,U97,((((((W97/U97)-1)/(W$74-U$74))*(S97-U$74))+1)*U97)))),0)</f>
        <v>0</v>
      </c>
      <c r="W97" s="168">
        <f>J97*$G$71</f>
        <v>0</v>
      </c>
      <c r="X97" s="168">
        <f>ROUND(IF(T97=0,IF(T$102=0,W97,(T$102/V$102)*W97),(T97/V97)*W97),0)</f>
        <v>0</v>
      </c>
      <c r="Y97" s="168">
        <f>IF(T97=0,0,(T97-V97)+W97)</f>
        <v>0</v>
      </c>
      <c r="Z97" s="168">
        <f>ROUND(IF(T97=0,0,(X97+Y97)/2),0)</f>
        <v>0</v>
      </c>
      <c r="AA97" s="168" t="str">
        <f>IF(T97=0,IF(T$102=0,"NONE","SL RATIO"),IF(T97/V97&gt;Q97,(IF(T97/V97&lt;R97,Z$75,Y$75)),X$75))</f>
        <v>NONE</v>
      </c>
      <c r="AB97" s="168">
        <f t="shared" ref="AB97:AB101" si="98">IF(T97=0,X97,IF(T97/V97&gt;Q97,(IF(T97/V97&lt;R97,Z97,Y97)),X97))</f>
        <v>0</v>
      </c>
      <c r="AC97" s="168">
        <f t="shared" ref="AC97:AC101" si="99">K97*$G$71</f>
        <v>0</v>
      </c>
      <c r="AD97" s="168">
        <f>ROUND(IF(T97=0,IF(T$102=0,AC97,(T$102/V$102)*AC97),(T97/V97)*AC97),0)</f>
        <v>0</v>
      </c>
      <c r="AE97" s="168">
        <f t="shared" ref="AE97:AE101" si="100">IF(T97=0,0,(T97-V97)+AC97)</f>
        <v>0</v>
      </c>
      <c r="AF97" s="168">
        <f t="shared" ref="AF97:AF101" si="101">ROUND(IF(T97=0,0,(AD97+AE97)/2),0)</f>
        <v>0</v>
      </c>
      <c r="AG97" s="168" t="str">
        <f>IF(T97=0,IF(T$102=0,"NONE","SL RATIO"),IF(T97/V97&gt;Q97,(IF(T97/V97&lt;R97,AF$75,AE$75)),AD$75))</f>
        <v>NONE</v>
      </c>
      <c r="AH97" s="168">
        <f t="shared" ref="AH97:AH101" si="102">IF(T97=0,AD97,IF(T97/V97&gt;Q97,(IF(T97/V97&lt;R97,AF97,AE97)),AD97))</f>
        <v>0</v>
      </c>
      <c r="AI97" s="168">
        <f>L97*$G$71</f>
        <v>0</v>
      </c>
      <c r="AJ97" s="168">
        <f>ROUND(IF(T97=0,IF(T$102=0,AI97,(T$102/V$102)*AI97),(T97/V97)*AI97),0)</f>
        <v>0</v>
      </c>
      <c r="AK97" s="168">
        <f>IF(T97=0,0,(T97-V97)+AI97)</f>
        <v>0</v>
      </c>
      <c r="AL97" s="169">
        <f>ROUND(IF(T97=0,0,(AJ97+AK97)/2),0)</f>
        <v>0</v>
      </c>
      <c r="AM97" s="170" t="str">
        <f>IF(T97=0,IF(T$102=0,"NONE","SL RATIO"),IF(T97/V97&gt;Q97,(IF(T97/V97&lt;R97,AL$75,AK$75)),AJ$75))</f>
        <v>NONE</v>
      </c>
      <c r="AN97" s="171">
        <f>IF(T97=0,AJ97,IF(T97/V97&gt;Q97,(IF(T97/V97&lt;R97,AL97,AK97)),AJ97))</f>
        <v>0</v>
      </c>
      <c r="AO97" s="166"/>
      <c r="AP97" s="166"/>
      <c r="AQ97" s="168">
        <f>IF(AO97=0,0,IF(W97&gt;0,ROUND(AP97-((((AB97/T97)-1)/(W$74-S97))*(AO97-S97)+1)*T97,0),ROUND(AP97-((((AN97/T97)-1)/(AI$74-S97))*(AO97-S97)+1)*T97,0)))</f>
        <v>0</v>
      </c>
      <c r="AR97" s="168" t="e">
        <f t="shared" ref="AR97:AR101" si="103">IF(AC97&gt;0,ROUND(((((AN97/AH97)-1)/(AI$74-W$74))*(AR$74-W$74)+1)*AH97+AQ97,0),IF(W97&gt;0,ROUND(((((AN97/AB97)-1)/(AI$74-W$74))*(AR$74-W$74)+1)*AB97+AQ97,0),IF(T97&gt;0,ROUND(((((AN97/T97)-1)/(AI$74-S97))*(AR$74-S97)+1)*T97+AQ97,0),ROUND((((1-(U97/AI97))/(AI$74-U$74))*(AR$74-AI$74)+1)*AN97,0))))</f>
        <v>#DIV/0!</v>
      </c>
      <c r="AS97" s="168" t="e">
        <f t="shared" ref="AS97:AS101" si="104">IF(AC97&gt;0,ROUND(((((AN97/AH97)-1)/(AI$74-W$74))*(AS$74-W$74)+1)*AH97+AQ97,0),IF(W97&gt;0,ROUND(((((AN97/AB97)-1)/(AI$74-W$74))*(AS$74-W$74)+1)*AB97+AQ97,0),IF(T97&gt;0,ROUND(((((AN97/T97)-1)/(AI$74-S97))*(AS$74-S97)+1)*T97+AQ97,0),ROUND((((1-(U97/AI97))/(AI$74-U$74))*(AS$74-AI$74)+1)*AN97,0))))</f>
        <v>#DIV/0!</v>
      </c>
      <c r="AU97" s="17" t="str">
        <f>IF(AND(I97=0,L97=0),"COUNT","MODEL")</f>
        <v>COUNT</v>
      </c>
      <c r="AV97" s="149">
        <f t="shared" ref="AV97:AW101" si="105">MAX(IF(AND($I97=0,$L97=0),$T97,AR97),0)</f>
        <v>0</v>
      </c>
      <c r="AW97" s="149">
        <f t="shared" si="105"/>
        <v>0</v>
      </c>
      <c r="AX97" s="17">
        <f>IF($AU97="MODEL",$N$9,$N$9*O$9)</f>
        <v>0</v>
      </c>
      <c r="AY97" s="17">
        <f t="shared" ref="AY97:AY101" si="106">IF($AU97="MODEL",$N$9,$N$9*P$9)</f>
        <v>0</v>
      </c>
      <c r="BH97" s="17">
        <f t="shared" ref="BH97:BI101" si="107">AV97*AX97</f>
        <v>0</v>
      </c>
      <c r="BI97" s="17">
        <f t="shared" si="107"/>
        <v>0</v>
      </c>
      <c r="BJ97" s="17">
        <f>AV97*AX92</f>
        <v>0</v>
      </c>
      <c r="BK97" s="17">
        <f>AW97*AY92</f>
        <v>0</v>
      </c>
    </row>
    <row r="98" spans="7:63" ht="15.6" x14ac:dyDescent="0.25">
      <c r="G98" s="18" t="str">
        <f t="shared" si="97"/>
        <v>S LEG</v>
      </c>
      <c r="H98" s="53" t="str">
        <f t="shared" si="97"/>
        <v>THRU (N)</v>
      </c>
      <c r="I98" s="165"/>
      <c r="J98" s="166"/>
      <c r="K98" s="166"/>
      <c r="L98" s="165"/>
      <c r="O98" s="17" t="str">
        <f>B$9</f>
        <v>S LEG</v>
      </c>
      <c r="P98" s="167" t="str">
        <f>H35</f>
        <v>THRU (N)</v>
      </c>
      <c r="Q98" s="167">
        <v>0.5</v>
      </c>
      <c r="R98" s="167">
        <v>2</v>
      </c>
      <c r="S98" s="168">
        <f>G$13</f>
        <v>0</v>
      </c>
      <c r="T98" s="168">
        <f>H41+K41</f>
        <v>0</v>
      </c>
      <c r="U98" s="168">
        <f>I98*$G$71</f>
        <v>0</v>
      </c>
      <c r="V98" s="168">
        <f>ROUND(IF(T98=0,0,IF(W98=0,((((((AI98/U98)-1)/(AI$74-U$74))*(S98-U$74))+1)*U98),IF(W$74=U$74,U98,((((((W98/U98)-1)/(W$74-U$74))*(S98-U$74))+1)*U98)))),0)</f>
        <v>0</v>
      </c>
      <c r="W98" s="168">
        <f>J98*$G$71</f>
        <v>0</v>
      </c>
      <c r="X98" s="168">
        <f>ROUND(IF(T98=0,IF(T$102=0,W98,(T$102/V$102)*W98),(T98/V98)*W98),0)</f>
        <v>0</v>
      </c>
      <c r="Y98" s="168">
        <f t="shared" ref="Y98:Y101" si="108">IF(T98=0,0,(T98-V98)+W98)</f>
        <v>0</v>
      </c>
      <c r="Z98" s="168">
        <f t="shared" ref="Z98:Z101" si="109">ROUND(IF(T98=0,0,(X98+Y98)/2),0)</f>
        <v>0</v>
      </c>
      <c r="AA98" s="168" t="str">
        <f>IF(T98=0,IF(T$102=0,"NONE","SL RATIO"),IF(T98/V98&gt;Q98,(IF(T98/V98&lt;R98,Z$75,Y$75)),X$75))</f>
        <v>NONE</v>
      </c>
      <c r="AB98" s="168">
        <f t="shared" si="98"/>
        <v>0</v>
      </c>
      <c r="AC98" s="168">
        <f t="shared" si="99"/>
        <v>0</v>
      </c>
      <c r="AD98" s="168">
        <f t="shared" ref="AD98:AD101" si="110">ROUND(IF(T98=0,IF(T$102=0,AC98,(T$102/V$102)*AC98),(T98/V98)*AC98),0)</f>
        <v>0</v>
      </c>
      <c r="AE98" s="168">
        <f t="shared" si="100"/>
        <v>0</v>
      </c>
      <c r="AF98" s="168">
        <f t="shared" si="101"/>
        <v>0</v>
      </c>
      <c r="AG98" s="168" t="str">
        <f t="shared" ref="AG98:AG101" si="111">IF(T98=0,IF(T$102=0,"NONE","SL RATIO"),IF(T98/V98&gt;Q98,(IF(T98/V98&lt;R98,AF$75,AE$75)),AD$75))</f>
        <v>NONE</v>
      </c>
      <c r="AH98" s="168">
        <f t="shared" si="102"/>
        <v>0</v>
      </c>
      <c r="AI98" s="168">
        <f>L98*$G$71</f>
        <v>0</v>
      </c>
      <c r="AJ98" s="168">
        <f>ROUND(IF(T98=0,IF(T$102=0,AI98,(T$102/V$102)*AI98),(T98/V98)*AI98),0)</f>
        <v>0</v>
      </c>
      <c r="AK98" s="168">
        <f t="shared" ref="AK98:AK101" si="112">IF(T98=0,0,(T98-V98)+AI98)</f>
        <v>0</v>
      </c>
      <c r="AL98" s="169">
        <f t="shared" ref="AL98:AL101" si="113">ROUND(IF(T98=0,0,(AJ98+AK98)/2),0)</f>
        <v>0</v>
      </c>
      <c r="AM98" s="170" t="str">
        <f>IF(T98=0,IF(T$102=0,"NONE","SL RATIO"),IF(T98/V98&gt;Q98,(IF(T98/V98&lt;R98,AL$75,AK$75)),AJ$75))</f>
        <v>NONE</v>
      </c>
      <c r="AN98" s="171">
        <f t="shared" ref="AN98:AN101" si="114">IF(T98=0,AJ98,IF(T98/V98&gt;Q98,(IF(T98/V98&lt;R98,AL98,AK98)),AJ98))</f>
        <v>0</v>
      </c>
      <c r="AO98" s="166"/>
      <c r="AP98" s="166"/>
      <c r="AQ98" s="168">
        <f>IF(AO98=0,0,IF(W98&gt;0,ROUND(AP98-((((AB98/T98)-1)/(W$74-S98))*(AO98-S98)+1)*T98,0),ROUND(AP98-((((AN98/T98)-1)/(AI$74-S98))*(AO98-S98)+1)*T98,0)))</f>
        <v>0</v>
      </c>
      <c r="AR98" s="168" t="e">
        <f t="shared" si="103"/>
        <v>#DIV/0!</v>
      </c>
      <c r="AS98" s="168" t="e">
        <f t="shared" si="104"/>
        <v>#DIV/0!</v>
      </c>
      <c r="AU98" s="17" t="str">
        <f>IF(AND(I98=0,L98=0),"COUNT","MODEL")</f>
        <v>COUNT</v>
      </c>
      <c r="AV98" s="149">
        <f t="shared" si="105"/>
        <v>0</v>
      </c>
      <c r="AW98" s="149">
        <f t="shared" si="105"/>
        <v>0</v>
      </c>
      <c r="AX98" s="17">
        <f t="shared" ref="AX98:AX101" si="115">IF($AU98="MODEL",$N$9,$N$9*O$9)</f>
        <v>0</v>
      </c>
      <c r="AY98" s="17">
        <f t="shared" si="106"/>
        <v>0</v>
      </c>
      <c r="BH98" s="17">
        <f t="shared" si="107"/>
        <v>0</v>
      </c>
      <c r="BI98" s="17">
        <f t="shared" si="107"/>
        <v>0</v>
      </c>
      <c r="BJ98" s="17">
        <f>AV98*AX84</f>
        <v>0</v>
      </c>
      <c r="BK98" s="17">
        <f>AW98*AY84</f>
        <v>0</v>
      </c>
    </row>
    <row r="99" spans="7:63" ht="15.6" x14ac:dyDescent="0.25">
      <c r="G99" s="18" t="str">
        <f t="shared" si="97"/>
        <v>S LEG</v>
      </c>
      <c r="H99" s="53" t="str">
        <f t="shared" si="97"/>
        <v>RT (E )</v>
      </c>
      <c r="I99" s="165"/>
      <c r="J99" s="166"/>
      <c r="K99" s="166"/>
      <c r="L99" s="165"/>
      <c r="O99" s="17" t="str">
        <f>B$9</f>
        <v>S LEG</v>
      </c>
      <c r="P99" s="167" t="str">
        <f>I35</f>
        <v>RT (E )</v>
      </c>
      <c r="Q99" s="167">
        <v>0.5</v>
      </c>
      <c r="R99" s="167">
        <v>2</v>
      </c>
      <c r="S99" s="168">
        <f>G$13</f>
        <v>0</v>
      </c>
      <c r="T99" s="168">
        <f>I41+L41</f>
        <v>0</v>
      </c>
      <c r="U99" s="168">
        <f>I99*$G$71</f>
        <v>0</v>
      </c>
      <c r="V99" s="168">
        <f>ROUND(IF(T99=0,0,IF(W99=0,((((((AI99/U99)-1)/(AI$74-U$74))*(S99-U$74))+1)*U99),IF(W$74=U$74,U99,((((((W99/U99)-1)/(W$74-U$74))*(S99-U$74))+1)*U99)))),0)</f>
        <v>0</v>
      </c>
      <c r="W99" s="168">
        <f>J99*$G$71</f>
        <v>0</v>
      </c>
      <c r="X99" s="168">
        <f>ROUND(IF(T99=0,IF(T$102=0,W99,(T$102/V$102)*W99),(T99/V99)*W99),0)</f>
        <v>0</v>
      </c>
      <c r="Y99" s="168">
        <f t="shared" si="108"/>
        <v>0</v>
      </c>
      <c r="Z99" s="168">
        <f t="shared" si="109"/>
        <v>0</v>
      </c>
      <c r="AA99" s="168" t="str">
        <f>IF(T99=0,IF(T$102=0,"NONE","SL RATIO"),IF(T99/V99&gt;Q99,(IF(T99/V99&lt;R99,Z$75,Y$75)),X$75))</f>
        <v>NONE</v>
      </c>
      <c r="AB99" s="168">
        <f t="shared" si="98"/>
        <v>0</v>
      </c>
      <c r="AC99" s="168">
        <f t="shared" si="99"/>
        <v>0</v>
      </c>
      <c r="AD99" s="168">
        <f t="shared" si="110"/>
        <v>0</v>
      </c>
      <c r="AE99" s="168">
        <f t="shared" si="100"/>
        <v>0</v>
      </c>
      <c r="AF99" s="168">
        <f t="shared" si="101"/>
        <v>0</v>
      </c>
      <c r="AG99" s="168" t="str">
        <f t="shared" si="111"/>
        <v>NONE</v>
      </c>
      <c r="AH99" s="168">
        <f t="shared" si="102"/>
        <v>0</v>
      </c>
      <c r="AI99" s="168">
        <f>L99*$G$71</f>
        <v>0</v>
      </c>
      <c r="AJ99" s="168">
        <f>ROUND(IF(T99=0,IF(T$102=0,AI99,(T$102/V$102)*AI99),(T99/V99)*AI99),0)</f>
        <v>0</v>
      </c>
      <c r="AK99" s="168">
        <f t="shared" si="112"/>
        <v>0</v>
      </c>
      <c r="AL99" s="169">
        <f t="shared" si="113"/>
        <v>0</v>
      </c>
      <c r="AM99" s="170" t="str">
        <f>IF(T99=0,IF(T$102=0,"NONE","SL RATIO"),IF(T99/V99&gt;Q99,(IF(T99/V99&lt;R99,AL$75,AK$75)),AJ$75))</f>
        <v>NONE</v>
      </c>
      <c r="AN99" s="171">
        <f t="shared" si="114"/>
        <v>0</v>
      </c>
      <c r="AO99" s="166"/>
      <c r="AP99" s="166"/>
      <c r="AQ99" s="168">
        <f>IF(AO99=0,0,IF(W99&gt;0,ROUND(AP99-((((AB99/T99)-1)/(W$74-S99))*(AO99-S99)+1)*T99,0),ROUND(AP99-((((AN99/T99)-1)/(AI$74-S99))*(AO99-S99)+1)*T99,0)))</f>
        <v>0</v>
      </c>
      <c r="AR99" s="168" t="e">
        <f t="shared" si="103"/>
        <v>#DIV/0!</v>
      </c>
      <c r="AS99" s="168" t="e">
        <f t="shared" si="104"/>
        <v>#DIV/0!</v>
      </c>
      <c r="AU99" s="17" t="str">
        <f>IF(AND(I99=0,L99=0),"COUNT","MODEL")</f>
        <v>COUNT</v>
      </c>
      <c r="AV99" s="149">
        <f t="shared" si="105"/>
        <v>0</v>
      </c>
      <c r="AW99" s="149">
        <f t="shared" si="105"/>
        <v>0</v>
      </c>
      <c r="AX99" s="17">
        <f t="shared" si="115"/>
        <v>0</v>
      </c>
      <c r="AY99" s="17">
        <f t="shared" si="106"/>
        <v>0</v>
      </c>
      <c r="BH99" s="17">
        <f t="shared" si="107"/>
        <v>0</v>
      </c>
      <c r="BI99" s="17">
        <f t="shared" si="107"/>
        <v>0</v>
      </c>
      <c r="BJ99" s="17">
        <f>AV99*AX76</f>
        <v>0</v>
      </c>
      <c r="BK99" s="17">
        <f>AW99*AY76</f>
        <v>0</v>
      </c>
    </row>
    <row r="100" spans="7:63" ht="15.6" hidden="1" x14ac:dyDescent="0.25">
      <c r="G100" s="18" t="str">
        <f t="shared" si="97"/>
        <v>S LEG</v>
      </c>
      <c r="H100" s="53" t="str">
        <f t="shared" si="97"/>
        <v>UP</v>
      </c>
      <c r="I100" s="165"/>
      <c r="J100" s="166"/>
      <c r="K100" s="166"/>
      <c r="L100" s="165"/>
      <c r="O100" s="17" t="str">
        <f>B$9</f>
        <v>S LEG</v>
      </c>
      <c r="P100" s="167" t="str">
        <f>C35</f>
        <v>UP</v>
      </c>
      <c r="Q100" s="167">
        <v>0.5</v>
      </c>
      <c r="R100" s="167">
        <v>2</v>
      </c>
      <c r="S100" s="168">
        <f t="shared" ref="S100:S101" si="116">G$13</f>
        <v>0</v>
      </c>
      <c r="T100" s="168">
        <f>C41+E41</f>
        <v>0</v>
      </c>
      <c r="U100" s="168">
        <f>I100*$G$71</f>
        <v>0</v>
      </c>
      <c r="V100" s="168">
        <f>ROUND(IF(T100=0,0,IF(W100=0,((((((AI100/U100)-1)/(AI$74-U$74))*(S100-U$74))+1)*U100),IF(W$74=U$74,U100,((((((W100/U100)-1)/(W$74-U$74))*(S100-U$74))+1)*U100)))),0)</f>
        <v>0</v>
      </c>
      <c r="W100" s="168">
        <f>J100*$G$71</f>
        <v>0</v>
      </c>
      <c r="X100" s="168">
        <f t="shared" ref="X100:X101" si="117">ROUND(IF(T100=0,IF(T$102=0,W100,(T$102/V$102)*W100),(T100/V100)*W100),0)</f>
        <v>0</v>
      </c>
      <c r="Y100" s="168">
        <f t="shared" si="108"/>
        <v>0</v>
      </c>
      <c r="Z100" s="168">
        <f t="shared" si="109"/>
        <v>0</v>
      </c>
      <c r="AA100" s="168" t="str">
        <f>IF(T100=0,IF(T$102=0,"NONE","SL RATIO"),IF(T100/V100&gt;Q100,(IF(T100/V100&lt;R100,Z$75,Y$75)),X$75))</f>
        <v>NONE</v>
      </c>
      <c r="AB100" s="168">
        <f t="shared" si="98"/>
        <v>0</v>
      </c>
      <c r="AC100" s="168">
        <f t="shared" si="99"/>
        <v>0</v>
      </c>
      <c r="AD100" s="168">
        <f t="shared" si="110"/>
        <v>0</v>
      </c>
      <c r="AE100" s="168">
        <f t="shared" si="100"/>
        <v>0</v>
      </c>
      <c r="AF100" s="168">
        <f t="shared" si="101"/>
        <v>0</v>
      </c>
      <c r="AG100" s="168" t="str">
        <f t="shared" si="111"/>
        <v>NONE</v>
      </c>
      <c r="AH100" s="168">
        <f t="shared" si="102"/>
        <v>0</v>
      </c>
      <c r="AI100" s="168">
        <f>L100*$G$71</f>
        <v>0</v>
      </c>
      <c r="AJ100" s="168">
        <f t="shared" ref="AJ100:AJ101" si="118">ROUND(IF(T100=0,IF(T$102=0,AI100,(T$102/V$102)*AI100),(T100/V100)*AI100),0)</f>
        <v>0</v>
      </c>
      <c r="AK100" s="168">
        <f t="shared" si="112"/>
        <v>0</v>
      </c>
      <c r="AL100" s="169">
        <f t="shared" si="113"/>
        <v>0</v>
      </c>
      <c r="AM100" s="170" t="str">
        <f>IF(T100=0,IF(T$102=0,"NONE","SL RATIO"),IF(T100/V100&gt;Q100,(IF(T100/V100&lt;R100,AL$75,AK$75)),AJ$75))</f>
        <v>NONE</v>
      </c>
      <c r="AN100" s="171">
        <f t="shared" si="114"/>
        <v>0</v>
      </c>
      <c r="AO100" s="166"/>
      <c r="AP100" s="166"/>
      <c r="AQ100" s="168">
        <f t="shared" ref="AQ100:AQ101" si="119">IF(AO100=0,0,IF(W100&gt;0,ROUND(AP100-((((AB100/T100)-1)/(W$74-S100))*(AO100-S100)+1)*T100,0),ROUND(AP100-((((AN100/T100)-1)/(AI$74-S100))*(AO100-S100)+1)*T100,0)))</f>
        <v>0</v>
      </c>
      <c r="AR100" s="168" t="e">
        <f t="shared" si="103"/>
        <v>#DIV/0!</v>
      </c>
      <c r="AS100" s="168" t="e">
        <f t="shared" si="104"/>
        <v>#DIV/0!</v>
      </c>
      <c r="AU100" s="17" t="str">
        <f>IF(AND(I100=0,L100=0),"COUNT","MODEL")</f>
        <v>COUNT</v>
      </c>
      <c r="AV100" s="149">
        <f t="shared" si="105"/>
        <v>0</v>
      </c>
      <c r="AW100" s="149">
        <f t="shared" si="105"/>
        <v>0</v>
      </c>
      <c r="AX100" s="17">
        <f t="shared" si="115"/>
        <v>0</v>
      </c>
      <c r="AY100" s="17">
        <f t="shared" si="106"/>
        <v>0</v>
      </c>
      <c r="BH100" s="17">
        <f t="shared" si="107"/>
        <v>0</v>
      </c>
      <c r="BI100" s="17">
        <f t="shared" si="107"/>
        <v>0</v>
      </c>
      <c r="BJ100" s="17">
        <f>AV100*AX107</f>
        <v>0</v>
      </c>
      <c r="BK100" s="17">
        <f>AW100*AY107</f>
        <v>0</v>
      </c>
    </row>
    <row r="101" spans="7:63" ht="15.6" hidden="1" x14ac:dyDescent="0.25">
      <c r="G101" s="18" t="str">
        <f t="shared" si="97"/>
        <v>S LEG</v>
      </c>
      <c r="H101" s="53" t="str">
        <f t="shared" si="97"/>
        <v>DOWN</v>
      </c>
      <c r="I101" s="165"/>
      <c r="J101" s="166"/>
      <c r="K101" s="166"/>
      <c r="L101" s="165"/>
      <c r="O101" s="17" t="str">
        <f>B$9</f>
        <v>S LEG</v>
      </c>
      <c r="P101" s="167" t="str">
        <f>D35</f>
        <v>DOWN</v>
      </c>
      <c r="Q101" s="167">
        <v>0.5</v>
      </c>
      <c r="R101" s="167">
        <v>2</v>
      </c>
      <c r="S101" s="168">
        <f t="shared" si="116"/>
        <v>0</v>
      </c>
      <c r="T101" s="168">
        <f>D41+F41</f>
        <v>0</v>
      </c>
      <c r="U101" s="168">
        <f>I101*$G$71</f>
        <v>0</v>
      </c>
      <c r="V101" s="168">
        <f>ROUND(IF(T101=0,0,IF(W101=0,((((((AI101/U101)-1)/(AI$74-U$74))*(S101-U$74))+1)*U101),IF(W$74=U$74,U101,((((((W101/U101)-1)/(W$74-U$74))*(S101-U$74))+1)*U101)))),0)</f>
        <v>0</v>
      </c>
      <c r="W101" s="168">
        <f>J101*$G$71</f>
        <v>0</v>
      </c>
      <c r="X101" s="168">
        <f t="shared" si="117"/>
        <v>0</v>
      </c>
      <c r="Y101" s="168">
        <f t="shared" si="108"/>
        <v>0</v>
      </c>
      <c r="Z101" s="168">
        <f t="shared" si="109"/>
        <v>0</v>
      </c>
      <c r="AA101" s="168" t="str">
        <f>IF(T101=0,IF(T$102=0,"NONE","SL RATIO"),IF(T101/V101&gt;Q101,(IF(T101/V101&lt;R101,Z$75,Y$75)),X$75))</f>
        <v>NONE</v>
      </c>
      <c r="AB101" s="168">
        <f t="shared" si="98"/>
        <v>0</v>
      </c>
      <c r="AC101" s="168">
        <f t="shared" si="99"/>
        <v>0</v>
      </c>
      <c r="AD101" s="168">
        <f t="shared" si="110"/>
        <v>0</v>
      </c>
      <c r="AE101" s="168">
        <f t="shared" si="100"/>
        <v>0</v>
      </c>
      <c r="AF101" s="168">
        <f t="shared" si="101"/>
        <v>0</v>
      </c>
      <c r="AG101" s="168" t="str">
        <f t="shared" si="111"/>
        <v>NONE</v>
      </c>
      <c r="AH101" s="168">
        <f t="shared" si="102"/>
        <v>0</v>
      </c>
      <c r="AI101" s="168">
        <f>L101*$G$71</f>
        <v>0</v>
      </c>
      <c r="AJ101" s="168">
        <f t="shared" si="118"/>
        <v>0</v>
      </c>
      <c r="AK101" s="168">
        <f t="shared" si="112"/>
        <v>0</v>
      </c>
      <c r="AL101" s="169">
        <f t="shared" si="113"/>
        <v>0</v>
      </c>
      <c r="AM101" s="170" t="str">
        <f>IF(T101=0,IF(T$102=0,"NONE","SL RATIO"),IF(T101/V101&gt;Q101,(IF(T101/V101&lt;R101,AL$75,AK$75)),AJ$75))</f>
        <v>NONE</v>
      </c>
      <c r="AN101" s="171">
        <f t="shared" si="114"/>
        <v>0</v>
      </c>
      <c r="AO101" s="166"/>
      <c r="AP101" s="166"/>
      <c r="AQ101" s="168">
        <f t="shared" si="119"/>
        <v>0</v>
      </c>
      <c r="AR101" s="168" t="e">
        <f t="shared" si="103"/>
        <v>#DIV/0!</v>
      </c>
      <c r="AS101" s="168" t="e">
        <f t="shared" si="104"/>
        <v>#DIV/0!</v>
      </c>
      <c r="AU101" s="17" t="str">
        <f>IF(AND(I101=0,L101=0),"COUNT","MODEL")</f>
        <v>COUNT</v>
      </c>
      <c r="AV101" s="149">
        <f t="shared" si="105"/>
        <v>0</v>
      </c>
      <c r="AW101" s="149">
        <f t="shared" si="105"/>
        <v>0</v>
      </c>
      <c r="AX101" s="17">
        <f t="shared" si="115"/>
        <v>0</v>
      </c>
      <c r="AY101" s="17">
        <f t="shared" si="106"/>
        <v>0</v>
      </c>
      <c r="BH101" s="17">
        <f t="shared" si="107"/>
        <v>0</v>
      </c>
      <c r="BI101" s="17">
        <f t="shared" si="107"/>
        <v>0</v>
      </c>
      <c r="BJ101" s="17">
        <f>AV101*AX114</f>
        <v>0</v>
      </c>
      <c r="BK101" s="17">
        <f>AW101*AY114</f>
        <v>0</v>
      </c>
    </row>
    <row r="102" spans="7:63" ht="15.6" x14ac:dyDescent="0.3">
      <c r="O102" s="157" t="s">
        <v>190</v>
      </c>
      <c r="P102" s="157"/>
      <c r="Q102" s="157"/>
      <c r="R102" s="157"/>
      <c r="S102" s="157"/>
      <c r="T102" s="157">
        <f>SUM(T97:T101)</f>
        <v>0</v>
      </c>
      <c r="U102" s="157"/>
      <c r="V102" s="157">
        <f>SUMIF(T97:T101,"&gt;0",V97:V101)</f>
        <v>0</v>
      </c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</row>
    <row r="103" spans="7:63" ht="15.6" x14ac:dyDescent="0.3"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</row>
    <row r="104" spans="7:63" ht="15.6" hidden="1" x14ac:dyDescent="0.25">
      <c r="G104" s="18" t="str">
        <f t="shared" ref="G104:H108" si="120">O104</f>
        <v>UP LEG</v>
      </c>
      <c r="H104" s="53" t="str">
        <f t="shared" si="120"/>
        <v>WEST</v>
      </c>
      <c r="I104" s="165"/>
      <c r="J104" s="166"/>
      <c r="K104" s="166"/>
      <c r="L104" s="165"/>
      <c r="O104" s="17" t="str">
        <f>B$10</f>
        <v>UP LEG</v>
      </c>
      <c r="P104" s="167" t="str">
        <f>G42</f>
        <v>WEST</v>
      </c>
      <c r="Q104" s="167">
        <v>0.5</v>
      </c>
      <c r="R104" s="167">
        <v>2</v>
      </c>
      <c r="S104" s="168">
        <f>G$13</f>
        <v>0</v>
      </c>
      <c r="T104" s="168">
        <f>G48+J48</f>
        <v>0</v>
      </c>
      <c r="U104" s="168">
        <f>I104*$G$71</f>
        <v>0</v>
      </c>
      <c r="V104" s="168">
        <f>ROUND(IF(T104=0,0,IF(W104=0,((((((AI104/U104)-1)/(AI$74-U$74))*(S104-U$74))+1)*U104),IF(W$74=U$74,U104,((((((W104/U104)-1)/(W$74-U$74))*(S104-U$74))+1)*U104)))),0)</f>
        <v>0</v>
      </c>
      <c r="W104" s="168">
        <f>J104*$G$71</f>
        <v>0</v>
      </c>
      <c r="X104" s="168">
        <f>ROUND(IF(T104=0,IF(T$109=0,W104,(T$109/V$109)*W104),(T104/V104)*W104),0)</f>
        <v>0</v>
      </c>
      <c r="Y104" s="168">
        <f>IF(T104=0,0,(T104-V104)+W104)</f>
        <v>0</v>
      </c>
      <c r="Z104" s="168">
        <f>ROUND(IF(T104=0,0,(X104+Y104)/2),0)</f>
        <v>0</v>
      </c>
      <c r="AA104" s="168" t="str">
        <f>IF(T104=0,IF(T$109=0,"NONE","SL RATIO"),IF(T104/V104&gt;Q104,(IF(T104/V104&lt;R104,Z$75,Y$75)),X$75))</f>
        <v>NONE</v>
      </c>
      <c r="AB104" s="168">
        <f t="shared" ref="AB104:AB108" si="121">IF(T104=0,X104,IF(T104/V104&gt;Q104,(IF(T104/V104&lt;R104,Z104,Y104)),X104))</f>
        <v>0</v>
      </c>
      <c r="AC104" s="168">
        <f t="shared" ref="AC104:AC108" si="122">K104*$G$71</f>
        <v>0</v>
      </c>
      <c r="AD104" s="168">
        <f>ROUND(IF(T104=0,IF(T$109=0,AC104,(T$109/V$109)*AC104),(T104/V104)*AC104),0)</f>
        <v>0</v>
      </c>
      <c r="AE104" s="168">
        <f t="shared" ref="AE104:AE108" si="123">IF(T104=0,0,(T104-V104)+AC104)</f>
        <v>0</v>
      </c>
      <c r="AF104" s="168">
        <f t="shared" ref="AF104:AF108" si="124">ROUND(IF(T104=0,0,(AD104+AE104)/2),0)</f>
        <v>0</v>
      </c>
      <c r="AG104" s="168" t="str">
        <f>IF(T104=0,IF(T$109=0,"NONE","SL RATIO"),IF(T104/V104&gt;Q104,(IF(T104/V104&lt;R104,AF$75,AE$75)),AD$75))</f>
        <v>NONE</v>
      </c>
      <c r="AH104" s="168">
        <f t="shared" ref="AH104:AH108" si="125">IF(T104=0,AD104,IF(T104/V104&gt;Q104,(IF(T104/V104&lt;R104,AF104,AE104)),AD104))</f>
        <v>0</v>
      </c>
      <c r="AI104" s="168">
        <f>L104*$G$71</f>
        <v>0</v>
      </c>
      <c r="AJ104" s="168">
        <f>ROUND(IF(T104=0,IF(T$109=0,AI104,(T$109/V$109)*AI104),(T104/V104)*AI104),0)</f>
        <v>0</v>
      </c>
      <c r="AK104" s="168">
        <f>IF(T104=0,0,(T104-V104)+AI104)</f>
        <v>0</v>
      </c>
      <c r="AL104" s="169">
        <f>ROUND(IF(T104=0,0,(AJ104+AK104)/2),0)</f>
        <v>0</v>
      </c>
      <c r="AM104" s="170" t="str">
        <f>IF(T104=0,IF(T$109=0,"NONE","SL RATIO"),IF(T104/V104&gt;Q104,(IF(T104/V104&lt;R104,AL$75,AK$75)),AJ$75))</f>
        <v>NONE</v>
      </c>
      <c r="AN104" s="171">
        <f>IF(T104=0,AJ104,IF(T104/V104&gt;Q104,(IF(T104/V104&lt;R104,AL104,AK104)),AJ104))</f>
        <v>0</v>
      </c>
      <c r="AO104" s="166"/>
      <c r="AP104" s="166"/>
      <c r="AQ104" s="168">
        <f>IF(AO104=0,0,IF(W104&gt;0,ROUND(AP104-((((AB104/T104)-1)/(W$74-S104))*(AO104-S104)+1)*T104,0),ROUND(AP104-((((AN104/T104)-1)/(AI$74-S104))*(AO104-S104)+1)*T104,0)))</f>
        <v>0</v>
      </c>
      <c r="AR104" s="168" t="e">
        <f t="shared" ref="AR104:AR108" si="126">IF(AC104&gt;0,ROUND(((((AN104/AH104)-1)/(AI$74-W$74))*(AR$74-W$74)+1)*AH104+AQ104,0),IF(W104&gt;0,ROUND(((((AN104/AB104)-1)/(AI$74-W$74))*(AR$74-W$74)+1)*AB104+AQ104,0),IF(T104&gt;0,ROUND(((((AN104/T104)-1)/(AI$74-S104))*(AR$74-S104)+1)*T104+AQ104,0),ROUND((((1-(U104/AI104))/(AI$74-U$74))*(AR$74-AI$74)+1)*AN104,0))))</f>
        <v>#DIV/0!</v>
      </c>
      <c r="AS104" s="168" t="e">
        <f t="shared" ref="AS104:AS108" si="127">IF(AC104&gt;0,ROUND(((((AN104/AH104)-1)/(AI$74-W$74))*(AS$74-W$74)+1)*AH104+AQ104,0),IF(W104&gt;0,ROUND(((((AN104/AB104)-1)/(AI$74-W$74))*(AS$74-W$74)+1)*AB104+AQ104,0),IF(T104&gt;0,ROUND(((((AN104/T104)-1)/(AI$74-S104))*(AS$74-S104)+1)*T104+AQ104,0),ROUND((((1-(U104/AI104))/(AI$74-U$74))*(AS$74-AI$74)+1)*AN104,0))))</f>
        <v>#DIV/0!</v>
      </c>
      <c r="AU104" s="17" t="str">
        <f>IF(AND(I104=0,L104=0),"COUNT","MODEL")</f>
        <v>COUNT</v>
      </c>
      <c r="AV104" s="149">
        <f t="shared" ref="AV104:AW108" si="128">MAX(IF(AND($I104=0,$L104=0),$T104,AR104),0)</f>
        <v>0</v>
      </c>
      <c r="AW104" s="149">
        <f t="shared" si="128"/>
        <v>0</v>
      </c>
      <c r="AX104" s="17">
        <f>IF($AU104="MODEL",$N$10,$N$10*O$10)</f>
        <v>0</v>
      </c>
      <c r="AY104" s="17">
        <f t="shared" ref="AY104:AY108" si="129">IF($AU104="MODEL",$N$10,$N$10*P$10)</f>
        <v>0</v>
      </c>
      <c r="BH104" s="17">
        <f t="shared" ref="BH104:BI108" si="130">AV104*AX104</f>
        <v>0</v>
      </c>
      <c r="BI104" s="17">
        <f t="shared" si="130"/>
        <v>0</v>
      </c>
      <c r="BJ104" s="17">
        <f>AV104*AX93</f>
        <v>0</v>
      </c>
      <c r="BK104" s="17">
        <f>AW104*AY93</f>
        <v>0</v>
      </c>
    </row>
    <row r="105" spans="7:63" ht="15.6" hidden="1" x14ac:dyDescent="0.25">
      <c r="G105" s="18" t="str">
        <f t="shared" si="120"/>
        <v>UP LEG</v>
      </c>
      <c r="H105" s="53" t="str">
        <f t="shared" si="120"/>
        <v>NORTH</v>
      </c>
      <c r="I105" s="165"/>
      <c r="J105" s="166"/>
      <c r="K105" s="166"/>
      <c r="L105" s="165"/>
      <c r="O105" s="17" t="str">
        <f>B$10</f>
        <v>UP LEG</v>
      </c>
      <c r="P105" s="167" t="str">
        <f>H42</f>
        <v>NORTH</v>
      </c>
      <c r="Q105" s="167">
        <v>0.5</v>
      </c>
      <c r="R105" s="167">
        <v>2</v>
      </c>
      <c r="S105" s="168">
        <f>G$13</f>
        <v>0</v>
      </c>
      <c r="T105" s="168">
        <f>H48+K48</f>
        <v>0</v>
      </c>
      <c r="U105" s="168">
        <f>I105*$G$71</f>
        <v>0</v>
      </c>
      <c r="V105" s="168">
        <f>ROUND(IF(T105=0,0,IF(W105=0,((((((AI105/U105)-1)/(AI$74-U$74))*(S105-U$74))+1)*U105),IF(W$74=U$74,U105,((((((W105/U105)-1)/(W$74-U$74))*(S105-U$74))+1)*U105)))),0)</f>
        <v>0</v>
      </c>
      <c r="W105" s="168">
        <f>J105*$G$71</f>
        <v>0</v>
      </c>
      <c r="X105" s="168">
        <f t="shared" ref="X105:X108" si="131">ROUND(IF(T105=0,IF(T$109=0,W105,(T$109/V$109)*W105),(T105/V105)*W105),0)</f>
        <v>0</v>
      </c>
      <c r="Y105" s="168">
        <f t="shared" ref="Y105:Y108" si="132">IF(T105=0,0,(T105-V105)+W105)</f>
        <v>0</v>
      </c>
      <c r="Z105" s="168">
        <f t="shared" ref="Z105:Z108" si="133">ROUND(IF(T105=0,0,(X105+Y105)/2),0)</f>
        <v>0</v>
      </c>
      <c r="AA105" s="168" t="str">
        <f>IF(T105=0,IF(T$109=0,"NONE","SL RATIO"),IF(T105/V105&gt;Q105,(IF(T105/V105&lt;R105,Z$75,Y$75)),X$75))</f>
        <v>NONE</v>
      </c>
      <c r="AB105" s="168">
        <f t="shared" si="121"/>
        <v>0</v>
      </c>
      <c r="AC105" s="168">
        <f t="shared" si="122"/>
        <v>0</v>
      </c>
      <c r="AD105" s="168">
        <f t="shared" ref="AD105:AD108" si="134">ROUND(IF(T105=0,IF(T$109=0,AC105,(T$109/V$109)*AC105),(T105/V105)*AC105),0)</f>
        <v>0</v>
      </c>
      <c r="AE105" s="168">
        <f t="shared" si="123"/>
        <v>0</v>
      </c>
      <c r="AF105" s="168">
        <f t="shared" si="124"/>
        <v>0</v>
      </c>
      <c r="AG105" s="168" t="str">
        <f t="shared" ref="AG105:AG108" si="135">IF(T105=0,IF(T$109=0,"NONE","SL RATIO"),IF(T105/V105&gt;Q105,(IF(T105/V105&lt;R105,AF$75,AE$75)),AD$75))</f>
        <v>NONE</v>
      </c>
      <c r="AH105" s="168">
        <f t="shared" si="125"/>
        <v>0</v>
      </c>
      <c r="AI105" s="168">
        <f>L105*$G$71</f>
        <v>0</v>
      </c>
      <c r="AJ105" s="168">
        <f t="shared" ref="AJ105:AJ108" si="136">ROUND(IF(T105=0,IF(T$109=0,AI105,(T$109/V$109)*AI105),(T105/V105)*AI105),0)</f>
        <v>0</v>
      </c>
      <c r="AK105" s="168">
        <f t="shared" ref="AK105:AK108" si="137">IF(T105=0,0,(T105-V105)+AI105)</f>
        <v>0</v>
      </c>
      <c r="AL105" s="169">
        <f t="shared" ref="AL105:AL108" si="138">ROUND(IF(T105=0,0,(AJ105+AK105)/2),0)</f>
        <v>0</v>
      </c>
      <c r="AM105" s="170" t="str">
        <f>IF(T105=0,IF(T$109=0,"NONE","SL RATIO"),IF(T105/V105&gt;Q105,(IF(T105/V105&lt;R105,AL$75,AK$75)),AJ$75))</f>
        <v>NONE</v>
      </c>
      <c r="AN105" s="171">
        <f t="shared" ref="AN105:AN108" si="139">IF(T105=0,AJ105,IF(T105/V105&gt;Q105,(IF(T105/V105&lt;R105,AL105,AK105)),AJ105))</f>
        <v>0</v>
      </c>
      <c r="AO105" s="166"/>
      <c r="AP105" s="166"/>
      <c r="AQ105" s="168">
        <f>IF(AO105=0,0,IF(W105&gt;0,ROUND(AP105-((((AB105/T105)-1)/(W$74-S105))*(AO105-S105)+1)*T105,0),ROUND(AP105-((((AN105/T105)-1)/(AI$74-S105))*(AO105-S105)+1)*T105,0)))</f>
        <v>0</v>
      </c>
      <c r="AR105" s="168" t="e">
        <f t="shared" si="126"/>
        <v>#DIV/0!</v>
      </c>
      <c r="AS105" s="168" t="e">
        <f t="shared" si="127"/>
        <v>#DIV/0!</v>
      </c>
      <c r="AU105" s="17" t="str">
        <f>IF(AND(I105=0,L105=0),"COUNT","MODEL")</f>
        <v>COUNT</v>
      </c>
      <c r="AV105" s="149">
        <f t="shared" si="128"/>
        <v>0</v>
      </c>
      <c r="AW105" s="149">
        <f t="shared" si="128"/>
        <v>0</v>
      </c>
      <c r="AX105" s="17">
        <f t="shared" ref="AX105:AX108" si="140">IF($AU105="MODEL",$N$10,$N$10*O$10)</f>
        <v>0</v>
      </c>
      <c r="AY105" s="17">
        <f t="shared" si="129"/>
        <v>0</v>
      </c>
      <c r="BH105" s="17">
        <f t="shared" si="130"/>
        <v>0</v>
      </c>
      <c r="BI105" s="17">
        <f t="shared" si="130"/>
        <v>0</v>
      </c>
      <c r="BJ105" s="17">
        <f>AV105*AX86</f>
        <v>0</v>
      </c>
      <c r="BK105" s="17">
        <f>AW105*AY86</f>
        <v>0</v>
      </c>
    </row>
    <row r="106" spans="7:63" ht="15.6" hidden="1" x14ac:dyDescent="0.25">
      <c r="G106" s="18" t="str">
        <f t="shared" si="120"/>
        <v>UP LEG</v>
      </c>
      <c r="H106" s="53" t="str">
        <f t="shared" si="120"/>
        <v>EAST</v>
      </c>
      <c r="I106" s="165"/>
      <c r="J106" s="166"/>
      <c r="K106" s="166"/>
      <c r="L106" s="165"/>
      <c r="O106" s="17" t="str">
        <f>B$10</f>
        <v>UP LEG</v>
      </c>
      <c r="P106" s="167" t="str">
        <f>I42</f>
        <v>EAST</v>
      </c>
      <c r="Q106" s="167">
        <v>0.5</v>
      </c>
      <c r="R106" s="167">
        <v>2</v>
      </c>
      <c r="S106" s="168">
        <f>G$13</f>
        <v>0</v>
      </c>
      <c r="T106" s="168">
        <f>I48+L48</f>
        <v>0</v>
      </c>
      <c r="U106" s="168">
        <f>I106*$G$71</f>
        <v>0</v>
      </c>
      <c r="V106" s="168">
        <f>ROUND(IF(T106=0,0,IF(W106=0,((((((AI106/U106)-1)/(AI$74-U$74))*(S106-U$74))+1)*U106),IF(W$74=U$74,U106,((((((W106/U106)-1)/(W$74-U$74))*(S106-U$74))+1)*U106)))),0)</f>
        <v>0</v>
      </c>
      <c r="W106" s="168">
        <f>J106*$G$71</f>
        <v>0</v>
      </c>
      <c r="X106" s="168">
        <f t="shared" si="131"/>
        <v>0</v>
      </c>
      <c r="Y106" s="168">
        <f t="shared" si="132"/>
        <v>0</v>
      </c>
      <c r="Z106" s="168">
        <f t="shared" si="133"/>
        <v>0</v>
      </c>
      <c r="AA106" s="168" t="str">
        <f>IF(T106=0,IF(T$109=0,"NONE","SL RATIO"),IF(T106/V106&gt;Q106,(IF(T106/V106&lt;R106,Z$75,Y$75)),X$75))</f>
        <v>NONE</v>
      </c>
      <c r="AB106" s="168">
        <f t="shared" si="121"/>
        <v>0</v>
      </c>
      <c r="AC106" s="168">
        <f t="shared" si="122"/>
        <v>0</v>
      </c>
      <c r="AD106" s="168">
        <f t="shared" si="134"/>
        <v>0</v>
      </c>
      <c r="AE106" s="168">
        <f t="shared" si="123"/>
        <v>0</v>
      </c>
      <c r="AF106" s="168">
        <f t="shared" si="124"/>
        <v>0</v>
      </c>
      <c r="AG106" s="168" t="str">
        <f t="shared" si="135"/>
        <v>NONE</v>
      </c>
      <c r="AH106" s="168">
        <f t="shared" si="125"/>
        <v>0</v>
      </c>
      <c r="AI106" s="168">
        <f>L106*$G$71</f>
        <v>0</v>
      </c>
      <c r="AJ106" s="168">
        <f t="shared" si="136"/>
        <v>0</v>
      </c>
      <c r="AK106" s="168">
        <f t="shared" si="137"/>
        <v>0</v>
      </c>
      <c r="AL106" s="169">
        <f t="shared" si="138"/>
        <v>0</v>
      </c>
      <c r="AM106" s="170" t="str">
        <f>IF(T106=0,IF(T$109=0,"NONE","SL RATIO"),IF(T106/V106&gt;Q106,(IF(T106/V106&lt;R106,AL$75,AK$75)),AJ$75))</f>
        <v>NONE</v>
      </c>
      <c r="AN106" s="171">
        <f t="shared" si="139"/>
        <v>0</v>
      </c>
      <c r="AO106" s="166"/>
      <c r="AP106" s="166"/>
      <c r="AQ106" s="168">
        <f>IF(AO106=0,0,IF(W106&gt;0,ROUND(AP106-((((AB106/T106)-1)/(W$74-S106))*(AO106-S106)+1)*T106,0),ROUND(AP106-((((AN106/T106)-1)/(AI$74-S106))*(AO106-S106)+1)*T106,0)))</f>
        <v>0</v>
      </c>
      <c r="AR106" s="168" t="e">
        <f t="shared" si="126"/>
        <v>#DIV/0!</v>
      </c>
      <c r="AS106" s="168" t="e">
        <f t="shared" si="127"/>
        <v>#DIV/0!</v>
      </c>
      <c r="AU106" s="17" t="str">
        <f>IF(AND(I106=0,L106=0),"COUNT","MODEL")</f>
        <v>COUNT</v>
      </c>
      <c r="AV106" s="149">
        <f t="shared" si="128"/>
        <v>0</v>
      </c>
      <c r="AW106" s="149">
        <f t="shared" si="128"/>
        <v>0</v>
      </c>
      <c r="AX106" s="17">
        <f t="shared" si="140"/>
        <v>0</v>
      </c>
      <c r="AY106" s="17">
        <f t="shared" si="129"/>
        <v>0</v>
      </c>
      <c r="BH106" s="17">
        <f t="shared" si="130"/>
        <v>0</v>
      </c>
      <c r="BI106" s="17">
        <f t="shared" si="130"/>
        <v>0</v>
      </c>
      <c r="BJ106" s="17">
        <f>AV106*AX79</f>
        <v>0</v>
      </c>
      <c r="BK106" s="17">
        <f>AW106*AY79</f>
        <v>0</v>
      </c>
    </row>
    <row r="107" spans="7:63" ht="15.6" hidden="1" x14ac:dyDescent="0.25">
      <c r="G107" s="18" t="str">
        <f t="shared" si="120"/>
        <v>UP LEG</v>
      </c>
      <c r="H107" s="53" t="str">
        <f t="shared" si="120"/>
        <v>SOUTH</v>
      </c>
      <c r="I107" s="165"/>
      <c r="J107" s="166"/>
      <c r="K107" s="166"/>
      <c r="L107" s="165"/>
      <c r="O107" s="17" t="str">
        <f>B$10</f>
        <v>UP LEG</v>
      </c>
      <c r="P107" s="167" t="str">
        <f>C42</f>
        <v>SOUTH</v>
      </c>
      <c r="Q107" s="167">
        <v>0.5</v>
      </c>
      <c r="R107" s="167">
        <v>2</v>
      </c>
      <c r="S107" s="168">
        <f t="shared" ref="S107:S108" si="141">G$13</f>
        <v>0</v>
      </c>
      <c r="T107" s="168">
        <f>C48+E48</f>
        <v>0</v>
      </c>
      <c r="U107" s="168">
        <f>I107*$G$71</f>
        <v>0</v>
      </c>
      <c r="V107" s="168">
        <f>ROUND(IF(T107=0,0,IF(W107=0,((((((AI107/U107)-1)/(AI$74-U$74))*(S107-U$74))+1)*U107),IF(W$74=U$74,U107,((((((W107/U107)-1)/(W$74-U$74))*(S107-U$74))+1)*U107)))),0)</f>
        <v>0</v>
      </c>
      <c r="W107" s="168">
        <f>J107*$G$71</f>
        <v>0</v>
      </c>
      <c r="X107" s="168">
        <f t="shared" si="131"/>
        <v>0</v>
      </c>
      <c r="Y107" s="168">
        <f t="shared" si="132"/>
        <v>0</v>
      </c>
      <c r="Z107" s="168">
        <f t="shared" si="133"/>
        <v>0</v>
      </c>
      <c r="AA107" s="168" t="str">
        <f>IF(T107=0,IF(T$109=0,"NONE","SL RATIO"),IF(T107/V107&gt;Q107,(IF(T107/V107&lt;R107,Z$75,Y$75)),X$75))</f>
        <v>NONE</v>
      </c>
      <c r="AB107" s="168">
        <f t="shared" si="121"/>
        <v>0</v>
      </c>
      <c r="AC107" s="168">
        <f t="shared" si="122"/>
        <v>0</v>
      </c>
      <c r="AD107" s="168">
        <f t="shared" si="134"/>
        <v>0</v>
      </c>
      <c r="AE107" s="168">
        <f t="shared" si="123"/>
        <v>0</v>
      </c>
      <c r="AF107" s="168">
        <f t="shared" si="124"/>
        <v>0</v>
      </c>
      <c r="AG107" s="168" t="str">
        <f t="shared" si="135"/>
        <v>NONE</v>
      </c>
      <c r="AH107" s="168">
        <f t="shared" si="125"/>
        <v>0</v>
      </c>
      <c r="AI107" s="168">
        <f>L107*$G$71</f>
        <v>0</v>
      </c>
      <c r="AJ107" s="168">
        <f t="shared" si="136"/>
        <v>0</v>
      </c>
      <c r="AK107" s="168">
        <f t="shared" si="137"/>
        <v>0</v>
      </c>
      <c r="AL107" s="169">
        <f t="shared" si="138"/>
        <v>0</v>
      </c>
      <c r="AM107" s="170" t="str">
        <f>IF(T107=0,IF(T$109=0,"NONE","SL RATIO"),IF(T107/V107&gt;Q107,(IF(T107/V107&lt;R107,AL$75,AK$75)),AJ$75))</f>
        <v>NONE</v>
      </c>
      <c r="AN107" s="171">
        <f t="shared" si="139"/>
        <v>0</v>
      </c>
      <c r="AO107" s="166"/>
      <c r="AP107" s="166"/>
      <c r="AQ107" s="168">
        <f t="shared" ref="AQ107:AQ108" si="142">IF(AO107=0,0,IF(W107&gt;0,ROUND(AP107-((((AB107/T107)-1)/(W$74-S107))*(AO107-S107)+1)*T107,0),ROUND(AP107-((((AN107/T107)-1)/(AI$74-S107))*(AO107-S107)+1)*T107,0)))</f>
        <v>0</v>
      </c>
      <c r="AR107" s="168" t="e">
        <f t="shared" si="126"/>
        <v>#DIV/0!</v>
      </c>
      <c r="AS107" s="168" t="e">
        <f t="shared" si="127"/>
        <v>#DIV/0!</v>
      </c>
      <c r="AU107" s="17" t="str">
        <f>IF(AND(I107=0,L107=0),"COUNT","MODEL")</f>
        <v>COUNT</v>
      </c>
      <c r="AV107" s="149">
        <f t="shared" si="128"/>
        <v>0</v>
      </c>
      <c r="AW107" s="149">
        <f t="shared" si="128"/>
        <v>0</v>
      </c>
      <c r="AX107" s="17">
        <f t="shared" si="140"/>
        <v>0</v>
      </c>
      <c r="AY107" s="17">
        <f t="shared" si="129"/>
        <v>0</v>
      </c>
      <c r="BH107" s="17">
        <f t="shared" si="130"/>
        <v>0</v>
      </c>
      <c r="BI107" s="17">
        <f t="shared" si="130"/>
        <v>0</v>
      </c>
      <c r="BJ107" s="17">
        <f>AV107*AX100</f>
        <v>0</v>
      </c>
      <c r="BK107" s="17">
        <f>AW107*AY100</f>
        <v>0</v>
      </c>
    </row>
    <row r="108" spans="7:63" ht="15.6" hidden="1" x14ac:dyDescent="0.25">
      <c r="G108" s="18" t="str">
        <f t="shared" si="120"/>
        <v>UP LEG</v>
      </c>
      <c r="H108" s="53" t="str">
        <f t="shared" si="120"/>
        <v>DOWN</v>
      </c>
      <c r="I108" s="165"/>
      <c r="J108" s="166"/>
      <c r="K108" s="166"/>
      <c r="L108" s="165"/>
      <c r="O108" s="17" t="str">
        <f>B$10</f>
        <v>UP LEG</v>
      </c>
      <c r="P108" s="167" t="str">
        <f>D42</f>
        <v>DOWN</v>
      </c>
      <c r="Q108" s="167">
        <v>0.5</v>
      </c>
      <c r="R108" s="167">
        <v>2</v>
      </c>
      <c r="S108" s="168">
        <f t="shared" si="141"/>
        <v>0</v>
      </c>
      <c r="T108" s="168">
        <f>D48+F48</f>
        <v>0</v>
      </c>
      <c r="U108" s="168">
        <f>I108*$G$71</f>
        <v>0</v>
      </c>
      <c r="V108" s="168">
        <f>ROUND(IF(T108=0,0,IF(W108=0,((((((AI108/U108)-1)/(AI$74-U$74))*(S108-U$74))+1)*U108),IF(W$74=U$74,U108,((((((W108/U108)-1)/(W$74-U$74))*(S108-U$74))+1)*U108)))),0)</f>
        <v>0</v>
      </c>
      <c r="W108" s="168">
        <f>J108*$G$71</f>
        <v>0</v>
      </c>
      <c r="X108" s="168">
        <f t="shared" si="131"/>
        <v>0</v>
      </c>
      <c r="Y108" s="168">
        <f t="shared" si="132"/>
        <v>0</v>
      </c>
      <c r="Z108" s="168">
        <f t="shared" si="133"/>
        <v>0</v>
      </c>
      <c r="AA108" s="168" t="str">
        <f>IF(T108=0,IF(T$109=0,"NONE","SL RATIO"),IF(T108/V108&gt;Q108,(IF(T108/V108&lt;R108,Z$75,Y$75)),X$75))</f>
        <v>NONE</v>
      </c>
      <c r="AB108" s="168">
        <f t="shared" si="121"/>
        <v>0</v>
      </c>
      <c r="AC108" s="168">
        <f t="shared" si="122"/>
        <v>0</v>
      </c>
      <c r="AD108" s="168">
        <f t="shared" si="134"/>
        <v>0</v>
      </c>
      <c r="AE108" s="168">
        <f t="shared" si="123"/>
        <v>0</v>
      </c>
      <c r="AF108" s="168">
        <f t="shared" si="124"/>
        <v>0</v>
      </c>
      <c r="AG108" s="168" t="str">
        <f t="shared" si="135"/>
        <v>NONE</v>
      </c>
      <c r="AH108" s="168">
        <f t="shared" si="125"/>
        <v>0</v>
      </c>
      <c r="AI108" s="168">
        <f>L108*$G$71</f>
        <v>0</v>
      </c>
      <c r="AJ108" s="168">
        <f t="shared" si="136"/>
        <v>0</v>
      </c>
      <c r="AK108" s="168">
        <f t="shared" si="137"/>
        <v>0</v>
      </c>
      <c r="AL108" s="169">
        <f t="shared" si="138"/>
        <v>0</v>
      </c>
      <c r="AM108" s="170" t="str">
        <f>IF(T108=0,IF(T$109=0,"NONE","SL RATIO"),IF(T108/V108&gt;Q108,(IF(T108/V108&lt;R108,AL$75,AK$75)),AJ$75))</f>
        <v>NONE</v>
      </c>
      <c r="AN108" s="171">
        <f t="shared" si="139"/>
        <v>0</v>
      </c>
      <c r="AO108" s="166"/>
      <c r="AP108" s="166"/>
      <c r="AQ108" s="168">
        <f t="shared" si="142"/>
        <v>0</v>
      </c>
      <c r="AR108" s="168" t="e">
        <f t="shared" si="126"/>
        <v>#DIV/0!</v>
      </c>
      <c r="AS108" s="168" t="e">
        <f t="shared" si="127"/>
        <v>#DIV/0!</v>
      </c>
      <c r="AU108" s="17" t="str">
        <f>IF(AND(I108=0,L108=0),"COUNT","MODEL")</f>
        <v>COUNT</v>
      </c>
      <c r="AV108" s="149">
        <f t="shared" si="128"/>
        <v>0</v>
      </c>
      <c r="AW108" s="149">
        <f t="shared" si="128"/>
        <v>0</v>
      </c>
      <c r="AX108" s="17">
        <f t="shared" si="140"/>
        <v>0</v>
      </c>
      <c r="AY108" s="17">
        <f t="shared" si="129"/>
        <v>0</v>
      </c>
      <c r="BH108" s="17">
        <f t="shared" si="130"/>
        <v>0</v>
      </c>
      <c r="BI108" s="17">
        <f t="shared" si="130"/>
        <v>0</v>
      </c>
      <c r="BJ108" s="17">
        <f>AV108*AX115</f>
        <v>0</v>
      </c>
      <c r="BK108" s="17">
        <f>AW108*AY115</f>
        <v>0</v>
      </c>
    </row>
    <row r="109" spans="7:63" ht="15.6" hidden="1" x14ac:dyDescent="0.3">
      <c r="O109" s="157" t="s">
        <v>190</v>
      </c>
      <c r="P109" s="157"/>
      <c r="Q109" s="157"/>
      <c r="R109" s="157"/>
      <c r="S109" s="157"/>
      <c r="T109" s="157">
        <f>SUM(T104:T108)</f>
        <v>0</v>
      </c>
      <c r="U109" s="157"/>
      <c r="V109" s="157">
        <f>SUMIF(T104:T108,"&gt;0",V104:V108)</f>
        <v>0</v>
      </c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</row>
    <row r="110" spans="7:63" ht="15.6" hidden="1" x14ac:dyDescent="0.3"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</row>
    <row r="111" spans="7:63" ht="15.6" hidden="1" x14ac:dyDescent="0.25">
      <c r="G111" s="18" t="str">
        <f t="shared" ref="G111:H115" si="143">O111</f>
        <v>DOWN LEG</v>
      </c>
      <c r="H111" s="53" t="str">
        <f t="shared" si="143"/>
        <v>WEST</v>
      </c>
      <c r="I111" s="165"/>
      <c r="J111" s="166"/>
      <c r="K111" s="166"/>
      <c r="L111" s="165"/>
      <c r="O111" s="17" t="str">
        <f>B$11</f>
        <v>DOWN LEG</v>
      </c>
      <c r="P111" s="167" t="str">
        <f>G49</f>
        <v>WEST</v>
      </c>
      <c r="Q111" s="167">
        <v>0.5</v>
      </c>
      <c r="R111" s="167">
        <v>2</v>
      </c>
      <c r="S111" s="168">
        <f>G$13</f>
        <v>0</v>
      </c>
      <c r="T111" s="168">
        <f>G55+J55</f>
        <v>0</v>
      </c>
      <c r="U111" s="168">
        <f>I111*$G$71</f>
        <v>0</v>
      </c>
      <c r="V111" s="168">
        <f>ROUND(IF(T111=0,0,IF(W111=0,((((((AI111/U111)-1)/(AI$74-U$74))*(S111-U$74))+1)*U111),IF(W$74=U$74,U111,((((((W111/U111)-1)/(W$74-U$74))*(S111-U$74))+1)*U111)))),0)</f>
        <v>0</v>
      </c>
      <c r="W111" s="168">
        <f>J111*$G$71</f>
        <v>0</v>
      </c>
      <c r="X111" s="168">
        <f>ROUND(IF(T111=0,IF(T$116=0,W111,(T$116/V$116)*W111),(T111/V111)*W111),0)</f>
        <v>0</v>
      </c>
      <c r="Y111" s="168">
        <f>IF(T111=0,0,(T111-V111)+W111)</f>
        <v>0</v>
      </c>
      <c r="Z111" s="168">
        <f>ROUND(IF(T111=0,0,(X111+Y111)/2),0)</f>
        <v>0</v>
      </c>
      <c r="AA111" s="168" t="str">
        <f>IF(T111=0,IF(T$116=0,"NONE","SL RATIO"),IF(T111/V111&gt;Q111,(IF(T111/V111&lt;R111,Z$75,Y$75)),X$75))</f>
        <v>NONE</v>
      </c>
      <c r="AB111" s="168">
        <f t="shared" ref="AB111:AB115" si="144">IF(T111=0,X111,IF(T111/V111&gt;Q111,(IF(T111/V111&lt;R111,Z111,Y111)),X111))</f>
        <v>0</v>
      </c>
      <c r="AC111" s="168">
        <f t="shared" ref="AC111:AC115" si="145">K111*$G$71</f>
        <v>0</v>
      </c>
      <c r="AD111" s="168">
        <f>ROUND(IF(T111=0,IF(T$116=0,AC111,(T$116/V$116)*AC111),(T111/V111)*AC111),0)</f>
        <v>0</v>
      </c>
      <c r="AE111" s="168">
        <f t="shared" ref="AE111:AE115" si="146">IF(T111=0,0,(T111-V111)+AC111)</f>
        <v>0</v>
      </c>
      <c r="AF111" s="168">
        <f t="shared" ref="AF111:AF115" si="147">ROUND(IF(T111=0,0,(AD111+AE111)/2),0)</f>
        <v>0</v>
      </c>
      <c r="AG111" s="168" t="str">
        <f>IF(T111=0,IF(T$116=0,"NONE","SL RATIO"),IF(T111/V111&gt;Q111,(IF(T111/V111&lt;R111,AF$75,AE$75)),AD$75))</f>
        <v>NONE</v>
      </c>
      <c r="AH111" s="168">
        <f t="shared" ref="AH111:AH115" si="148">IF(T111=0,AD111,IF(T111/V111&gt;Q111,(IF(T111/V111&lt;R111,AF111,AE111)),AD111))</f>
        <v>0</v>
      </c>
      <c r="AI111" s="168">
        <f>L111*$G$71</f>
        <v>0</v>
      </c>
      <c r="AJ111" s="168">
        <f>ROUND(IF(T111=0,IF(T$116=0,AI111,(T$116/V$116)*AI111),(T111/V111)*AI111),0)</f>
        <v>0</v>
      </c>
      <c r="AK111" s="168">
        <f>IF(T111=0,0,(T111-V111)+AI111)</f>
        <v>0</v>
      </c>
      <c r="AL111" s="169">
        <f>ROUND(IF(T111=0,0,(AJ111+AK111)/2),0)</f>
        <v>0</v>
      </c>
      <c r="AM111" s="170" t="str">
        <f>IF(T111=0,IF(T$116=0,"NONE","SL RATIO"),IF(T111/V111&gt;Q111,(IF(T111/V111&lt;R111,AL$75,AK$75)),AJ$75))</f>
        <v>NONE</v>
      </c>
      <c r="AN111" s="171">
        <f>IF(T111=0,AJ111,IF(T111/V111&gt;Q111,(IF(T111/V111&lt;R111,AL111,AK111)),AJ111))</f>
        <v>0</v>
      </c>
      <c r="AO111" s="166"/>
      <c r="AP111" s="166"/>
      <c r="AQ111" s="168">
        <f>IF(AO111=0,0,IF(W111&gt;0,ROUND(AP111-((((AB111/T111)-1)/(W$74-S111))*(AO111-S111)+1)*T111,0),ROUND(AP111-((((AN111/T111)-1)/(AI$74-S111))*(AO111-S111)+1)*T111,0)))</f>
        <v>0</v>
      </c>
      <c r="AR111" s="168" t="e">
        <f t="shared" ref="AR111:AR115" si="149">IF(AC111&gt;0,ROUND(((((AN111/AH111)-1)/(AI$74-W$74))*(AR$74-W$74)+1)*AH111+AQ111,0),IF(W111&gt;0,ROUND(((((AN111/AB111)-1)/(AI$74-W$74))*(AR$74-W$74)+1)*AB111+AQ111,0),IF(T111&gt;0,ROUND(((((AN111/T111)-1)/(AI$74-S111))*(AR$74-S111)+1)*T111+AQ111,0),ROUND((((1-(U111/AI111))/(AI$74-U$74))*(AR$74-AI$74)+1)*AN111,0))))</f>
        <v>#DIV/0!</v>
      </c>
      <c r="AS111" s="168" t="e">
        <f t="shared" ref="AS111:AS115" si="150">IF(AC111&gt;0,ROUND(((((AN111/AH111)-1)/(AI$74-W$74))*(AS$74-W$74)+1)*AH111+AQ111,0),IF(W111&gt;0,ROUND(((((AN111/AB111)-1)/(AI$74-W$74))*(AS$74-W$74)+1)*AB111+AQ111,0),IF(T111&gt;0,ROUND(((((AN111/T111)-1)/(AI$74-S111))*(AS$74-S111)+1)*T111+AQ111,0),ROUND((((1-(U111/AI111))/(AI$74-U$74))*(AS$74-AI$74)+1)*AN111,0))))</f>
        <v>#DIV/0!</v>
      </c>
      <c r="AU111" s="17" t="str">
        <f>IF(AND(I111=0,L111=0),"COUNT","MODEL")</f>
        <v>COUNT</v>
      </c>
      <c r="AV111" s="149">
        <f t="shared" ref="AV111:AW115" si="151">MAX(IF(AND($I111=0,$L111=0),$T111,AR111),0)</f>
        <v>0</v>
      </c>
      <c r="AW111" s="149">
        <f t="shared" si="151"/>
        <v>0</v>
      </c>
      <c r="AX111" s="17">
        <f>IF($AU111="MODEL",$N$11,$N$11*O$11)</f>
        <v>0</v>
      </c>
      <c r="AY111" s="17">
        <f t="shared" ref="AY111:AY115" si="152">IF($AU111="MODEL",$N$11,$N$11*P$11)</f>
        <v>0</v>
      </c>
      <c r="BH111" s="17">
        <f t="shared" ref="BH111:BI115" si="153">AV111*AX111</f>
        <v>0</v>
      </c>
      <c r="BI111" s="17">
        <f t="shared" si="153"/>
        <v>0</v>
      </c>
      <c r="BJ111" s="17">
        <f>AV111*AX94</f>
        <v>0</v>
      </c>
      <c r="BK111" s="17">
        <f>AW111*AY94</f>
        <v>0</v>
      </c>
    </row>
    <row r="112" spans="7:63" ht="15.6" hidden="1" x14ac:dyDescent="0.25">
      <c r="G112" s="18" t="str">
        <f t="shared" si="143"/>
        <v>DOWN LEG</v>
      </c>
      <c r="H112" s="53" t="str">
        <f t="shared" si="143"/>
        <v>NORTH</v>
      </c>
      <c r="I112" s="165"/>
      <c r="J112" s="166"/>
      <c r="K112" s="166"/>
      <c r="L112" s="165"/>
      <c r="O112" s="17" t="str">
        <f>B$11</f>
        <v>DOWN LEG</v>
      </c>
      <c r="P112" s="167" t="str">
        <f>H49</f>
        <v>NORTH</v>
      </c>
      <c r="Q112" s="167">
        <v>0.5</v>
      </c>
      <c r="R112" s="167">
        <v>2</v>
      </c>
      <c r="S112" s="168">
        <f>G$13</f>
        <v>0</v>
      </c>
      <c r="T112" s="168">
        <f>H55+K55</f>
        <v>0</v>
      </c>
      <c r="U112" s="168">
        <f>I112*$G$71</f>
        <v>0</v>
      </c>
      <c r="V112" s="168">
        <f>ROUND(IF(T112=0,0,IF(W112=0,((((((AI112/U112)-1)/(AI$74-U$74))*(S112-U$74))+1)*U112),IF(W$74=U$74,U112,((((((W112/U112)-1)/(W$74-U$74))*(S112-U$74))+1)*U112)))),0)</f>
        <v>0</v>
      </c>
      <c r="W112" s="168">
        <f>J112*$G$71</f>
        <v>0</v>
      </c>
      <c r="X112" s="168">
        <f t="shared" ref="X112:X115" si="154">ROUND(IF(T112=0,IF(T$116=0,W112,(T$116/V$116)*W112),(T112/V112)*W112),0)</f>
        <v>0</v>
      </c>
      <c r="Y112" s="168">
        <f t="shared" ref="Y112:Y115" si="155">IF(T112=0,0,(T112-V112)+W112)</f>
        <v>0</v>
      </c>
      <c r="Z112" s="168">
        <f t="shared" ref="Z112:Z115" si="156">ROUND(IF(T112=0,0,(X112+Y112)/2),0)</f>
        <v>0</v>
      </c>
      <c r="AA112" s="168" t="str">
        <f>IF(T112=0,IF(T$116=0,"NONE","SL RATIO"),IF(T112/V112&gt;Q112,(IF(T112/V112&lt;R112,Z$75,Y$75)),X$75))</f>
        <v>NONE</v>
      </c>
      <c r="AB112" s="168">
        <f t="shared" si="144"/>
        <v>0</v>
      </c>
      <c r="AC112" s="168">
        <f t="shared" si="145"/>
        <v>0</v>
      </c>
      <c r="AD112" s="168">
        <f t="shared" ref="AD112:AD115" si="157">ROUND(IF(T112=0,IF(T$116=0,AC112,(T$116/V$116)*AC112),(T112/V112)*AC112),0)</f>
        <v>0</v>
      </c>
      <c r="AE112" s="168">
        <f t="shared" si="146"/>
        <v>0</v>
      </c>
      <c r="AF112" s="168">
        <f t="shared" si="147"/>
        <v>0</v>
      </c>
      <c r="AG112" s="168" t="str">
        <f t="shared" ref="AG112:AG115" si="158">IF(T112=0,IF(T$116=0,"NONE","SL RATIO"),IF(T112/V112&gt;Q112,(IF(T112/V112&lt;R112,AF$75,AE$75)),AD$75))</f>
        <v>NONE</v>
      </c>
      <c r="AH112" s="168">
        <f t="shared" si="148"/>
        <v>0</v>
      </c>
      <c r="AI112" s="168">
        <f>L112*$G$71</f>
        <v>0</v>
      </c>
      <c r="AJ112" s="168">
        <f t="shared" ref="AJ112:AJ115" si="159">ROUND(IF(T112=0,IF(T$116=0,AI112,(T$116/V$116)*AI112),(T112/V112)*AI112),0)</f>
        <v>0</v>
      </c>
      <c r="AK112" s="168">
        <f t="shared" ref="AK112:AK115" si="160">IF(T112=0,0,(T112-V112)+AI112)</f>
        <v>0</v>
      </c>
      <c r="AL112" s="169">
        <f t="shared" ref="AL112:AL115" si="161">ROUND(IF(T112=0,0,(AJ112+AK112)/2),0)</f>
        <v>0</v>
      </c>
      <c r="AM112" s="170" t="str">
        <f>IF(T112=0,IF(T$116=0,"NONE","SL RATIO"),IF(T112/V112&gt;Q112,(IF(T112/V112&lt;R112,AL$75,AK$75)),AJ$75))</f>
        <v>NONE</v>
      </c>
      <c r="AN112" s="171">
        <f t="shared" ref="AN112:AN115" si="162">IF(T112=0,AJ112,IF(T112/V112&gt;Q112,(IF(T112/V112&lt;R112,AL112,AK112)),AJ112))</f>
        <v>0</v>
      </c>
      <c r="AO112" s="166"/>
      <c r="AP112" s="166"/>
      <c r="AQ112" s="168">
        <f>IF(AO112=0,0,IF(W112&gt;0,ROUND(AP112-((((AB112/T112)-1)/(W$74-S112))*(AO112-S112)+1)*T112,0),ROUND(AP112-((((AN112/T112)-1)/(AI$74-S112))*(AO112-S112)+1)*T112,0)))</f>
        <v>0</v>
      </c>
      <c r="AR112" s="168" t="e">
        <f t="shared" si="149"/>
        <v>#DIV/0!</v>
      </c>
      <c r="AS112" s="168" t="e">
        <f t="shared" si="150"/>
        <v>#DIV/0!</v>
      </c>
      <c r="AU112" s="17" t="str">
        <f>IF(AND(I112=0,L112=0),"COUNT","MODEL")</f>
        <v>COUNT</v>
      </c>
      <c r="AV112" s="149">
        <f t="shared" si="151"/>
        <v>0</v>
      </c>
      <c r="AW112" s="149">
        <f t="shared" si="151"/>
        <v>0</v>
      </c>
      <c r="AX112" s="17">
        <f t="shared" ref="AX112:AX115" si="163">IF($AU112="MODEL",$N$11,$N$11*O$11)</f>
        <v>0</v>
      </c>
      <c r="AY112" s="17">
        <f t="shared" si="152"/>
        <v>0</v>
      </c>
      <c r="BH112" s="17">
        <f t="shared" si="153"/>
        <v>0</v>
      </c>
      <c r="BI112" s="17">
        <f t="shared" si="153"/>
        <v>0</v>
      </c>
      <c r="BJ112" s="17">
        <f>AV112*AX87</f>
        <v>0</v>
      </c>
      <c r="BK112" s="17">
        <f>AW112*AY87</f>
        <v>0</v>
      </c>
    </row>
    <row r="113" spans="1:63" ht="15.6" hidden="1" x14ac:dyDescent="0.25">
      <c r="G113" s="18" t="str">
        <f t="shared" si="143"/>
        <v>DOWN LEG</v>
      </c>
      <c r="H113" s="53" t="str">
        <f t="shared" si="143"/>
        <v>EAST</v>
      </c>
      <c r="I113" s="165"/>
      <c r="J113" s="166"/>
      <c r="K113" s="166"/>
      <c r="L113" s="165"/>
      <c r="O113" s="17" t="str">
        <f>B$11</f>
        <v>DOWN LEG</v>
      </c>
      <c r="P113" s="167" t="str">
        <f>I49</f>
        <v>EAST</v>
      </c>
      <c r="Q113" s="167">
        <v>0.5</v>
      </c>
      <c r="R113" s="167">
        <v>2</v>
      </c>
      <c r="S113" s="168">
        <f>G$13</f>
        <v>0</v>
      </c>
      <c r="T113" s="168">
        <f>I55+L55</f>
        <v>0</v>
      </c>
      <c r="U113" s="168">
        <f>I113*$G$71</f>
        <v>0</v>
      </c>
      <c r="V113" s="168">
        <f>ROUND(IF(T113=0,0,IF(W113=0,((((((AI113/U113)-1)/(AI$74-U$74))*(S113-U$74))+1)*U113),IF(W$74=U$74,U113,((((((W113/U113)-1)/(W$74-U$74))*(S113-U$74))+1)*U113)))),0)</f>
        <v>0</v>
      </c>
      <c r="W113" s="168">
        <f>J113*$G$71</f>
        <v>0</v>
      </c>
      <c r="X113" s="168">
        <f t="shared" si="154"/>
        <v>0</v>
      </c>
      <c r="Y113" s="168">
        <f t="shared" si="155"/>
        <v>0</v>
      </c>
      <c r="Z113" s="168">
        <f t="shared" si="156"/>
        <v>0</v>
      </c>
      <c r="AA113" s="168" t="str">
        <f>IF(T113=0,IF(T$116=0,"NONE","SL RATIO"),IF(T113/V113&gt;Q113,(IF(T113/V113&lt;R113,Z$75,Y$75)),X$75))</f>
        <v>NONE</v>
      </c>
      <c r="AB113" s="168">
        <f t="shared" si="144"/>
        <v>0</v>
      </c>
      <c r="AC113" s="168">
        <f t="shared" si="145"/>
        <v>0</v>
      </c>
      <c r="AD113" s="168">
        <f t="shared" si="157"/>
        <v>0</v>
      </c>
      <c r="AE113" s="168">
        <f t="shared" si="146"/>
        <v>0</v>
      </c>
      <c r="AF113" s="168">
        <f t="shared" si="147"/>
        <v>0</v>
      </c>
      <c r="AG113" s="168" t="str">
        <f t="shared" si="158"/>
        <v>NONE</v>
      </c>
      <c r="AH113" s="168">
        <f t="shared" si="148"/>
        <v>0</v>
      </c>
      <c r="AI113" s="168">
        <f>L113*$G$71</f>
        <v>0</v>
      </c>
      <c r="AJ113" s="168">
        <f t="shared" si="159"/>
        <v>0</v>
      </c>
      <c r="AK113" s="168">
        <f t="shared" si="160"/>
        <v>0</v>
      </c>
      <c r="AL113" s="169">
        <f t="shared" si="161"/>
        <v>0</v>
      </c>
      <c r="AM113" s="170" t="str">
        <f>IF(T113=0,IF(T$116=0,"NONE","SL RATIO"),IF(T113/V113&gt;Q113,(IF(T113/V113&lt;R113,AL$75,AK$75)),AJ$75))</f>
        <v>NONE</v>
      </c>
      <c r="AN113" s="171">
        <f t="shared" si="162"/>
        <v>0</v>
      </c>
      <c r="AO113" s="166"/>
      <c r="AP113" s="166"/>
      <c r="AQ113" s="168">
        <f>IF(AO113=0,0,IF(W113&gt;0,ROUND(AP113-((((AB113/T113)-1)/(W$74-S113))*(AO113-S113)+1)*T113,0),ROUND(AP113-((((AN113/T113)-1)/(AI$74-S113))*(AO113-S113)+1)*T113,0)))</f>
        <v>0</v>
      </c>
      <c r="AR113" s="168" t="e">
        <f t="shared" si="149"/>
        <v>#DIV/0!</v>
      </c>
      <c r="AS113" s="168" t="e">
        <f t="shared" si="150"/>
        <v>#DIV/0!</v>
      </c>
      <c r="AU113" s="17" t="str">
        <f>IF(AND(I113=0,L113=0),"COUNT","MODEL")</f>
        <v>COUNT</v>
      </c>
      <c r="AV113" s="149">
        <f t="shared" si="151"/>
        <v>0</v>
      </c>
      <c r="AW113" s="149">
        <f t="shared" si="151"/>
        <v>0</v>
      </c>
      <c r="AX113" s="17">
        <f t="shared" si="163"/>
        <v>0</v>
      </c>
      <c r="AY113" s="17">
        <f t="shared" si="152"/>
        <v>0</v>
      </c>
      <c r="BH113" s="17">
        <f t="shared" si="153"/>
        <v>0</v>
      </c>
      <c r="BI113" s="17">
        <f t="shared" si="153"/>
        <v>0</v>
      </c>
      <c r="BJ113" s="17">
        <f>AV113*AX80</f>
        <v>0</v>
      </c>
      <c r="BK113" s="17">
        <f>AW113*AY80</f>
        <v>0</v>
      </c>
    </row>
    <row r="114" spans="1:63" ht="15.6" hidden="1" x14ac:dyDescent="0.25">
      <c r="G114" s="18" t="str">
        <f t="shared" si="143"/>
        <v>DOWN LEG</v>
      </c>
      <c r="H114" s="53" t="str">
        <f t="shared" si="143"/>
        <v>SOUTH</v>
      </c>
      <c r="I114" s="165"/>
      <c r="J114" s="166"/>
      <c r="K114" s="166"/>
      <c r="L114" s="165"/>
      <c r="O114" s="17" t="str">
        <f>B$11</f>
        <v>DOWN LEG</v>
      </c>
      <c r="P114" s="167" t="str">
        <f>C49</f>
        <v>SOUTH</v>
      </c>
      <c r="Q114" s="167">
        <v>0.5</v>
      </c>
      <c r="R114" s="167">
        <v>2</v>
      </c>
      <c r="S114" s="168">
        <f t="shared" ref="S114:S115" si="164">G$13</f>
        <v>0</v>
      </c>
      <c r="T114" s="168">
        <f>C55+E55</f>
        <v>0</v>
      </c>
      <c r="U114" s="168">
        <f>I114*$G$71</f>
        <v>0</v>
      </c>
      <c r="V114" s="168">
        <f>ROUND(IF(T114=0,0,IF(W114=0,((((((AI114/U114)-1)/(AI$74-U$74))*(S114-U$74))+1)*U114),IF(W$74=U$74,U114,((((((W114/U114)-1)/(W$74-U$74))*(S114-U$74))+1)*U114)))),0)</f>
        <v>0</v>
      </c>
      <c r="W114" s="168">
        <f>J114*$G$71</f>
        <v>0</v>
      </c>
      <c r="X114" s="168">
        <f t="shared" si="154"/>
        <v>0</v>
      </c>
      <c r="Y114" s="168">
        <f t="shared" si="155"/>
        <v>0</v>
      </c>
      <c r="Z114" s="168">
        <f t="shared" si="156"/>
        <v>0</v>
      </c>
      <c r="AA114" s="168" t="str">
        <f>IF(T114=0,IF(T$116=0,"NONE","SL RATIO"),IF(T114/V114&gt;Q114,(IF(T114/V114&lt;R114,Z$75,Y$75)),X$75))</f>
        <v>NONE</v>
      </c>
      <c r="AB114" s="168">
        <f t="shared" si="144"/>
        <v>0</v>
      </c>
      <c r="AC114" s="168">
        <f t="shared" si="145"/>
        <v>0</v>
      </c>
      <c r="AD114" s="168">
        <f t="shared" si="157"/>
        <v>0</v>
      </c>
      <c r="AE114" s="168">
        <f t="shared" si="146"/>
        <v>0</v>
      </c>
      <c r="AF114" s="168">
        <f t="shared" si="147"/>
        <v>0</v>
      </c>
      <c r="AG114" s="168" t="str">
        <f t="shared" si="158"/>
        <v>NONE</v>
      </c>
      <c r="AH114" s="168">
        <f t="shared" si="148"/>
        <v>0</v>
      </c>
      <c r="AI114" s="168">
        <f>L114*$G$71</f>
        <v>0</v>
      </c>
      <c r="AJ114" s="168">
        <f t="shared" si="159"/>
        <v>0</v>
      </c>
      <c r="AK114" s="168">
        <f t="shared" si="160"/>
        <v>0</v>
      </c>
      <c r="AL114" s="169">
        <f t="shared" si="161"/>
        <v>0</v>
      </c>
      <c r="AM114" s="170" t="str">
        <f>IF(T114=0,IF(T$116=0,"NONE","SL RATIO"),IF(T114/V114&gt;Q114,(IF(T114/V114&lt;R114,AL$75,AK$75)),AJ$75))</f>
        <v>NONE</v>
      </c>
      <c r="AN114" s="171">
        <f t="shared" si="162"/>
        <v>0</v>
      </c>
      <c r="AO114" s="166"/>
      <c r="AP114" s="166"/>
      <c r="AQ114" s="168">
        <f t="shared" ref="AQ114:AQ115" si="165">IF(AO114=0,0,IF(W114&gt;0,ROUND(AP114-((((AB114/T114)-1)/(W$74-S114))*(AO114-S114)+1)*T114,0),ROUND(AP114-((((AN114/T114)-1)/(AI$74-S114))*(AO114-S114)+1)*T114,0)))</f>
        <v>0</v>
      </c>
      <c r="AR114" s="168" t="e">
        <f t="shared" si="149"/>
        <v>#DIV/0!</v>
      </c>
      <c r="AS114" s="168" t="e">
        <f t="shared" si="150"/>
        <v>#DIV/0!</v>
      </c>
      <c r="AU114" s="17" t="str">
        <f>IF(AND(I114=0,L114=0),"COUNT","MODEL")</f>
        <v>COUNT</v>
      </c>
      <c r="AV114" s="149">
        <f t="shared" si="151"/>
        <v>0</v>
      </c>
      <c r="AW114" s="149">
        <f t="shared" si="151"/>
        <v>0</v>
      </c>
      <c r="AX114" s="17">
        <f t="shared" si="163"/>
        <v>0</v>
      </c>
      <c r="AY114" s="17">
        <f t="shared" si="152"/>
        <v>0</v>
      </c>
      <c r="BH114" s="17">
        <f t="shared" si="153"/>
        <v>0</v>
      </c>
      <c r="BI114" s="17">
        <f t="shared" si="153"/>
        <v>0</v>
      </c>
      <c r="BJ114" s="17">
        <f>AV114*AX101</f>
        <v>0</v>
      </c>
      <c r="BK114" s="17">
        <f>AW114*AY101</f>
        <v>0</v>
      </c>
    </row>
    <row r="115" spans="1:63" ht="15.6" hidden="1" x14ac:dyDescent="0.25">
      <c r="G115" s="18" t="str">
        <f t="shared" si="143"/>
        <v>DOWN LEG</v>
      </c>
      <c r="H115" s="53" t="str">
        <f t="shared" si="143"/>
        <v>UP</v>
      </c>
      <c r="I115" s="165"/>
      <c r="J115" s="166"/>
      <c r="K115" s="166"/>
      <c r="L115" s="165"/>
      <c r="O115" s="17" t="str">
        <f>B$11</f>
        <v>DOWN LEG</v>
      </c>
      <c r="P115" s="167" t="str">
        <f>D49</f>
        <v>UP</v>
      </c>
      <c r="Q115" s="167">
        <v>0.5</v>
      </c>
      <c r="R115" s="167">
        <v>2</v>
      </c>
      <c r="S115" s="168">
        <f t="shared" si="164"/>
        <v>0</v>
      </c>
      <c r="T115" s="168">
        <f>D55+F55</f>
        <v>0</v>
      </c>
      <c r="U115" s="168">
        <f>I115*$G$71</f>
        <v>0</v>
      </c>
      <c r="V115" s="168">
        <f>ROUND(IF(T115=0,0,IF(W115=0,((((((AI115/U115)-1)/(AI$74-U$74))*(S115-U$74))+1)*U115),IF(W$74=U$74,U115,((((((W115/U115)-1)/(W$74-U$74))*(S115-U$74))+1)*U115)))),0)</f>
        <v>0</v>
      </c>
      <c r="W115" s="168">
        <f>J115*$G$71</f>
        <v>0</v>
      </c>
      <c r="X115" s="168">
        <f t="shared" si="154"/>
        <v>0</v>
      </c>
      <c r="Y115" s="168">
        <f t="shared" si="155"/>
        <v>0</v>
      </c>
      <c r="Z115" s="168">
        <f t="shared" si="156"/>
        <v>0</v>
      </c>
      <c r="AA115" s="168" t="str">
        <f>IF(T115=0,IF(T$116=0,"NONE","SL RATIO"),IF(T115/V115&gt;Q115,(IF(T115/V115&lt;R115,Z$75,Y$75)),X$75))</f>
        <v>NONE</v>
      </c>
      <c r="AB115" s="168">
        <f t="shared" si="144"/>
        <v>0</v>
      </c>
      <c r="AC115" s="168">
        <f t="shared" si="145"/>
        <v>0</v>
      </c>
      <c r="AD115" s="168">
        <f t="shared" si="157"/>
        <v>0</v>
      </c>
      <c r="AE115" s="168">
        <f t="shared" si="146"/>
        <v>0</v>
      </c>
      <c r="AF115" s="168">
        <f t="shared" si="147"/>
        <v>0</v>
      </c>
      <c r="AG115" s="168" t="str">
        <f t="shared" si="158"/>
        <v>NONE</v>
      </c>
      <c r="AH115" s="168">
        <f t="shared" si="148"/>
        <v>0</v>
      </c>
      <c r="AI115" s="168">
        <f>L115*$G$71</f>
        <v>0</v>
      </c>
      <c r="AJ115" s="168">
        <f t="shared" si="159"/>
        <v>0</v>
      </c>
      <c r="AK115" s="168">
        <f t="shared" si="160"/>
        <v>0</v>
      </c>
      <c r="AL115" s="169">
        <f t="shared" si="161"/>
        <v>0</v>
      </c>
      <c r="AM115" s="170" t="str">
        <f>IF(T115=0,IF(T$116=0,"NONE","SL RATIO"),IF(T115/V115&gt;Q115,(IF(T115/V115&lt;R115,AL$75,AK$75)),AJ$75))</f>
        <v>NONE</v>
      </c>
      <c r="AN115" s="171">
        <f t="shared" si="162"/>
        <v>0</v>
      </c>
      <c r="AO115" s="166"/>
      <c r="AP115" s="166"/>
      <c r="AQ115" s="168">
        <f t="shared" si="165"/>
        <v>0</v>
      </c>
      <c r="AR115" s="168" t="e">
        <f t="shared" si="149"/>
        <v>#DIV/0!</v>
      </c>
      <c r="AS115" s="168" t="e">
        <f t="shared" si="150"/>
        <v>#DIV/0!</v>
      </c>
      <c r="AU115" s="17" t="str">
        <f>IF(AND(I115=0,L115=0),"COUNT","MODEL")</f>
        <v>COUNT</v>
      </c>
      <c r="AV115" s="149">
        <f t="shared" si="151"/>
        <v>0</v>
      </c>
      <c r="AW115" s="149">
        <f t="shared" si="151"/>
        <v>0</v>
      </c>
      <c r="AX115" s="17">
        <f t="shared" si="163"/>
        <v>0</v>
      </c>
      <c r="AY115" s="17">
        <f t="shared" si="152"/>
        <v>0</v>
      </c>
      <c r="BH115" s="17">
        <f t="shared" si="153"/>
        <v>0</v>
      </c>
      <c r="BI115" s="17">
        <f t="shared" si="153"/>
        <v>0</v>
      </c>
      <c r="BJ115" s="17">
        <f>AV115*AX108</f>
        <v>0</v>
      </c>
      <c r="BK115" s="17">
        <f>AW115*AY108</f>
        <v>0</v>
      </c>
    </row>
    <row r="116" spans="1:63" ht="15.6" hidden="1" x14ac:dyDescent="0.3">
      <c r="O116" s="157" t="s">
        <v>190</v>
      </c>
      <c r="P116" s="157"/>
      <c r="Q116" s="157"/>
      <c r="R116" s="157"/>
      <c r="S116" s="157"/>
      <c r="T116" s="157">
        <f>SUM(T111:T115)</f>
        <v>0</v>
      </c>
      <c r="U116" s="157"/>
      <c r="V116" s="157">
        <f>SUMIF(T111:T115,"&gt;0",V111:V115)</f>
        <v>0</v>
      </c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</row>
    <row r="117" spans="1:63" hidden="1" x14ac:dyDescent="0.25"/>
    <row r="118" spans="1:63" x14ac:dyDescent="0.25">
      <c r="G118" s="146"/>
      <c r="H118" s="146" t="s">
        <v>173</v>
      </c>
      <c r="O118" s="31" t="s">
        <v>240</v>
      </c>
    </row>
    <row r="119" spans="1:63" x14ac:dyDescent="0.25">
      <c r="B119" s="146" t="s">
        <v>185</v>
      </c>
      <c r="H119" s="214">
        <f>PM_turns!H119</f>
        <v>0</v>
      </c>
      <c r="I119" s="31" t="s">
        <v>275</v>
      </c>
      <c r="O119" s="31" t="s">
        <v>217</v>
      </c>
    </row>
    <row r="120" spans="1:63" x14ac:dyDescent="0.25">
      <c r="B120" s="146" t="s">
        <v>202</v>
      </c>
      <c r="H120" s="214">
        <f>PM_turns!H120</f>
        <v>0</v>
      </c>
      <c r="I120" s="31" t="s">
        <v>277</v>
      </c>
      <c r="O120" s="31" t="s">
        <v>239</v>
      </c>
    </row>
    <row r="121" spans="1:63" x14ac:dyDescent="0.25">
      <c r="B121" s="146" t="s">
        <v>186</v>
      </c>
      <c r="H121" s="214">
        <f>PM_turns!H121</f>
        <v>0</v>
      </c>
      <c r="I121" s="31" t="s">
        <v>276</v>
      </c>
    </row>
    <row r="122" spans="1:63" x14ac:dyDescent="0.25">
      <c r="B122" s="146" t="s">
        <v>187</v>
      </c>
      <c r="H122" s="175">
        <f>NCHRP255_link!B29</f>
        <v>2018</v>
      </c>
    </row>
    <row r="123" spans="1:63" x14ac:dyDescent="0.25">
      <c r="B123" s="146" t="s">
        <v>188</v>
      </c>
      <c r="H123" s="175">
        <f>NCHRP255_link!B30</f>
        <v>2038</v>
      </c>
    </row>
    <row r="125" spans="1:63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</row>
    <row r="127" spans="1:63" ht="15.6" x14ac:dyDescent="0.3">
      <c r="G127" s="2" t="s">
        <v>246</v>
      </c>
    </row>
    <row r="128" spans="1:63" ht="15.6" x14ac:dyDescent="0.3">
      <c r="G128" s="2" t="s">
        <v>257</v>
      </c>
      <c r="I128" s="32">
        <f>NCHRP255_link!B29</f>
        <v>2018</v>
      </c>
      <c r="L128" s="25" t="s">
        <v>203</v>
      </c>
      <c r="M128" s="25" t="s">
        <v>204</v>
      </c>
      <c r="N128" s="25" t="s">
        <v>205</v>
      </c>
      <c r="O128" s="25" t="s">
        <v>206</v>
      </c>
      <c r="P128" s="25" t="s">
        <v>253</v>
      </c>
      <c r="Q128" s="25" t="s">
        <v>254</v>
      </c>
      <c r="AS128" s="2" t="s">
        <v>258</v>
      </c>
      <c r="AU128" s="24">
        <f>NCHRP255_link!B30</f>
        <v>2038</v>
      </c>
      <c r="AX128" s="25" t="s">
        <v>203</v>
      </c>
      <c r="AY128" s="25" t="s">
        <v>204</v>
      </c>
      <c r="AZ128" s="25" t="s">
        <v>205</v>
      </c>
      <c r="BA128" s="25" t="s">
        <v>206</v>
      </c>
      <c r="BB128" s="25" t="s">
        <v>253</v>
      </c>
      <c r="BC128" s="25" t="s">
        <v>254</v>
      </c>
    </row>
    <row r="129" spans="8:57" x14ac:dyDescent="0.25">
      <c r="H129" s="17" t="s">
        <v>285</v>
      </c>
      <c r="L129" s="57">
        <f>BJ83+BJ91+BJ99+BJ106+BJ113</f>
        <v>0</v>
      </c>
      <c r="M129" s="57">
        <f>BJ78+BJ90+BJ98+BJ105+BJ112</f>
        <v>0</v>
      </c>
      <c r="N129" s="57">
        <f>BJ77+BJ85+BJ97+BJ104+BJ111</f>
        <v>0</v>
      </c>
      <c r="O129" s="57">
        <f>BJ76+BJ84+BJ92+BJ107+BJ114</f>
        <v>0</v>
      </c>
      <c r="P129" s="57">
        <f>BJ79+BJ86+BJ93+BJ100+BJ107+BJ114</f>
        <v>0</v>
      </c>
      <c r="Q129" s="57">
        <f>BJ80+BJ87+BJ94+BJ101+BJ108+BJ115</f>
        <v>0</v>
      </c>
      <c r="R129" s="17" t="s">
        <v>18</v>
      </c>
      <c r="S129" s="17" t="s">
        <v>19</v>
      </c>
      <c r="AT129" s="17" t="s">
        <v>285</v>
      </c>
      <c r="AX129" s="57">
        <f>BK83+BK91+BK99+BK106+BK113</f>
        <v>0</v>
      </c>
      <c r="AY129" s="57">
        <f>BK78+BK90+BK98+BK105+BK112</f>
        <v>0</v>
      </c>
      <c r="AZ129" s="57">
        <f>BK77+BK85+BK97+BK104+BK111</f>
        <v>0</v>
      </c>
      <c r="BA129" s="57">
        <f>BK76+BK84+BK92+BK107+BK114</f>
        <v>0</v>
      </c>
      <c r="BB129" s="57">
        <f>BK79+BK86+BK93+BK100+BK107+BK114</f>
        <v>0</v>
      </c>
      <c r="BC129" s="57">
        <f>BK80+BK87+BK94+BK101+BK108+BK115</f>
        <v>0</v>
      </c>
      <c r="BD129" s="17" t="s">
        <v>18</v>
      </c>
      <c r="BE129" s="17" t="s">
        <v>19</v>
      </c>
    </row>
    <row r="130" spans="8:57" x14ac:dyDescent="0.25">
      <c r="L130" s="17">
        <f>SUM(L131:L136)</f>
        <v>0</v>
      </c>
      <c r="M130" s="17">
        <f t="shared" ref="M130:Q130" si="166">SUM(M131:M136)</f>
        <v>0</v>
      </c>
      <c r="N130" s="17">
        <f t="shared" si="166"/>
        <v>0</v>
      </c>
      <c r="O130" s="17">
        <f t="shared" si="166"/>
        <v>0</v>
      </c>
      <c r="P130" s="17">
        <f t="shared" si="166"/>
        <v>0</v>
      </c>
      <c r="Q130" s="17">
        <f t="shared" si="166"/>
        <v>0</v>
      </c>
      <c r="R130" s="17" t="s">
        <v>20</v>
      </c>
      <c r="AX130" s="17">
        <f>SUM(AX131:AX136)</f>
        <v>0</v>
      </c>
      <c r="AY130" s="17">
        <f t="shared" ref="AY130:BC130" si="167">SUM(AY131:AY136)</f>
        <v>0</v>
      </c>
      <c r="AZ130" s="17">
        <f t="shared" si="167"/>
        <v>0</v>
      </c>
      <c r="BA130" s="17">
        <f t="shared" si="167"/>
        <v>0</v>
      </c>
      <c r="BB130" s="17">
        <f t="shared" si="167"/>
        <v>0</v>
      </c>
      <c r="BC130" s="17">
        <f t="shared" si="167"/>
        <v>0</v>
      </c>
      <c r="BD130" s="17" t="s">
        <v>20</v>
      </c>
    </row>
    <row r="131" spans="8:57" x14ac:dyDescent="0.25">
      <c r="I131" s="17" t="s">
        <v>203</v>
      </c>
      <c r="J131" s="57">
        <f>SUM(BH76:BH80)</f>
        <v>0</v>
      </c>
      <c r="K131" s="17">
        <f>SUM(L131:Q131)</f>
        <v>0</v>
      </c>
      <c r="L131" s="37">
        <v>0</v>
      </c>
      <c r="M131" s="38">
        <f>AV78</f>
        <v>0</v>
      </c>
      <c r="N131" s="38">
        <f>AV77</f>
        <v>0</v>
      </c>
      <c r="O131" s="38">
        <f>AV76</f>
        <v>0</v>
      </c>
      <c r="P131" s="38">
        <f>AV79</f>
        <v>0</v>
      </c>
      <c r="Q131" s="39">
        <f>AV80</f>
        <v>0</v>
      </c>
      <c r="AU131" s="17" t="s">
        <v>203</v>
      </c>
      <c r="AV131" s="57">
        <f>SUM(BI76:BI80)</f>
        <v>0</v>
      </c>
      <c r="AW131" s="17">
        <f>SUM(AX131:BC131)</f>
        <v>0</v>
      </c>
      <c r="AX131" s="37">
        <v>0</v>
      </c>
      <c r="AY131" s="38">
        <f>AW78</f>
        <v>0</v>
      </c>
      <c r="AZ131" s="38">
        <f>AW77</f>
        <v>0</v>
      </c>
      <c r="BA131" s="38">
        <f>AW76</f>
        <v>0</v>
      </c>
      <c r="BB131" s="38">
        <f>AW79</f>
        <v>0</v>
      </c>
      <c r="BC131" s="39">
        <f>AW80</f>
        <v>0</v>
      </c>
    </row>
    <row r="132" spans="8:57" x14ac:dyDescent="0.25">
      <c r="I132" s="17" t="s">
        <v>204</v>
      </c>
      <c r="J132" s="57">
        <f>SUM(BH83:BH87)</f>
        <v>0</v>
      </c>
      <c r="K132" s="17">
        <f t="shared" ref="K132:K136" si="168">SUM(L132:Q132)</f>
        <v>0</v>
      </c>
      <c r="L132" s="40">
        <f>AV83</f>
        <v>0</v>
      </c>
      <c r="M132" s="18">
        <v>0</v>
      </c>
      <c r="N132" s="18">
        <f>AV85</f>
        <v>0</v>
      </c>
      <c r="O132" s="18">
        <f>AV84</f>
        <v>0</v>
      </c>
      <c r="P132" s="18">
        <f>AV86</f>
        <v>0</v>
      </c>
      <c r="Q132" s="41">
        <f>AV87</f>
        <v>0</v>
      </c>
      <c r="AU132" s="17" t="s">
        <v>204</v>
      </c>
      <c r="AV132" s="57">
        <f>SUM(BI83:BI87)</f>
        <v>0</v>
      </c>
      <c r="AW132" s="17">
        <f t="shared" ref="AW132:AW136" si="169">SUM(AX132:BC132)</f>
        <v>0</v>
      </c>
      <c r="AX132" s="40">
        <f>AW83</f>
        <v>0</v>
      </c>
      <c r="AY132" s="18">
        <v>0</v>
      </c>
      <c r="AZ132" s="18">
        <f>AW85</f>
        <v>0</v>
      </c>
      <c r="BA132" s="18">
        <f>AW84</f>
        <v>0</v>
      </c>
      <c r="BB132" s="18">
        <f>AW86</f>
        <v>0</v>
      </c>
      <c r="BC132" s="41">
        <f>AW87</f>
        <v>0</v>
      </c>
    </row>
    <row r="133" spans="8:57" x14ac:dyDescent="0.25">
      <c r="I133" s="17" t="s">
        <v>205</v>
      </c>
      <c r="J133" s="57">
        <f>SUM(BH90:BH94)</f>
        <v>0</v>
      </c>
      <c r="K133" s="17">
        <f t="shared" si="168"/>
        <v>0</v>
      </c>
      <c r="L133" s="40">
        <f>AV91</f>
        <v>0</v>
      </c>
      <c r="M133" s="18">
        <f>AV90</f>
        <v>0</v>
      </c>
      <c r="N133" s="18">
        <v>0</v>
      </c>
      <c r="O133" s="18">
        <f>AV92</f>
        <v>0</v>
      </c>
      <c r="P133" s="18">
        <f>AV93</f>
        <v>0</v>
      </c>
      <c r="Q133" s="41">
        <f>AV94</f>
        <v>0</v>
      </c>
      <c r="AU133" s="17" t="s">
        <v>205</v>
      </c>
      <c r="AV133" s="57">
        <f>SUM(BI90:BI94)</f>
        <v>0</v>
      </c>
      <c r="AW133" s="17">
        <f t="shared" si="169"/>
        <v>0</v>
      </c>
      <c r="AX133" s="40">
        <f>AW91</f>
        <v>0</v>
      </c>
      <c r="AY133" s="18">
        <f>AW90</f>
        <v>0</v>
      </c>
      <c r="AZ133" s="18">
        <v>0</v>
      </c>
      <c r="BA133" s="18">
        <f>AW92</f>
        <v>0</v>
      </c>
      <c r="BB133" s="18">
        <f>AW93</f>
        <v>0</v>
      </c>
      <c r="BC133" s="41">
        <f>AW94</f>
        <v>0</v>
      </c>
    </row>
    <row r="134" spans="8:57" x14ac:dyDescent="0.25">
      <c r="I134" s="17" t="s">
        <v>206</v>
      </c>
      <c r="J134" s="57">
        <f>SUM(BH97:BH101)</f>
        <v>0</v>
      </c>
      <c r="K134" s="17">
        <f t="shared" si="168"/>
        <v>0</v>
      </c>
      <c r="L134" s="40">
        <f>AV99</f>
        <v>0</v>
      </c>
      <c r="M134" s="18">
        <f>AV98</f>
        <v>0</v>
      </c>
      <c r="N134" s="18">
        <f>AV97</f>
        <v>0</v>
      </c>
      <c r="O134" s="18">
        <v>0</v>
      </c>
      <c r="P134" s="18">
        <f>AV100</f>
        <v>0</v>
      </c>
      <c r="Q134" s="41">
        <f>AV101</f>
        <v>0</v>
      </c>
      <c r="AU134" s="17" t="s">
        <v>206</v>
      </c>
      <c r="AV134" s="57">
        <f>SUM(BI97:BI101)</f>
        <v>0</v>
      </c>
      <c r="AW134" s="17">
        <f t="shared" si="169"/>
        <v>0</v>
      </c>
      <c r="AX134" s="40">
        <f>AW99</f>
        <v>0</v>
      </c>
      <c r="AY134" s="18">
        <f>AW98</f>
        <v>0</v>
      </c>
      <c r="AZ134" s="18">
        <f>AW97</f>
        <v>0</v>
      </c>
      <c r="BA134" s="18">
        <v>0</v>
      </c>
      <c r="BB134" s="18">
        <f>AW100</f>
        <v>0</v>
      </c>
      <c r="BC134" s="41">
        <f>AW101</f>
        <v>0</v>
      </c>
    </row>
    <row r="135" spans="8:57" x14ac:dyDescent="0.25">
      <c r="I135" s="17" t="s">
        <v>253</v>
      </c>
      <c r="J135" s="57">
        <f>SUM(BH104:BH108)</f>
        <v>0</v>
      </c>
      <c r="K135" s="17">
        <f t="shared" si="168"/>
        <v>0</v>
      </c>
      <c r="L135" s="40">
        <f>AV106</f>
        <v>0</v>
      </c>
      <c r="M135" s="18">
        <f>AV105</f>
        <v>0</v>
      </c>
      <c r="N135" s="18">
        <f>AV104</f>
        <v>0</v>
      </c>
      <c r="O135" s="18">
        <f>AV107</f>
        <v>0</v>
      </c>
      <c r="P135" s="18">
        <v>0</v>
      </c>
      <c r="Q135" s="41">
        <f>AV108</f>
        <v>0</v>
      </c>
      <c r="AU135" s="17" t="s">
        <v>253</v>
      </c>
      <c r="AV135" s="57">
        <f>SUM(BI104:BI108)</f>
        <v>0</v>
      </c>
      <c r="AW135" s="17">
        <f t="shared" si="169"/>
        <v>0</v>
      </c>
      <c r="AX135" s="40">
        <f>AW106</f>
        <v>0</v>
      </c>
      <c r="AY135" s="18">
        <f>AW105</f>
        <v>0</v>
      </c>
      <c r="AZ135" s="18">
        <f>AW104</f>
        <v>0</v>
      </c>
      <c r="BA135" s="18">
        <f>AW107</f>
        <v>0</v>
      </c>
      <c r="BB135" s="18">
        <v>0</v>
      </c>
      <c r="BC135" s="41">
        <f>AW108</f>
        <v>0</v>
      </c>
    </row>
    <row r="136" spans="8:57" x14ac:dyDescent="0.25">
      <c r="I136" s="17" t="s">
        <v>254</v>
      </c>
      <c r="J136" s="57">
        <f>SUM(BH111:BH115)</f>
        <v>0</v>
      </c>
      <c r="K136" s="17">
        <f t="shared" si="168"/>
        <v>0</v>
      </c>
      <c r="L136" s="43">
        <f>AV113</f>
        <v>0</v>
      </c>
      <c r="M136" s="42">
        <f>AV112</f>
        <v>0</v>
      </c>
      <c r="N136" s="42">
        <f>AV111</f>
        <v>0</v>
      </c>
      <c r="O136" s="42">
        <f>AV114</f>
        <v>0</v>
      </c>
      <c r="P136" s="42">
        <f>AV115</f>
        <v>0</v>
      </c>
      <c r="Q136" s="44">
        <v>0</v>
      </c>
      <c r="AU136" s="17" t="s">
        <v>254</v>
      </c>
      <c r="AV136" s="57">
        <f>SUM(BI111:BI115)</f>
        <v>0</v>
      </c>
      <c r="AW136" s="17">
        <f t="shared" si="169"/>
        <v>0</v>
      </c>
      <c r="AX136" s="43">
        <f>AW113</f>
        <v>0</v>
      </c>
      <c r="AY136" s="42">
        <f>AW112</f>
        <v>0</v>
      </c>
      <c r="AZ136" s="42">
        <f>AW111</f>
        <v>0</v>
      </c>
      <c r="BA136" s="42">
        <f>AW114</f>
        <v>0</v>
      </c>
      <c r="BB136" s="42">
        <f>AW115</f>
        <v>0</v>
      </c>
      <c r="BC136" s="44">
        <v>0</v>
      </c>
    </row>
    <row r="137" spans="8:57" x14ac:dyDescent="0.25">
      <c r="J137" s="17" t="s">
        <v>21</v>
      </c>
      <c r="K137" s="17" t="s">
        <v>22</v>
      </c>
      <c r="AV137" s="17" t="s">
        <v>21</v>
      </c>
      <c r="AW137" s="17" t="s">
        <v>22</v>
      </c>
    </row>
    <row r="138" spans="8:57" x14ac:dyDescent="0.25">
      <c r="J138" s="17" t="s">
        <v>23</v>
      </c>
      <c r="AV138" s="17" t="s">
        <v>23</v>
      </c>
    </row>
    <row r="139" spans="8:57" hidden="1" x14ac:dyDescent="0.25">
      <c r="H139" s="176" t="s">
        <v>24</v>
      </c>
      <c r="I139" s="176"/>
      <c r="J139" s="176"/>
      <c r="K139" s="176"/>
      <c r="L139" s="176">
        <f t="shared" ref="L139:Q139" si="170">SUM(L140:L145)</f>
        <v>0</v>
      </c>
      <c r="M139" s="176">
        <f t="shared" si="170"/>
        <v>0</v>
      </c>
      <c r="N139" s="176">
        <f t="shared" si="170"/>
        <v>0</v>
      </c>
      <c r="O139" s="176">
        <f t="shared" si="170"/>
        <v>0</v>
      </c>
      <c r="P139" s="176">
        <f t="shared" si="170"/>
        <v>0</v>
      </c>
      <c r="Q139" s="176">
        <f t="shared" si="170"/>
        <v>0</v>
      </c>
      <c r="R139" s="176"/>
      <c r="AT139" s="176" t="s">
        <v>24</v>
      </c>
      <c r="AU139" s="176"/>
      <c r="AV139" s="176"/>
      <c r="AW139" s="176"/>
      <c r="AX139" s="176">
        <f t="shared" ref="AX139:BC139" si="171">SUM(AX140:AX145)</f>
        <v>0</v>
      </c>
      <c r="AY139" s="176">
        <f t="shared" si="171"/>
        <v>0</v>
      </c>
      <c r="AZ139" s="176">
        <f t="shared" si="171"/>
        <v>0</v>
      </c>
      <c r="BA139" s="176">
        <f t="shared" si="171"/>
        <v>0</v>
      </c>
      <c r="BB139" s="176">
        <f t="shared" si="171"/>
        <v>0</v>
      </c>
      <c r="BC139" s="176">
        <f t="shared" si="171"/>
        <v>0</v>
      </c>
      <c r="BD139" s="176"/>
      <c r="BE139" s="176"/>
    </row>
    <row r="140" spans="8:57" hidden="1" x14ac:dyDescent="0.25">
      <c r="H140" s="176"/>
      <c r="I140" s="176"/>
      <c r="J140" s="176"/>
      <c r="K140" s="176">
        <f>($J$131)</f>
        <v>0</v>
      </c>
      <c r="L140" s="176">
        <f t="shared" ref="L140:Q140" si="172">IF($K$131&gt;0,ROUND((L131)*($J$131/$K$131),0),0)</f>
        <v>0</v>
      </c>
      <c r="M140" s="176">
        <f t="shared" si="172"/>
        <v>0</v>
      </c>
      <c r="N140" s="176">
        <f t="shared" si="172"/>
        <v>0</v>
      </c>
      <c r="O140" s="176">
        <f t="shared" si="172"/>
        <v>0</v>
      </c>
      <c r="P140" s="176">
        <f t="shared" si="172"/>
        <v>0</v>
      </c>
      <c r="Q140" s="176">
        <f t="shared" si="172"/>
        <v>0</v>
      </c>
      <c r="R140" s="176"/>
      <c r="AT140" s="176"/>
      <c r="AU140" s="176"/>
      <c r="AV140" s="176"/>
      <c r="AW140" s="176">
        <f>($AV$131)</f>
        <v>0</v>
      </c>
      <c r="AX140" s="176">
        <f t="shared" ref="AX140:BC140" si="173">IF($AW$131&gt;0,ROUND((AX131)*($AV$131/$AW$131),0),0)</f>
        <v>0</v>
      </c>
      <c r="AY140" s="176">
        <f t="shared" si="173"/>
        <v>0</v>
      </c>
      <c r="AZ140" s="176">
        <f t="shared" si="173"/>
        <v>0</v>
      </c>
      <c r="BA140" s="176">
        <f t="shared" si="173"/>
        <v>0</v>
      </c>
      <c r="BB140" s="176">
        <f t="shared" si="173"/>
        <v>0</v>
      </c>
      <c r="BC140" s="176">
        <f t="shared" si="173"/>
        <v>0</v>
      </c>
      <c r="BD140" s="176"/>
      <c r="BE140" s="176"/>
    </row>
    <row r="141" spans="8:57" hidden="1" x14ac:dyDescent="0.25">
      <c r="H141" s="176"/>
      <c r="I141" s="176"/>
      <c r="J141" s="176"/>
      <c r="K141" s="176">
        <f>($J$132)</f>
        <v>0</v>
      </c>
      <c r="L141" s="176">
        <f t="shared" ref="L141:Q141" si="174">IF($K$132&gt;0,ROUND((L132)*($J$132/$K$132),0),0)</f>
        <v>0</v>
      </c>
      <c r="M141" s="176">
        <f t="shared" si="174"/>
        <v>0</v>
      </c>
      <c r="N141" s="176">
        <f t="shared" si="174"/>
        <v>0</v>
      </c>
      <c r="O141" s="176">
        <f t="shared" si="174"/>
        <v>0</v>
      </c>
      <c r="P141" s="176">
        <f t="shared" si="174"/>
        <v>0</v>
      </c>
      <c r="Q141" s="176">
        <f t="shared" si="174"/>
        <v>0</v>
      </c>
      <c r="R141" s="176"/>
      <c r="AT141" s="176"/>
      <c r="AU141" s="176"/>
      <c r="AV141" s="176"/>
      <c r="AW141" s="176">
        <f>($AV$132)</f>
        <v>0</v>
      </c>
      <c r="AX141" s="176">
        <f t="shared" ref="AX141:BC141" si="175">IF($AW$132&gt;0,ROUND((AX132)*($AV$132/$AW$132),0),0)</f>
        <v>0</v>
      </c>
      <c r="AY141" s="176">
        <f t="shared" si="175"/>
        <v>0</v>
      </c>
      <c r="AZ141" s="176">
        <f t="shared" si="175"/>
        <v>0</v>
      </c>
      <c r="BA141" s="176">
        <f t="shared" si="175"/>
        <v>0</v>
      </c>
      <c r="BB141" s="176">
        <f t="shared" si="175"/>
        <v>0</v>
      </c>
      <c r="BC141" s="176">
        <f t="shared" si="175"/>
        <v>0</v>
      </c>
      <c r="BD141" s="176"/>
      <c r="BE141" s="176"/>
    </row>
    <row r="142" spans="8:57" hidden="1" x14ac:dyDescent="0.25">
      <c r="H142" s="176"/>
      <c r="I142" s="176"/>
      <c r="J142" s="176"/>
      <c r="K142" s="176">
        <f>($J$133)</f>
        <v>0</v>
      </c>
      <c r="L142" s="176">
        <f t="shared" ref="L142:Q142" si="176">IF($K$133&gt;0,ROUND((L133)*($J$133/$K$133),0),0)</f>
        <v>0</v>
      </c>
      <c r="M142" s="176">
        <f t="shared" si="176"/>
        <v>0</v>
      </c>
      <c r="N142" s="176">
        <f t="shared" si="176"/>
        <v>0</v>
      </c>
      <c r="O142" s="176">
        <f t="shared" si="176"/>
        <v>0</v>
      </c>
      <c r="P142" s="176">
        <f t="shared" si="176"/>
        <v>0</v>
      </c>
      <c r="Q142" s="176">
        <f t="shared" si="176"/>
        <v>0</v>
      </c>
      <c r="R142" s="176"/>
      <c r="AT142" s="176"/>
      <c r="AU142" s="176"/>
      <c r="AV142" s="176"/>
      <c r="AW142" s="176">
        <f>($AV$133)</f>
        <v>0</v>
      </c>
      <c r="AX142" s="176">
        <f t="shared" ref="AX142:BC142" si="177">IF($AW$133&gt;0,ROUND((AX133)*($AV$133/$AW$133),0),0)</f>
        <v>0</v>
      </c>
      <c r="AY142" s="176">
        <f t="shared" si="177"/>
        <v>0</v>
      </c>
      <c r="AZ142" s="176">
        <f t="shared" si="177"/>
        <v>0</v>
      </c>
      <c r="BA142" s="176">
        <f t="shared" si="177"/>
        <v>0</v>
      </c>
      <c r="BB142" s="176">
        <f t="shared" si="177"/>
        <v>0</v>
      </c>
      <c r="BC142" s="176">
        <f t="shared" si="177"/>
        <v>0</v>
      </c>
      <c r="BD142" s="176"/>
      <c r="BE142" s="176"/>
    </row>
    <row r="143" spans="8:57" hidden="1" x14ac:dyDescent="0.25">
      <c r="H143" s="176"/>
      <c r="I143" s="176"/>
      <c r="J143" s="176"/>
      <c r="K143" s="176">
        <f>($J$134)</f>
        <v>0</v>
      </c>
      <c r="L143" s="176">
        <f t="shared" ref="L143:Q143" si="178">IF($K$134&gt;0,ROUND((L134)*($J$134/$K$134),0),0)</f>
        <v>0</v>
      </c>
      <c r="M143" s="176">
        <f t="shared" si="178"/>
        <v>0</v>
      </c>
      <c r="N143" s="176">
        <f t="shared" si="178"/>
        <v>0</v>
      </c>
      <c r="O143" s="176">
        <f t="shared" si="178"/>
        <v>0</v>
      </c>
      <c r="P143" s="176">
        <f t="shared" si="178"/>
        <v>0</v>
      </c>
      <c r="Q143" s="176">
        <f t="shared" si="178"/>
        <v>0</v>
      </c>
      <c r="R143" s="176"/>
      <c r="AT143" s="176"/>
      <c r="AU143" s="176"/>
      <c r="AV143" s="176"/>
      <c r="AW143" s="176">
        <f>($AV$134)</f>
        <v>0</v>
      </c>
      <c r="AX143" s="176">
        <f t="shared" ref="AX143:BC143" si="179">IF($AW$134&gt;0,ROUND((AX134)*($AV$134/$AW$134),0),0)</f>
        <v>0</v>
      </c>
      <c r="AY143" s="176">
        <f t="shared" si="179"/>
        <v>0</v>
      </c>
      <c r="AZ143" s="176">
        <f t="shared" si="179"/>
        <v>0</v>
      </c>
      <c r="BA143" s="176">
        <f t="shared" si="179"/>
        <v>0</v>
      </c>
      <c r="BB143" s="176">
        <f t="shared" si="179"/>
        <v>0</v>
      </c>
      <c r="BC143" s="176">
        <f t="shared" si="179"/>
        <v>0</v>
      </c>
      <c r="BD143" s="176"/>
      <c r="BE143" s="176"/>
    </row>
    <row r="144" spans="8:57" hidden="1" x14ac:dyDescent="0.25">
      <c r="H144" s="176"/>
      <c r="I144" s="176"/>
      <c r="J144" s="176"/>
      <c r="K144" s="176">
        <f>($J$135)</f>
        <v>0</v>
      </c>
      <c r="L144" s="176">
        <f t="shared" ref="L144:Q144" si="180">IF($K$135&gt;0,ROUND((L135)*($J$135/$K$135),0),0)</f>
        <v>0</v>
      </c>
      <c r="M144" s="176">
        <f t="shared" si="180"/>
        <v>0</v>
      </c>
      <c r="N144" s="176">
        <f t="shared" si="180"/>
        <v>0</v>
      </c>
      <c r="O144" s="176">
        <f t="shared" si="180"/>
        <v>0</v>
      </c>
      <c r="P144" s="176">
        <f t="shared" si="180"/>
        <v>0</v>
      </c>
      <c r="Q144" s="176">
        <f t="shared" si="180"/>
        <v>0</v>
      </c>
      <c r="R144" s="176"/>
      <c r="AT144" s="176"/>
      <c r="AU144" s="176"/>
      <c r="AV144" s="176"/>
      <c r="AW144" s="176">
        <f>($AV$135)</f>
        <v>0</v>
      </c>
      <c r="AX144" s="176">
        <f t="shared" ref="AX144:BC144" si="181">IF($AW$135&gt;0,ROUND((AX135)*($AV$135/$AW$135),0),0)</f>
        <v>0</v>
      </c>
      <c r="AY144" s="176">
        <f t="shared" si="181"/>
        <v>0</v>
      </c>
      <c r="AZ144" s="176">
        <f t="shared" si="181"/>
        <v>0</v>
      </c>
      <c r="BA144" s="176">
        <f t="shared" si="181"/>
        <v>0</v>
      </c>
      <c r="BB144" s="176">
        <f t="shared" si="181"/>
        <v>0</v>
      </c>
      <c r="BC144" s="176">
        <f t="shared" si="181"/>
        <v>0</v>
      </c>
      <c r="BD144" s="176"/>
      <c r="BE144" s="176"/>
    </row>
    <row r="145" spans="8:57" hidden="1" x14ac:dyDescent="0.25">
      <c r="H145" s="176"/>
      <c r="I145" s="176"/>
      <c r="J145" s="176"/>
      <c r="K145" s="176">
        <f>($J$136)</f>
        <v>0</v>
      </c>
      <c r="L145" s="176">
        <f t="shared" ref="L145:Q145" si="182">IF($K$136&gt;0,ROUND((L136)*($J$136/$K$136),0),0)</f>
        <v>0</v>
      </c>
      <c r="M145" s="176">
        <f t="shared" si="182"/>
        <v>0</v>
      </c>
      <c r="N145" s="176">
        <f t="shared" si="182"/>
        <v>0</v>
      </c>
      <c r="O145" s="176">
        <f t="shared" si="182"/>
        <v>0</v>
      </c>
      <c r="P145" s="176">
        <f t="shared" si="182"/>
        <v>0</v>
      </c>
      <c r="Q145" s="176">
        <f t="shared" si="182"/>
        <v>0</v>
      </c>
      <c r="R145" s="176"/>
      <c r="AT145" s="176"/>
      <c r="AU145" s="176"/>
      <c r="AV145" s="176"/>
      <c r="AW145" s="176">
        <f>($AV$136)</f>
        <v>0</v>
      </c>
      <c r="AX145" s="176">
        <f t="shared" ref="AX145:BC145" si="183">IF($AW$136&gt;0,ROUND((AX136)*($AV$136/$AW$136),0),0)</f>
        <v>0</v>
      </c>
      <c r="AY145" s="176">
        <f t="shared" si="183"/>
        <v>0</v>
      </c>
      <c r="AZ145" s="176">
        <f t="shared" si="183"/>
        <v>0</v>
      </c>
      <c r="BA145" s="176">
        <f t="shared" si="183"/>
        <v>0</v>
      </c>
      <c r="BB145" s="176">
        <f t="shared" si="183"/>
        <v>0</v>
      </c>
      <c r="BC145" s="176">
        <f t="shared" si="183"/>
        <v>0</v>
      </c>
      <c r="BD145" s="176"/>
      <c r="BE145" s="176"/>
    </row>
    <row r="146" spans="8:57" hidden="1" x14ac:dyDescent="0.25">
      <c r="H146" s="176"/>
      <c r="I146" s="176"/>
      <c r="J146" s="176"/>
      <c r="K146" s="176"/>
      <c r="L146" s="176" t="s">
        <v>25</v>
      </c>
      <c r="M146" s="176" t="s">
        <v>18</v>
      </c>
      <c r="N146" s="176" t="s">
        <v>26</v>
      </c>
      <c r="O146" s="176"/>
      <c r="P146" s="176"/>
      <c r="Q146" s="176"/>
      <c r="R146" s="176"/>
      <c r="AT146" s="176"/>
      <c r="AU146" s="176"/>
      <c r="AV146" s="176"/>
      <c r="AW146" s="176"/>
      <c r="AX146" s="176" t="s">
        <v>25</v>
      </c>
      <c r="AY146" s="176" t="s">
        <v>18</v>
      </c>
      <c r="AZ146" s="176" t="s">
        <v>26</v>
      </c>
      <c r="BA146" s="176"/>
      <c r="BB146" s="176"/>
      <c r="BC146" s="176"/>
      <c r="BD146" s="176"/>
      <c r="BE146" s="176"/>
    </row>
    <row r="147" spans="8:57" hidden="1" x14ac:dyDescent="0.25">
      <c r="H147" s="176"/>
      <c r="I147" s="176"/>
      <c r="J147" s="176"/>
      <c r="K147" s="176" t="s">
        <v>27</v>
      </c>
      <c r="L147" s="176">
        <f>(L139)</f>
        <v>0</v>
      </c>
      <c r="M147" s="176">
        <f>($L$129)</f>
        <v>0</v>
      </c>
      <c r="N147" s="177">
        <f t="shared" ref="N147:N152" si="184">IF(M147&gt;0,ROUND((L147-M147)/M147,2),0)</f>
        <v>0</v>
      </c>
      <c r="O147" s="176"/>
      <c r="P147" s="176"/>
      <c r="Q147" s="176"/>
      <c r="R147" s="176"/>
      <c r="AT147" s="176"/>
      <c r="AU147" s="176"/>
      <c r="AV147" s="176"/>
      <c r="AW147" s="176" t="s">
        <v>27</v>
      </c>
      <c r="AX147" s="176">
        <f>(AX139)</f>
        <v>0</v>
      </c>
      <c r="AY147" s="176">
        <f>($AX$129)</f>
        <v>0</v>
      </c>
      <c r="AZ147" s="177">
        <f t="shared" ref="AZ147:AZ152" si="185">IF(AY147&gt;0,ROUND((AX147-AY147)/AY147,2),0)</f>
        <v>0</v>
      </c>
      <c r="BA147" s="176"/>
      <c r="BB147" s="176"/>
      <c r="BC147" s="176"/>
      <c r="BD147" s="176"/>
      <c r="BE147" s="176"/>
    </row>
    <row r="148" spans="8:57" hidden="1" x14ac:dyDescent="0.25">
      <c r="H148" s="176"/>
      <c r="I148" s="176"/>
      <c r="J148" s="176"/>
      <c r="K148" s="176" t="s">
        <v>28</v>
      </c>
      <c r="L148" s="176">
        <f>(M139)</f>
        <v>0</v>
      </c>
      <c r="M148" s="176">
        <f>($M$129)</f>
        <v>0</v>
      </c>
      <c r="N148" s="177">
        <f t="shared" si="184"/>
        <v>0</v>
      </c>
      <c r="O148" s="176"/>
      <c r="P148" s="176"/>
      <c r="Q148" s="176"/>
      <c r="R148" s="176"/>
      <c r="AT148" s="176"/>
      <c r="AU148" s="176"/>
      <c r="AV148" s="176"/>
      <c r="AW148" s="176" t="s">
        <v>28</v>
      </c>
      <c r="AX148" s="176">
        <f>(AY139)</f>
        <v>0</v>
      </c>
      <c r="AY148" s="176">
        <f>($AY$129)</f>
        <v>0</v>
      </c>
      <c r="AZ148" s="177">
        <f t="shared" si="185"/>
        <v>0</v>
      </c>
      <c r="BA148" s="176"/>
      <c r="BB148" s="176"/>
      <c r="BC148" s="176"/>
      <c r="BD148" s="176"/>
      <c r="BE148" s="176"/>
    </row>
    <row r="149" spans="8:57" hidden="1" x14ac:dyDescent="0.25">
      <c r="H149" s="176"/>
      <c r="I149" s="176"/>
      <c r="J149" s="176"/>
      <c r="K149" s="176" t="s">
        <v>29</v>
      </c>
      <c r="L149" s="176">
        <f>(N139)</f>
        <v>0</v>
      </c>
      <c r="M149" s="176">
        <f>($N$129)</f>
        <v>0</v>
      </c>
      <c r="N149" s="177">
        <f t="shared" si="184"/>
        <v>0</v>
      </c>
      <c r="O149" s="176"/>
      <c r="P149" s="176"/>
      <c r="Q149" s="176"/>
      <c r="R149" s="176"/>
      <c r="AT149" s="176"/>
      <c r="AU149" s="176"/>
      <c r="AV149" s="176"/>
      <c r="AW149" s="176" t="s">
        <v>29</v>
      </c>
      <c r="AX149" s="176">
        <f>(AZ139)</f>
        <v>0</v>
      </c>
      <c r="AY149" s="176">
        <f>($AZ$129)</f>
        <v>0</v>
      </c>
      <c r="AZ149" s="177">
        <f t="shared" si="185"/>
        <v>0</v>
      </c>
      <c r="BA149" s="176"/>
      <c r="BB149" s="176"/>
      <c r="BC149" s="176"/>
      <c r="BD149" s="176"/>
      <c r="BE149" s="176"/>
    </row>
    <row r="150" spans="8:57" hidden="1" x14ac:dyDescent="0.25">
      <c r="H150" s="176"/>
      <c r="I150" s="176"/>
      <c r="J150" s="176"/>
      <c r="K150" s="176" t="s">
        <v>30</v>
      </c>
      <c r="L150" s="176">
        <f>(O139)</f>
        <v>0</v>
      </c>
      <c r="M150" s="176">
        <f>($O$129)</f>
        <v>0</v>
      </c>
      <c r="N150" s="177">
        <f t="shared" si="184"/>
        <v>0</v>
      </c>
      <c r="O150" s="176"/>
      <c r="P150" s="176"/>
      <c r="Q150" s="176"/>
      <c r="R150" s="176"/>
      <c r="AT150" s="176"/>
      <c r="AU150" s="176"/>
      <c r="AV150" s="176"/>
      <c r="AW150" s="176" t="s">
        <v>30</v>
      </c>
      <c r="AX150" s="176">
        <f>(BA139)</f>
        <v>0</v>
      </c>
      <c r="AY150" s="176">
        <f>($BA$129)</f>
        <v>0</v>
      </c>
      <c r="AZ150" s="177">
        <f t="shared" si="185"/>
        <v>0</v>
      </c>
      <c r="BA150" s="176"/>
      <c r="BB150" s="176"/>
      <c r="BC150" s="176"/>
      <c r="BD150" s="176"/>
      <c r="BE150" s="176"/>
    </row>
    <row r="151" spans="8:57" hidden="1" x14ac:dyDescent="0.25">
      <c r="H151" s="176"/>
      <c r="I151" s="176"/>
      <c r="J151" s="176"/>
      <c r="K151" s="176" t="s">
        <v>102</v>
      </c>
      <c r="L151" s="176">
        <f>(P139)</f>
        <v>0</v>
      </c>
      <c r="M151" s="176">
        <f>($P$129)</f>
        <v>0</v>
      </c>
      <c r="N151" s="177">
        <f t="shared" si="184"/>
        <v>0</v>
      </c>
      <c r="O151" s="176"/>
      <c r="P151" s="176"/>
      <c r="Q151" s="176"/>
      <c r="R151" s="176"/>
      <c r="AT151" s="176"/>
      <c r="AU151" s="176"/>
      <c r="AV151" s="176"/>
      <c r="AW151" s="176" t="s">
        <v>102</v>
      </c>
      <c r="AX151" s="176">
        <f>(BB139)</f>
        <v>0</v>
      </c>
      <c r="AY151" s="176">
        <f>($BB$129)</f>
        <v>0</v>
      </c>
      <c r="AZ151" s="177">
        <f t="shared" si="185"/>
        <v>0</v>
      </c>
      <c r="BA151" s="176"/>
      <c r="BB151" s="176"/>
      <c r="BC151" s="176"/>
      <c r="BD151" s="176"/>
      <c r="BE151" s="176"/>
    </row>
    <row r="152" spans="8:57" hidden="1" x14ac:dyDescent="0.25">
      <c r="H152" s="176"/>
      <c r="I152" s="176"/>
      <c r="J152" s="176"/>
      <c r="K152" s="176" t="s">
        <v>103</v>
      </c>
      <c r="L152" s="176">
        <f>(Q139)</f>
        <v>0</v>
      </c>
      <c r="M152" s="176">
        <f>($Q$129)</f>
        <v>0</v>
      </c>
      <c r="N152" s="177">
        <f t="shared" si="184"/>
        <v>0</v>
      </c>
      <c r="O152" s="176"/>
      <c r="P152" s="176"/>
      <c r="Q152" s="176"/>
      <c r="R152" s="176"/>
      <c r="AT152" s="176"/>
      <c r="AU152" s="176"/>
      <c r="AV152" s="176"/>
      <c r="AW152" s="176" t="s">
        <v>103</v>
      </c>
      <c r="AX152" s="176">
        <f>(BC139)</f>
        <v>0</v>
      </c>
      <c r="AY152" s="176">
        <f>($BC$129)</f>
        <v>0</v>
      </c>
      <c r="AZ152" s="177">
        <f t="shared" si="185"/>
        <v>0</v>
      </c>
      <c r="BA152" s="176"/>
      <c r="BB152" s="176"/>
      <c r="BC152" s="176"/>
      <c r="BD152" s="176"/>
      <c r="BE152" s="176"/>
    </row>
    <row r="153" spans="8:57" hidden="1" x14ac:dyDescent="0.25">
      <c r="H153" s="176"/>
      <c r="I153" s="176"/>
      <c r="J153" s="176"/>
      <c r="K153" s="176"/>
      <c r="L153" s="176">
        <f>SUM(L147:L152)</f>
        <v>0</v>
      </c>
      <c r="M153" s="176">
        <f>SUM(M147:M152)</f>
        <v>0</v>
      </c>
      <c r="N153" s="176"/>
      <c r="O153" s="176"/>
      <c r="P153" s="176"/>
      <c r="Q153" s="176"/>
      <c r="R153" s="176"/>
      <c r="AT153" s="176"/>
      <c r="AU153" s="176"/>
      <c r="AV153" s="176"/>
      <c r="AW153" s="176"/>
      <c r="AX153" s="176">
        <f>SUM(AX147:AX152)</f>
        <v>0</v>
      </c>
      <c r="AY153" s="176">
        <f>SUM(AY147:AY152)</f>
        <v>0</v>
      </c>
      <c r="AZ153" s="176"/>
      <c r="BA153" s="176"/>
      <c r="BB153" s="176"/>
      <c r="BC153" s="176"/>
      <c r="BD153" s="176"/>
      <c r="BE153" s="176"/>
    </row>
    <row r="154" spans="8:57" hidden="1" x14ac:dyDescent="0.25">
      <c r="H154" s="176" t="s">
        <v>31</v>
      </c>
      <c r="I154" s="176"/>
      <c r="J154" s="176"/>
      <c r="K154" s="176"/>
      <c r="L154" s="176">
        <f>($L$129)</f>
        <v>0</v>
      </c>
      <c r="M154" s="176">
        <f>($M$129)</f>
        <v>0</v>
      </c>
      <c r="N154" s="176">
        <f>($N$129)</f>
        <v>0</v>
      </c>
      <c r="O154" s="176">
        <f>($O$129)</f>
        <v>0</v>
      </c>
      <c r="P154" s="176">
        <f>($P$129)</f>
        <v>0</v>
      </c>
      <c r="Q154" s="176">
        <f>($Q$129)</f>
        <v>0</v>
      </c>
      <c r="R154" s="176"/>
      <c r="AT154" s="176" t="s">
        <v>31</v>
      </c>
      <c r="AU154" s="176"/>
      <c r="AV154" s="176"/>
      <c r="AW154" s="176"/>
      <c r="AX154" s="176">
        <f>($AX$129)</f>
        <v>0</v>
      </c>
      <c r="AY154" s="176">
        <f>($AY$129)</f>
        <v>0</v>
      </c>
      <c r="AZ154" s="176">
        <f>($AZ$129)</f>
        <v>0</v>
      </c>
      <c r="BA154" s="176">
        <f>($BA$129)</f>
        <v>0</v>
      </c>
      <c r="BB154" s="176">
        <f>($BB$129)</f>
        <v>0</v>
      </c>
      <c r="BC154" s="176">
        <f>($BC$129)</f>
        <v>0</v>
      </c>
      <c r="BD154" s="176"/>
      <c r="BE154" s="176"/>
    </row>
    <row r="155" spans="8:57" hidden="1" x14ac:dyDescent="0.25">
      <c r="H155" s="176"/>
      <c r="I155" s="176"/>
      <c r="J155" s="176"/>
      <c r="K155" s="176">
        <f t="shared" ref="K155:K160" si="186">SUM(L155:Q155)</f>
        <v>0</v>
      </c>
      <c r="L155" s="176">
        <f t="shared" ref="L155:L160" si="187">IF($L$147&gt;0,ROUND(($M$147/$L$147)*L140,0),0)</f>
        <v>0</v>
      </c>
      <c r="M155" s="176">
        <f t="shared" ref="M155:M160" si="188">IF($L$148&gt;0,ROUND(($M$148/$L$148)*M140,0),0)</f>
        <v>0</v>
      </c>
      <c r="N155" s="176">
        <f t="shared" ref="N155:N160" si="189">IF($L$149&gt;0,ROUND(($M$149/$L$149)*N140,0),0)</f>
        <v>0</v>
      </c>
      <c r="O155" s="176">
        <f t="shared" ref="O155:O160" si="190">IF($L$150&gt;0,ROUND(($M$150/$L$150)*O140,0),0)</f>
        <v>0</v>
      </c>
      <c r="P155" s="176">
        <f t="shared" ref="P155:P160" si="191">IF($L$151&gt;0,ROUND(($M$151/$L$151)*P140,0),0)</f>
        <v>0</v>
      </c>
      <c r="Q155" s="176">
        <f t="shared" ref="Q155:Q160" si="192">IF($L$152&gt;0,ROUND(($M$152/$L$152)*Q140,0),0)</f>
        <v>0</v>
      </c>
      <c r="R155" s="176"/>
      <c r="AT155" s="176"/>
      <c r="AU155" s="176"/>
      <c r="AV155" s="176"/>
      <c r="AW155" s="176">
        <f t="shared" ref="AW155:AW160" si="193">SUM(AX155:BC155)</f>
        <v>0</v>
      </c>
      <c r="AX155" s="176">
        <f t="shared" ref="AX155:AX160" si="194">IF($AX$147&gt;0,ROUND(($AY$147/$AX$147)*AX140,0),0)</f>
        <v>0</v>
      </c>
      <c r="AY155" s="176">
        <f t="shared" ref="AY155:AY160" si="195">IF($AX$148&gt;0,ROUND(($AY$148/$AX$148)*AY140,0),0)</f>
        <v>0</v>
      </c>
      <c r="AZ155" s="176">
        <f t="shared" ref="AZ155:AZ160" si="196">IF($AX$149&gt;0,ROUND(($AY$149/$AX$149)*AZ140,0),0)</f>
        <v>0</v>
      </c>
      <c r="BA155" s="176">
        <f t="shared" ref="BA155:BA160" si="197">IF($AX$150&gt;0,ROUND(($AY$150/$AX$150)*BA140,0),0)</f>
        <v>0</v>
      </c>
      <c r="BB155" s="176">
        <f t="shared" ref="BB155:BB160" si="198">IF($AX$151&gt;0,ROUND(($AY$151/$AX$151)*BB140,0),0)</f>
        <v>0</v>
      </c>
      <c r="BC155" s="176">
        <f t="shared" ref="BC155:BC160" si="199">IF($AX$152&gt;0,ROUND(($AY$152/$AX$152)*BC140,0),0)</f>
        <v>0</v>
      </c>
      <c r="BD155" s="176"/>
      <c r="BE155" s="176"/>
    </row>
    <row r="156" spans="8:57" hidden="1" x14ac:dyDescent="0.25">
      <c r="H156" s="176"/>
      <c r="I156" s="176"/>
      <c r="J156" s="176"/>
      <c r="K156" s="176">
        <f t="shared" si="186"/>
        <v>0</v>
      </c>
      <c r="L156" s="176">
        <f t="shared" si="187"/>
        <v>0</v>
      </c>
      <c r="M156" s="176">
        <f t="shared" si="188"/>
        <v>0</v>
      </c>
      <c r="N156" s="176">
        <f t="shared" si="189"/>
        <v>0</v>
      </c>
      <c r="O156" s="176">
        <f t="shared" si="190"/>
        <v>0</v>
      </c>
      <c r="P156" s="176">
        <f t="shared" si="191"/>
        <v>0</v>
      </c>
      <c r="Q156" s="176">
        <f t="shared" si="192"/>
        <v>0</v>
      </c>
      <c r="R156" s="176"/>
      <c r="AT156" s="176"/>
      <c r="AU156" s="176"/>
      <c r="AV156" s="176"/>
      <c r="AW156" s="176">
        <f t="shared" si="193"/>
        <v>0</v>
      </c>
      <c r="AX156" s="176">
        <f t="shared" si="194"/>
        <v>0</v>
      </c>
      <c r="AY156" s="176">
        <f t="shared" si="195"/>
        <v>0</v>
      </c>
      <c r="AZ156" s="176">
        <f t="shared" si="196"/>
        <v>0</v>
      </c>
      <c r="BA156" s="176">
        <f t="shared" si="197"/>
        <v>0</v>
      </c>
      <c r="BB156" s="176">
        <f t="shared" si="198"/>
        <v>0</v>
      </c>
      <c r="BC156" s="176">
        <f t="shared" si="199"/>
        <v>0</v>
      </c>
      <c r="BD156" s="176"/>
      <c r="BE156" s="176"/>
    </row>
    <row r="157" spans="8:57" hidden="1" x14ac:dyDescent="0.25">
      <c r="H157" s="176"/>
      <c r="I157" s="176"/>
      <c r="J157" s="176"/>
      <c r="K157" s="176">
        <f t="shared" si="186"/>
        <v>0</v>
      </c>
      <c r="L157" s="176">
        <f t="shared" si="187"/>
        <v>0</v>
      </c>
      <c r="M157" s="176">
        <f t="shared" si="188"/>
        <v>0</v>
      </c>
      <c r="N157" s="176">
        <f t="shared" si="189"/>
        <v>0</v>
      </c>
      <c r="O157" s="176">
        <f t="shared" si="190"/>
        <v>0</v>
      </c>
      <c r="P157" s="176">
        <f t="shared" si="191"/>
        <v>0</v>
      </c>
      <c r="Q157" s="176">
        <f t="shared" si="192"/>
        <v>0</v>
      </c>
      <c r="R157" s="176"/>
      <c r="AT157" s="176"/>
      <c r="AU157" s="176"/>
      <c r="AV157" s="176"/>
      <c r="AW157" s="176">
        <f t="shared" si="193"/>
        <v>0</v>
      </c>
      <c r="AX157" s="176">
        <f t="shared" si="194"/>
        <v>0</v>
      </c>
      <c r="AY157" s="176">
        <f t="shared" si="195"/>
        <v>0</v>
      </c>
      <c r="AZ157" s="176">
        <f t="shared" si="196"/>
        <v>0</v>
      </c>
      <c r="BA157" s="176">
        <f t="shared" si="197"/>
        <v>0</v>
      </c>
      <c r="BB157" s="176">
        <f t="shared" si="198"/>
        <v>0</v>
      </c>
      <c r="BC157" s="176">
        <f t="shared" si="199"/>
        <v>0</v>
      </c>
      <c r="BD157" s="176"/>
      <c r="BE157" s="176"/>
    </row>
    <row r="158" spans="8:57" hidden="1" x14ac:dyDescent="0.25">
      <c r="H158" s="176"/>
      <c r="I158" s="176"/>
      <c r="J158" s="176"/>
      <c r="K158" s="176">
        <f t="shared" si="186"/>
        <v>0</v>
      </c>
      <c r="L158" s="176">
        <f t="shared" si="187"/>
        <v>0</v>
      </c>
      <c r="M158" s="176">
        <f t="shared" si="188"/>
        <v>0</v>
      </c>
      <c r="N158" s="176">
        <f t="shared" si="189"/>
        <v>0</v>
      </c>
      <c r="O158" s="176">
        <f t="shared" si="190"/>
        <v>0</v>
      </c>
      <c r="P158" s="176">
        <f t="shared" si="191"/>
        <v>0</v>
      </c>
      <c r="Q158" s="176">
        <f t="shared" si="192"/>
        <v>0</v>
      </c>
      <c r="R158" s="176"/>
      <c r="AT158" s="176"/>
      <c r="AU158" s="176"/>
      <c r="AV158" s="176"/>
      <c r="AW158" s="176">
        <f t="shared" si="193"/>
        <v>0</v>
      </c>
      <c r="AX158" s="176">
        <f t="shared" si="194"/>
        <v>0</v>
      </c>
      <c r="AY158" s="176">
        <f t="shared" si="195"/>
        <v>0</v>
      </c>
      <c r="AZ158" s="176">
        <f t="shared" si="196"/>
        <v>0</v>
      </c>
      <c r="BA158" s="176">
        <f t="shared" si="197"/>
        <v>0</v>
      </c>
      <c r="BB158" s="176">
        <f t="shared" si="198"/>
        <v>0</v>
      </c>
      <c r="BC158" s="176">
        <f t="shared" si="199"/>
        <v>0</v>
      </c>
      <c r="BD158" s="176"/>
      <c r="BE158" s="176"/>
    </row>
    <row r="159" spans="8:57" hidden="1" x14ac:dyDescent="0.25">
      <c r="H159" s="176"/>
      <c r="I159" s="176"/>
      <c r="J159" s="176"/>
      <c r="K159" s="176">
        <f t="shared" si="186"/>
        <v>0</v>
      </c>
      <c r="L159" s="176">
        <f t="shared" si="187"/>
        <v>0</v>
      </c>
      <c r="M159" s="176">
        <f t="shared" si="188"/>
        <v>0</v>
      </c>
      <c r="N159" s="176">
        <f t="shared" si="189"/>
        <v>0</v>
      </c>
      <c r="O159" s="176">
        <f t="shared" si="190"/>
        <v>0</v>
      </c>
      <c r="P159" s="176">
        <f t="shared" si="191"/>
        <v>0</v>
      </c>
      <c r="Q159" s="176">
        <f t="shared" si="192"/>
        <v>0</v>
      </c>
      <c r="R159" s="176"/>
      <c r="AT159" s="176"/>
      <c r="AU159" s="176"/>
      <c r="AV159" s="176"/>
      <c r="AW159" s="176">
        <f t="shared" si="193"/>
        <v>0</v>
      </c>
      <c r="AX159" s="176">
        <f t="shared" si="194"/>
        <v>0</v>
      </c>
      <c r="AY159" s="176">
        <f t="shared" si="195"/>
        <v>0</v>
      </c>
      <c r="AZ159" s="176">
        <f t="shared" si="196"/>
        <v>0</v>
      </c>
      <c r="BA159" s="176">
        <f t="shared" si="197"/>
        <v>0</v>
      </c>
      <c r="BB159" s="176">
        <f t="shared" si="198"/>
        <v>0</v>
      </c>
      <c r="BC159" s="176">
        <f t="shared" si="199"/>
        <v>0</v>
      </c>
      <c r="BD159" s="176"/>
      <c r="BE159" s="176"/>
    </row>
    <row r="160" spans="8:57" hidden="1" x14ac:dyDescent="0.25">
      <c r="H160" s="176"/>
      <c r="I160" s="176"/>
      <c r="J160" s="176"/>
      <c r="K160" s="176">
        <f t="shared" si="186"/>
        <v>0</v>
      </c>
      <c r="L160" s="176">
        <f t="shared" si="187"/>
        <v>0</v>
      </c>
      <c r="M160" s="176">
        <f t="shared" si="188"/>
        <v>0</v>
      </c>
      <c r="N160" s="176">
        <f t="shared" si="189"/>
        <v>0</v>
      </c>
      <c r="O160" s="176">
        <f t="shared" si="190"/>
        <v>0</v>
      </c>
      <c r="P160" s="176">
        <f t="shared" si="191"/>
        <v>0</v>
      </c>
      <c r="Q160" s="176">
        <f t="shared" si="192"/>
        <v>0</v>
      </c>
      <c r="R160" s="176"/>
      <c r="AT160" s="176"/>
      <c r="AU160" s="176"/>
      <c r="AV160" s="176"/>
      <c r="AW160" s="176">
        <f t="shared" si="193"/>
        <v>0</v>
      </c>
      <c r="AX160" s="176">
        <f t="shared" si="194"/>
        <v>0</v>
      </c>
      <c r="AY160" s="176">
        <f t="shared" si="195"/>
        <v>0</v>
      </c>
      <c r="AZ160" s="176">
        <f t="shared" si="196"/>
        <v>0</v>
      </c>
      <c r="BA160" s="176">
        <f t="shared" si="197"/>
        <v>0</v>
      </c>
      <c r="BB160" s="176">
        <f t="shared" si="198"/>
        <v>0</v>
      </c>
      <c r="BC160" s="176">
        <f t="shared" si="199"/>
        <v>0</v>
      </c>
      <c r="BD160" s="176"/>
      <c r="BE160" s="176"/>
    </row>
    <row r="161" spans="8:57" hidden="1" x14ac:dyDescent="0.25">
      <c r="H161" s="176"/>
      <c r="I161" s="176"/>
      <c r="J161" s="176"/>
      <c r="K161" s="176"/>
      <c r="L161" s="176" t="s">
        <v>32</v>
      </c>
      <c r="M161" s="176" t="s">
        <v>21</v>
      </c>
      <c r="N161" s="176" t="s">
        <v>26</v>
      </c>
      <c r="O161" s="176"/>
      <c r="P161" s="176"/>
      <c r="Q161" s="176"/>
      <c r="R161" s="176"/>
      <c r="AT161" s="176"/>
      <c r="AU161" s="176"/>
      <c r="AV161" s="176"/>
      <c r="AW161" s="176"/>
      <c r="AX161" s="176" t="s">
        <v>32</v>
      </c>
      <c r="AY161" s="176" t="s">
        <v>21</v>
      </c>
      <c r="AZ161" s="176" t="s">
        <v>26</v>
      </c>
      <c r="BA161" s="176"/>
      <c r="BB161" s="176"/>
      <c r="BC161" s="176"/>
      <c r="BD161" s="176"/>
      <c r="BE161" s="176"/>
    </row>
    <row r="162" spans="8:57" hidden="1" x14ac:dyDescent="0.25">
      <c r="H162" s="176"/>
      <c r="I162" s="176"/>
      <c r="J162" s="176"/>
      <c r="K162" s="176" t="s">
        <v>33</v>
      </c>
      <c r="L162" s="176">
        <f t="shared" ref="L162:L167" si="200">(K155)</f>
        <v>0</v>
      </c>
      <c r="M162" s="176">
        <f>($J$131)</f>
        <v>0</v>
      </c>
      <c r="N162" s="177">
        <f t="shared" ref="N162:N167" si="201">IF(M162&gt;0,ROUND((L162-M162)/M162,2),0)</f>
        <v>0</v>
      </c>
      <c r="O162" s="176"/>
      <c r="P162" s="176"/>
      <c r="Q162" s="176"/>
      <c r="R162" s="176"/>
      <c r="AT162" s="176"/>
      <c r="AU162" s="176"/>
      <c r="AV162" s="176"/>
      <c r="AW162" s="176" t="s">
        <v>33</v>
      </c>
      <c r="AX162" s="176">
        <f t="shared" ref="AX162:AX167" si="202">(AW155)</f>
        <v>0</v>
      </c>
      <c r="AY162" s="176">
        <f>($AV$131)</f>
        <v>0</v>
      </c>
      <c r="AZ162" s="177">
        <f t="shared" ref="AZ162:AZ167" si="203">IF(AY162&gt;0,ROUND((AX162-AY162)/AY162,2),0)</f>
        <v>0</v>
      </c>
      <c r="BA162" s="176"/>
      <c r="BB162" s="176"/>
      <c r="BC162" s="176"/>
      <c r="BD162" s="176"/>
      <c r="BE162" s="176"/>
    </row>
    <row r="163" spans="8:57" hidden="1" x14ac:dyDescent="0.25">
      <c r="H163" s="176"/>
      <c r="I163" s="176"/>
      <c r="J163" s="176"/>
      <c r="K163" s="176" t="s">
        <v>34</v>
      </c>
      <c r="L163" s="176">
        <f t="shared" si="200"/>
        <v>0</v>
      </c>
      <c r="M163" s="176">
        <f>($J$132)</f>
        <v>0</v>
      </c>
      <c r="N163" s="177">
        <f t="shared" si="201"/>
        <v>0</v>
      </c>
      <c r="O163" s="176"/>
      <c r="P163" s="176"/>
      <c r="Q163" s="176"/>
      <c r="R163" s="176"/>
      <c r="AT163" s="176"/>
      <c r="AU163" s="176"/>
      <c r="AV163" s="176"/>
      <c r="AW163" s="176" t="s">
        <v>34</v>
      </c>
      <c r="AX163" s="176">
        <f t="shared" si="202"/>
        <v>0</v>
      </c>
      <c r="AY163" s="176">
        <f>($AV$132)</f>
        <v>0</v>
      </c>
      <c r="AZ163" s="177">
        <f t="shared" si="203"/>
        <v>0</v>
      </c>
      <c r="BA163" s="176"/>
      <c r="BB163" s="176"/>
      <c r="BC163" s="176"/>
      <c r="BD163" s="176"/>
      <c r="BE163" s="176"/>
    </row>
    <row r="164" spans="8:57" hidden="1" x14ac:dyDescent="0.25">
      <c r="H164" s="176"/>
      <c r="I164" s="176"/>
      <c r="J164" s="176"/>
      <c r="K164" s="176" t="s">
        <v>35</v>
      </c>
      <c r="L164" s="176">
        <f t="shared" si="200"/>
        <v>0</v>
      </c>
      <c r="M164" s="176">
        <f>($J$133)</f>
        <v>0</v>
      </c>
      <c r="N164" s="177">
        <f t="shared" si="201"/>
        <v>0</v>
      </c>
      <c r="O164" s="176"/>
      <c r="P164" s="176"/>
      <c r="Q164" s="176"/>
      <c r="R164" s="176"/>
      <c r="AT164" s="176"/>
      <c r="AU164" s="176"/>
      <c r="AV164" s="176"/>
      <c r="AW164" s="176" t="s">
        <v>35</v>
      </c>
      <c r="AX164" s="176">
        <f t="shared" si="202"/>
        <v>0</v>
      </c>
      <c r="AY164" s="176">
        <f>($AV$133)</f>
        <v>0</v>
      </c>
      <c r="AZ164" s="177">
        <f t="shared" si="203"/>
        <v>0</v>
      </c>
      <c r="BA164" s="176"/>
      <c r="BB164" s="176"/>
      <c r="BC164" s="176"/>
      <c r="BD164" s="176"/>
      <c r="BE164" s="176"/>
    </row>
    <row r="165" spans="8:57" hidden="1" x14ac:dyDescent="0.25">
      <c r="H165" s="176"/>
      <c r="I165" s="176"/>
      <c r="J165" s="176"/>
      <c r="K165" s="176" t="s">
        <v>36</v>
      </c>
      <c r="L165" s="176">
        <f t="shared" si="200"/>
        <v>0</v>
      </c>
      <c r="M165" s="176">
        <f>($J$134)</f>
        <v>0</v>
      </c>
      <c r="N165" s="177">
        <f t="shared" si="201"/>
        <v>0</v>
      </c>
      <c r="O165" s="176"/>
      <c r="P165" s="176"/>
      <c r="Q165" s="176"/>
      <c r="R165" s="176"/>
      <c r="AT165" s="176"/>
      <c r="AU165" s="176"/>
      <c r="AV165" s="176"/>
      <c r="AW165" s="176" t="s">
        <v>36</v>
      </c>
      <c r="AX165" s="176">
        <f t="shared" si="202"/>
        <v>0</v>
      </c>
      <c r="AY165" s="176">
        <f>($AV$134)</f>
        <v>0</v>
      </c>
      <c r="AZ165" s="177">
        <f t="shared" si="203"/>
        <v>0</v>
      </c>
      <c r="BA165" s="176"/>
      <c r="BB165" s="176"/>
      <c r="BC165" s="176"/>
      <c r="BD165" s="176"/>
      <c r="BE165" s="176"/>
    </row>
    <row r="166" spans="8:57" hidden="1" x14ac:dyDescent="0.25">
      <c r="H166" s="176"/>
      <c r="I166" s="176"/>
      <c r="J166" s="176"/>
      <c r="K166" s="176" t="s">
        <v>104</v>
      </c>
      <c r="L166" s="176">
        <f t="shared" si="200"/>
        <v>0</v>
      </c>
      <c r="M166" s="176">
        <f>($J$135)</f>
        <v>0</v>
      </c>
      <c r="N166" s="177">
        <f t="shared" si="201"/>
        <v>0</v>
      </c>
      <c r="O166" s="176"/>
      <c r="P166" s="176"/>
      <c r="Q166" s="176"/>
      <c r="R166" s="176"/>
      <c r="AT166" s="176"/>
      <c r="AU166" s="176"/>
      <c r="AV166" s="176"/>
      <c r="AW166" s="176" t="s">
        <v>104</v>
      </c>
      <c r="AX166" s="176">
        <f t="shared" si="202"/>
        <v>0</v>
      </c>
      <c r="AY166" s="176">
        <f>($AV$135)</f>
        <v>0</v>
      </c>
      <c r="AZ166" s="177">
        <f t="shared" si="203"/>
        <v>0</v>
      </c>
      <c r="BA166" s="176"/>
      <c r="BB166" s="176"/>
      <c r="BC166" s="176"/>
      <c r="BD166" s="176"/>
      <c r="BE166" s="176"/>
    </row>
    <row r="167" spans="8:57" hidden="1" x14ac:dyDescent="0.25">
      <c r="H167" s="176"/>
      <c r="I167" s="176"/>
      <c r="J167" s="176"/>
      <c r="K167" s="176" t="s">
        <v>105</v>
      </c>
      <c r="L167" s="176">
        <f t="shared" si="200"/>
        <v>0</v>
      </c>
      <c r="M167" s="176">
        <f>($J$136)</f>
        <v>0</v>
      </c>
      <c r="N167" s="177">
        <f t="shared" si="201"/>
        <v>0</v>
      </c>
      <c r="O167" s="176"/>
      <c r="P167" s="176"/>
      <c r="Q167" s="176"/>
      <c r="R167" s="176"/>
      <c r="AT167" s="176"/>
      <c r="AU167" s="176"/>
      <c r="AV167" s="176"/>
      <c r="AW167" s="176" t="s">
        <v>105</v>
      </c>
      <c r="AX167" s="176">
        <f t="shared" si="202"/>
        <v>0</v>
      </c>
      <c r="AY167" s="176">
        <f>($AV$136)</f>
        <v>0</v>
      </c>
      <c r="AZ167" s="177">
        <f t="shared" si="203"/>
        <v>0</v>
      </c>
      <c r="BA167" s="176"/>
      <c r="BB167" s="176"/>
      <c r="BC167" s="176"/>
      <c r="BD167" s="176"/>
      <c r="BE167" s="176"/>
    </row>
    <row r="168" spans="8:57" hidden="1" x14ac:dyDescent="0.25">
      <c r="H168" s="176"/>
      <c r="I168" s="176"/>
      <c r="J168" s="176"/>
      <c r="K168" s="176"/>
      <c r="L168" s="176">
        <f>SUM(L162:L167)</f>
        <v>0</v>
      </c>
      <c r="M168" s="176">
        <f>SUM(M162:M167)</f>
        <v>0</v>
      </c>
      <c r="N168" s="176"/>
      <c r="O168" s="176"/>
      <c r="P168" s="176"/>
      <c r="Q168" s="176"/>
      <c r="R168" s="176"/>
      <c r="AT168" s="176"/>
      <c r="AU168" s="176"/>
      <c r="AV168" s="176"/>
      <c r="AW168" s="176"/>
      <c r="AX168" s="176">
        <f>SUM(AX162:AX167)</f>
        <v>0</v>
      </c>
      <c r="AY168" s="176">
        <f>SUM(AY162:AY167)</f>
        <v>0</v>
      </c>
      <c r="AZ168" s="176"/>
      <c r="BA168" s="176"/>
      <c r="BB168" s="176"/>
      <c r="BC168" s="176"/>
      <c r="BD168" s="176"/>
      <c r="BE168" s="176"/>
    </row>
    <row r="169" spans="8:57" hidden="1" x14ac:dyDescent="0.25">
      <c r="H169" s="176" t="s">
        <v>37</v>
      </c>
      <c r="I169" s="176"/>
      <c r="J169" s="176"/>
      <c r="K169" s="176"/>
      <c r="L169" s="176">
        <f t="shared" ref="L169:Q169" si="204">SUM(L170:L175)</f>
        <v>0</v>
      </c>
      <c r="M169" s="176">
        <f t="shared" si="204"/>
        <v>0</v>
      </c>
      <c r="N169" s="176">
        <f t="shared" si="204"/>
        <v>0</v>
      </c>
      <c r="O169" s="176">
        <f t="shared" si="204"/>
        <v>0</v>
      </c>
      <c r="P169" s="176">
        <f t="shared" si="204"/>
        <v>0</v>
      </c>
      <c r="Q169" s="176">
        <f t="shared" si="204"/>
        <v>0</v>
      </c>
      <c r="R169" s="176"/>
      <c r="AT169" s="176" t="s">
        <v>37</v>
      </c>
      <c r="AU169" s="176"/>
      <c r="AV169" s="176"/>
      <c r="AW169" s="176"/>
      <c r="AX169" s="176">
        <f t="shared" ref="AX169:BC169" si="205">SUM(AX170:AX175)</f>
        <v>0</v>
      </c>
      <c r="AY169" s="176">
        <f t="shared" si="205"/>
        <v>0</v>
      </c>
      <c r="AZ169" s="176">
        <f t="shared" si="205"/>
        <v>0</v>
      </c>
      <c r="BA169" s="176">
        <f t="shared" si="205"/>
        <v>0</v>
      </c>
      <c r="BB169" s="176">
        <f t="shared" si="205"/>
        <v>0</v>
      </c>
      <c r="BC169" s="176">
        <f t="shared" si="205"/>
        <v>0</v>
      </c>
      <c r="BD169" s="176"/>
      <c r="BE169" s="176"/>
    </row>
    <row r="170" spans="8:57" hidden="1" x14ac:dyDescent="0.25">
      <c r="H170" s="176"/>
      <c r="I170" s="176"/>
      <c r="J170" s="176"/>
      <c r="K170" s="176">
        <f>($J$131)</f>
        <v>0</v>
      </c>
      <c r="L170" s="176">
        <f t="shared" ref="L170:Q170" si="206">IF($L$162&gt;0,ROUND(($M$162/$L$162)*L155,0),0)</f>
        <v>0</v>
      </c>
      <c r="M170" s="176">
        <f t="shared" si="206"/>
        <v>0</v>
      </c>
      <c r="N170" s="176">
        <f t="shared" si="206"/>
        <v>0</v>
      </c>
      <c r="O170" s="176">
        <f t="shared" si="206"/>
        <v>0</v>
      </c>
      <c r="P170" s="176">
        <f t="shared" si="206"/>
        <v>0</v>
      </c>
      <c r="Q170" s="176">
        <f t="shared" si="206"/>
        <v>0</v>
      </c>
      <c r="R170" s="176"/>
      <c r="AT170" s="176"/>
      <c r="AU170" s="176"/>
      <c r="AV170" s="176"/>
      <c r="AW170" s="176">
        <f>($AV$131)</f>
        <v>0</v>
      </c>
      <c r="AX170" s="176">
        <f t="shared" ref="AX170:BC170" si="207">IF($AX$162&gt;0,ROUND(($AY$162/$AX$162)*AX155,0),0)</f>
        <v>0</v>
      </c>
      <c r="AY170" s="176">
        <f t="shared" si="207"/>
        <v>0</v>
      </c>
      <c r="AZ170" s="176">
        <f t="shared" si="207"/>
        <v>0</v>
      </c>
      <c r="BA170" s="176">
        <f t="shared" si="207"/>
        <v>0</v>
      </c>
      <c r="BB170" s="176">
        <f t="shared" si="207"/>
        <v>0</v>
      </c>
      <c r="BC170" s="176">
        <f t="shared" si="207"/>
        <v>0</v>
      </c>
      <c r="BD170" s="176"/>
      <c r="BE170" s="176"/>
    </row>
    <row r="171" spans="8:57" hidden="1" x14ac:dyDescent="0.25">
      <c r="H171" s="176"/>
      <c r="I171" s="176"/>
      <c r="J171" s="176"/>
      <c r="K171" s="176">
        <f>($J$132)</f>
        <v>0</v>
      </c>
      <c r="L171" s="176">
        <f t="shared" ref="L171:Q171" si="208">IF($L$163&gt;0,ROUND(($M$163/$L$163)*L156,0),0)</f>
        <v>0</v>
      </c>
      <c r="M171" s="176">
        <f t="shared" si="208"/>
        <v>0</v>
      </c>
      <c r="N171" s="176">
        <f t="shared" si="208"/>
        <v>0</v>
      </c>
      <c r="O171" s="176">
        <f t="shared" si="208"/>
        <v>0</v>
      </c>
      <c r="P171" s="176">
        <f t="shared" si="208"/>
        <v>0</v>
      </c>
      <c r="Q171" s="176">
        <f t="shared" si="208"/>
        <v>0</v>
      </c>
      <c r="R171" s="176"/>
      <c r="AT171" s="176"/>
      <c r="AU171" s="176"/>
      <c r="AV171" s="176"/>
      <c r="AW171" s="176">
        <f>($AV$132)</f>
        <v>0</v>
      </c>
      <c r="AX171" s="176">
        <f t="shared" ref="AX171:BC171" si="209">IF($AX$163&gt;0,ROUND(($AY$163/$AX$163)*AX156,0),0)</f>
        <v>0</v>
      </c>
      <c r="AY171" s="176">
        <f t="shared" si="209"/>
        <v>0</v>
      </c>
      <c r="AZ171" s="176">
        <f t="shared" si="209"/>
        <v>0</v>
      </c>
      <c r="BA171" s="176">
        <f t="shared" si="209"/>
        <v>0</v>
      </c>
      <c r="BB171" s="176">
        <f t="shared" si="209"/>
        <v>0</v>
      </c>
      <c r="BC171" s="176">
        <f t="shared" si="209"/>
        <v>0</v>
      </c>
      <c r="BD171" s="176"/>
      <c r="BE171" s="176"/>
    </row>
    <row r="172" spans="8:57" hidden="1" x14ac:dyDescent="0.25">
      <c r="H172" s="176"/>
      <c r="I172" s="176"/>
      <c r="J172" s="176"/>
      <c r="K172" s="176">
        <f>($J$133)</f>
        <v>0</v>
      </c>
      <c r="L172" s="176">
        <f t="shared" ref="L172:Q172" si="210">IF($L$164&gt;0,ROUND(($M$164/$L$164)*L157,0),0)</f>
        <v>0</v>
      </c>
      <c r="M172" s="176">
        <f t="shared" si="210"/>
        <v>0</v>
      </c>
      <c r="N172" s="176">
        <f t="shared" si="210"/>
        <v>0</v>
      </c>
      <c r="O172" s="176">
        <f t="shared" si="210"/>
        <v>0</v>
      </c>
      <c r="P172" s="176">
        <f t="shared" si="210"/>
        <v>0</v>
      </c>
      <c r="Q172" s="176">
        <f t="shared" si="210"/>
        <v>0</v>
      </c>
      <c r="R172" s="176"/>
      <c r="AT172" s="176"/>
      <c r="AU172" s="176"/>
      <c r="AV172" s="176"/>
      <c r="AW172" s="176">
        <f>($AV$133)</f>
        <v>0</v>
      </c>
      <c r="AX172" s="176">
        <f t="shared" ref="AX172:BC172" si="211">IF($AX$164&gt;0,ROUND(($AY$164/$AX$164)*AX157,0),0)</f>
        <v>0</v>
      </c>
      <c r="AY172" s="176">
        <f t="shared" si="211"/>
        <v>0</v>
      </c>
      <c r="AZ172" s="176">
        <f t="shared" si="211"/>
        <v>0</v>
      </c>
      <c r="BA172" s="176">
        <f t="shared" si="211"/>
        <v>0</v>
      </c>
      <c r="BB172" s="176">
        <f t="shared" si="211"/>
        <v>0</v>
      </c>
      <c r="BC172" s="176">
        <f t="shared" si="211"/>
        <v>0</v>
      </c>
      <c r="BD172" s="176"/>
      <c r="BE172" s="176"/>
    </row>
    <row r="173" spans="8:57" hidden="1" x14ac:dyDescent="0.25">
      <c r="H173" s="176"/>
      <c r="I173" s="176"/>
      <c r="J173" s="176"/>
      <c r="K173" s="176">
        <f>($J$134)</f>
        <v>0</v>
      </c>
      <c r="L173" s="176">
        <f t="shared" ref="L173:Q173" si="212">IF($L$165&gt;0,ROUND(($M$165/$L$165)*L158,0),0)</f>
        <v>0</v>
      </c>
      <c r="M173" s="176">
        <f t="shared" si="212"/>
        <v>0</v>
      </c>
      <c r="N173" s="176">
        <f t="shared" si="212"/>
        <v>0</v>
      </c>
      <c r="O173" s="176">
        <f t="shared" si="212"/>
        <v>0</v>
      </c>
      <c r="P173" s="176">
        <f t="shared" si="212"/>
        <v>0</v>
      </c>
      <c r="Q173" s="176">
        <f t="shared" si="212"/>
        <v>0</v>
      </c>
      <c r="R173" s="176"/>
      <c r="AT173" s="176"/>
      <c r="AU173" s="176"/>
      <c r="AV173" s="176"/>
      <c r="AW173" s="176">
        <f>($AV$134)</f>
        <v>0</v>
      </c>
      <c r="AX173" s="176">
        <f t="shared" ref="AX173:BC173" si="213">IF($AX$165&gt;0,ROUND(($AY$165/$AX$165)*AX158,0),0)</f>
        <v>0</v>
      </c>
      <c r="AY173" s="176">
        <f t="shared" si="213"/>
        <v>0</v>
      </c>
      <c r="AZ173" s="176">
        <f t="shared" si="213"/>
        <v>0</v>
      </c>
      <c r="BA173" s="176">
        <f t="shared" si="213"/>
        <v>0</v>
      </c>
      <c r="BB173" s="176">
        <f t="shared" si="213"/>
        <v>0</v>
      </c>
      <c r="BC173" s="176">
        <f t="shared" si="213"/>
        <v>0</v>
      </c>
      <c r="BD173" s="176"/>
      <c r="BE173" s="176"/>
    </row>
    <row r="174" spans="8:57" hidden="1" x14ac:dyDescent="0.25">
      <c r="H174" s="176"/>
      <c r="I174" s="176"/>
      <c r="J174" s="176"/>
      <c r="K174" s="176">
        <f>($J$135)</f>
        <v>0</v>
      </c>
      <c r="L174" s="176">
        <f t="shared" ref="L174:Q174" si="214">IF($L$166&gt;0,ROUND(($M$166/$L$166)*L159,0),0)</f>
        <v>0</v>
      </c>
      <c r="M174" s="176">
        <f t="shared" si="214"/>
        <v>0</v>
      </c>
      <c r="N174" s="176">
        <f t="shared" si="214"/>
        <v>0</v>
      </c>
      <c r="O174" s="176">
        <f t="shared" si="214"/>
        <v>0</v>
      </c>
      <c r="P174" s="176">
        <f t="shared" si="214"/>
        <v>0</v>
      </c>
      <c r="Q174" s="176">
        <f t="shared" si="214"/>
        <v>0</v>
      </c>
      <c r="R174" s="176"/>
      <c r="AT174" s="176"/>
      <c r="AU174" s="176"/>
      <c r="AV174" s="176"/>
      <c r="AW174" s="176">
        <f>($AV$135)</f>
        <v>0</v>
      </c>
      <c r="AX174" s="176">
        <f t="shared" ref="AX174:BC174" si="215">IF($AX$166&gt;0,ROUND(($AY$166/$AX$166)*AX159,0),0)</f>
        <v>0</v>
      </c>
      <c r="AY174" s="176">
        <f t="shared" si="215"/>
        <v>0</v>
      </c>
      <c r="AZ174" s="176">
        <f t="shared" si="215"/>
        <v>0</v>
      </c>
      <c r="BA174" s="176">
        <f t="shared" si="215"/>
        <v>0</v>
      </c>
      <c r="BB174" s="176">
        <f t="shared" si="215"/>
        <v>0</v>
      </c>
      <c r="BC174" s="176">
        <f t="shared" si="215"/>
        <v>0</v>
      </c>
      <c r="BD174" s="176"/>
      <c r="BE174" s="176"/>
    </row>
    <row r="175" spans="8:57" hidden="1" x14ac:dyDescent="0.25">
      <c r="H175" s="176"/>
      <c r="I175" s="176"/>
      <c r="J175" s="176"/>
      <c r="K175" s="176">
        <f>($J$136)</f>
        <v>0</v>
      </c>
      <c r="L175" s="176">
        <f t="shared" ref="L175:Q175" si="216">IF($L$167&gt;0,ROUND(($M$167/$L$167)*L160,0),0)</f>
        <v>0</v>
      </c>
      <c r="M175" s="176">
        <f t="shared" si="216"/>
        <v>0</v>
      </c>
      <c r="N175" s="176">
        <f t="shared" si="216"/>
        <v>0</v>
      </c>
      <c r="O175" s="176">
        <f t="shared" si="216"/>
        <v>0</v>
      </c>
      <c r="P175" s="176">
        <f t="shared" si="216"/>
        <v>0</v>
      </c>
      <c r="Q175" s="176">
        <f t="shared" si="216"/>
        <v>0</v>
      </c>
      <c r="R175" s="176"/>
      <c r="AT175" s="176"/>
      <c r="AU175" s="176"/>
      <c r="AV175" s="176"/>
      <c r="AW175" s="176">
        <f>($AV$136)</f>
        <v>0</v>
      </c>
      <c r="AX175" s="176">
        <f t="shared" ref="AX175:BC175" si="217">IF($AX$167&gt;0,ROUND(($AY$167/$AX$167)*AX160,0),0)</f>
        <v>0</v>
      </c>
      <c r="AY175" s="176">
        <f t="shared" si="217"/>
        <v>0</v>
      </c>
      <c r="AZ175" s="176">
        <f t="shared" si="217"/>
        <v>0</v>
      </c>
      <c r="BA175" s="176">
        <f t="shared" si="217"/>
        <v>0</v>
      </c>
      <c r="BB175" s="176">
        <f t="shared" si="217"/>
        <v>0</v>
      </c>
      <c r="BC175" s="176">
        <f t="shared" si="217"/>
        <v>0</v>
      </c>
      <c r="BD175" s="176"/>
      <c r="BE175" s="176"/>
    </row>
    <row r="176" spans="8:57" hidden="1" x14ac:dyDescent="0.25">
      <c r="H176" s="176"/>
      <c r="I176" s="176"/>
      <c r="J176" s="176"/>
      <c r="K176" s="176"/>
      <c r="L176" s="176" t="s">
        <v>25</v>
      </c>
      <c r="M176" s="176" t="s">
        <v>18</v>
      </c>
      <c r="N176" s="176" t="s">
        <v>26</v>
      </c>
      <c r="O176" s="176"/>
      <c r="P176" s="176"/>
      <c r="Q176" s="176"/>
      <c r="R176" s="176"/>
      <c r="AT176" s="176"/>
      <c r="AU176" s="176"/>
      <c r="AV176" s="176"/>
      <c r="AW176" s="176"/>
      <c r="AX176" s="176" t="s">
        <v>25</v>
      </c>
      <c r="AY176" s="176" t="s">
        <v>18</v>
      </c>
      <c r="AZ176" s="176" t="s">
        <v>26</v>
      </c>
      <c r="BA176" s="176"/>
      <c r="BB176" s="176"/>
      <c r="BC176" s="176"/>
      <c r="BD176" s="176"/>
      <c r="BE176" s="176"/>
    </row>
    <row r="177" spans="8:57" hidden="1" x14ac:dyDescent="0.25">
      <c r="H177" s="176"/>
      <c r="I177" s="176"/>
      <c r="J177" s="176"/>
      <c r="K177" s="176" t="s">
        <v>27</v>
      </c>
      <c r="L177" s="176">
        <f>(L169)</f>
        <v>0</v>
      </c>
      <c r="M177" s="176">
        <f>($L$129)</f>
        <v>0</v>
      </c>
      <c r="N177" s="177">
        <f t="shared" ref="N177:N182" si="218">IF(M177&gt;0,ROUND((L177-M177)/M177,2),0)</f>
        <v>0</v>
      </c>
      <c r="O177" s="176"/>
      <c r="P177" s="176"/>
      <c r="Q177" s="176"/>
      <c r="R177" s="176"/>
      <c r="AT177" s="176"/>
      <c r="AU177" s="176"/>
      <c r="AV177" s="176"/>
      <c r="AW177" s="176" t="s">
        <v>27</v>
      </c>
      <c r="AX177" s="176">
        <f>(AX169)</f>
        <v>0</v>
      </c>
      <c r="AY177" s="176">
        <f>($AX$129)</f>
        <v>0</v>
      </c>
      <c r="AZ177" s="177">
        <f t="shared" ref="AZ177:AZ182" si="219">IF(AY177&gt;0,ROUND((AX177-AY177)/AY177,2),0)</f>
        <v>0</v>
      </c>
      <c r="BA177" s="176"/>
      <c r="BB177" s="176"/>
      <c r="BC177" s="176"/>
      <c r="BD177" s="176"/>
      <c r="BE177" s="176"/>
    </row>
    <row r="178" spans="8:57" hidden="1" x14ac:dyDescent="0.25">
      <c r="H178" s="176"/>
      <c r="I178" s="176"/>
      <c r="J178" s="176"/>
      <c r="K178" s="176" t="s">
        <v>28</v>
      </c>
      <c r="L178" s="176">
        <f>(M169)</f>
        <v>0</v>
      </c>
      <c r="M178" s="176">
        <f>($M$129)</f>
        <v>0</v>
      </c>
      <c r="N178" s="177">
        <f t="shared" si="218"/>
        <v>0</v>
      </c>
      <c r="O178" s="176"/>
      <c r="P178" s="176"/>
      <c r="Q178" s="176"/>
      <c r="R178" s="176"/>
      <c r="AT178" s="176"/>
      <c r="AU178" s="176"/>
      <c r="AV178" s="176"/>
      <c r="AW178" s="176" t="s">
        <v>28</v>
      </c>
      <c r="AX178" s="176">
        <f>(AY169)</f>
        <v>0</v>
      </c>
      <c r="AY178" s="176">
        <f>($AY$129)</f>
        <v>0</v>
      </c>
      <c r="AZ178" s="177">
        <f t="shared" si="219"/>
        <v>0</v>
      </c>
      <c r="BA178" s="176"/>
      <c r="BB178" s="176"/>
      <c r="BC178" s="176"/>
      <c r="BD178" s="176"/>
      <c r="BE178" s="176"/>
    </row>
    <row r="179" spans="8:57" hidden="1" x14ac:dyDescent="0.25">
      <c r="H179" s="176"/>
      <c r="I179" s="176"/>
      <c r="J179" s="176"/>
      <c r="K179" s="176" t="s">
        <v>29</v>
      </c>
      <c r="L179" s="176">
        <f>(N169)</f>
        <v>0</v>
      </c>
      <c r="M179" s="176">
        <f>($N$129)</f>
        <v>0</v>
      </c>
      <c r="N179" s="177">
        <f t="shared" si="218"/>
        <v>0</v>
      </c>
      <c r="O179" s="176"/>
      <c r="P179" s="176"/>
      <c r="Q179" s="176"/>
      <c r="R179" s="176"/>
      <c r="AT179" s="176"/>
      <c r="AU179" s="176"/>
      <c r="AV179" s="176"/>
      <c r="AW179" s="176" t="s">
        <v>29</v>
      </c>
      <c r="AX179" s="176">
        <f>(AZ169)</f>
        <v>0</v>
      </c>
      <c r="AY179" s="176">
        <f>($AZ$129)</f>
        <v>0</v>
      </c>
      <c r="AZ179" s="177">
        <f t="shared" si="219"/>
        <v>0</v>
      </c>
      <c r="BA179" s="176"/>
      <c r="BB179" s="176"/>
      <c r="BC179" s="176"/>
      <c r="BD179" s="176"/>
      <c r="BE179" s="176"/>
    </row>
    <row r="180" spans="8:57" hidden="1" x14ac:dyDescent="0.25">
      <c r="H180" s="176"/>
      <c r="I180" s="176"/>
      <c r="J180" s="176"/>
      <c r="K180" s="176" t="s">
        <v>30</v>
      </c>
      <c r="L180" s="176">
        <f>(O169)</f>
        <v>0</v>
      </c>
      <c r="M180" s="176">
        <f>($O$129)</f>
        <v>0</v>
      </c>
      <c r="N180" s="177">
        <f t="shared" si="218"/>
        <v>0</v>
      </c>
      <c r="O180" s="176"/>
      <c r="P180" s="176"/>
      <c r="Q180" s="176"/>
      <c r="R180" s="176"/>
      <c r="AT180" s="176"/>
      <c r="AU180" s="176"/>
      <c r="AV180" s="176"/>
      <c r="AW180" s="176" t="s">
        <v>30</v>
      </c>
      <c r="AX180" s="176">
        <f>(BA169)</f>
        <v>0</v>
      </c>
      <c r="AY180" s="176">
        <f>($BA$129)</f>
        <v>0</v>
      </c>
      <c r="AZ180" s="177">
        <f t="shared" si="219"/>
        <v>0</v>
      </c>
      <c r="BA180" s="176"/>
      <c r="BB180" s="176"/>
      <c r="BC180" s="176"/>
      <c r="BD180" s="176"/>
      <c r="BE180" s="176"/>
    </row>
    <row r="181" spans="8:57" hidden="1" x14ac:dyDescent="0.25">
      <c r="H181" s="176"/>
      <c r="I181" s="176"/>
      <c r="J181" s="176"/>
      <c r="K181" s="176" t="s">
        <v>102</v>
      </c>
      <c r="L181" s="176">
        <f>(P169)</f>
        <v>0</v>
      </c>
      <c r="M181" s="176">
        <f>($P$129)</f>
        <v>0</v>
      </c>
      <c r="N181" s="177">
        <f t="shared" si="218"/>
        <v>0</v>
      </c>
      <c r="O181" s="176"/>
      <c r="P181" s="176"/>
      <c r="Q181" s="176"/>
      <c r="R181" s="176"/>
      <c r="AT181" s="176"/>
      <c r="AU181" s="176"/>
      <c r="AV181" s="176"/>
      <c r="AW181" s="176" t="s">
        <v>102</v>
      </c>
      <c r="AX181" s="176">
        <f>(BB169)</f>
        <v>0</v>
      </c>
      <c r="AY181" s="176">
        <f>($BB$129)</f>
        <v>0</v>
      </c>
      <c r="AZ181" s="177">
        <f t="shared" si="219"/>
        <v>0</v>
      </c>
      <c r="BA181" s="176"/>
      <c r="BB181" s="176"/>
      <c r="BC181" s="176"/>
      <c r="BD181" s="176"/>
      <c r="BE181" s="176"/>
    </row>
    <row r="182" spans="8:57" hidden="1" x14ac:dyDescent="0.25">
      <c r="H182" s="176"/>
      <c r="I182" s="176"/>
      <c r="J182" s="176"/>
      <c r="K182" s="176" t="s">
        <v>103</v>
      </c>
      <c r="L182" s="176">
        <f>(Q169)</f>
        <v>0</v>
      </c>
      <c r="M182" s="176">
        <f>($Q$129)</f>
        <v>0</v>
      </c>
      <c r="N182" s="177">
        <f t="shared" si="218"/>
        <v>0</v>
      </c>
      <c r="O182" s="176"/>
      <c r="P182" s="176"/>
      <c r="Q182" s="176"/>
      <c r="R182" s="176"/>
      <c r="AT182" s="176"/>
      <c r="AU182" s="176"/>
      <c r="AV182" s="176"/>
      <c r="AW182" s="176" t="s">
        <v>103</v>
      </c>
      <c r="AX182" s="176">
        <f>(BC169)</f>
        <v>0</v>
      </c>
      <c r="AY182" s="176">
        <f>($BC$129)</f>
        <v>0</v>
      </c>
      <c r="AZ182" s="177">
        <f t="shared" si="219"/>
        <v>0</v>
      </c>
      <c r="BA182" s="176"/>
      <c r="BB182" s="176"/>
      <c r="BC182" s="176"/>
      <c r="BD182" s="176"/>
      <c r="BE182" s="176"/>
    </row>
    <row r="183" spans="8:57" hidden="1" x14ac:dyDescent="0.25">
      <c r="H183" s="176"/>
      <c r="I183" s="176"/>
      <c r="J183" s="176"/>
      <c r="K183" s="176"/>
      <c r="L183" s="176">
        <f>SUM(L177:L182)</f>
        <v>0</v>
      </c>
      <c r="M183" s="176">
        <f>SUM(M177:M182)</f>
        <v>0</v>
      </c>
      <c r="N183" s="176"/>
      <c r="O183" s="176"/>
      <c r="P183" s="176"/>
      <c r="Q183" s="176"/>
      <c r="R183" s="176"/>
      <c r="AT183" s="176"/>
      <c r="AU183" s="176"/>
      <c r="AV183" s="176"/>
      <c r="AW183" s="176"/>
      <c r="AX183" s="176">
        <f>SUM(AX177:AX182)</f>
        <v>0</v>
      </c>
      <c r="AY183" s="176">
        <f>SUM(AY177:AY182)</f>
        <v>0</v>
      </c>
      <c r="AZ183" s="176"/>
      <c r="BA183" s="176"/>
      <c r="BB183" s="176"/>
      <c r="BC183" s="176"/>
      <c r="BD183" s="176"/>
      <c r="BE183" s="176"/>
    </row>
    <row r="184" spans="8:57" hidden="1" x14ac:dyDescent="0.25">
      <c r="H184" s="176" t="s">
        <v>38</v>
      </c>
      <c r="I184" s="176"/>
      <c r="J184" s="176"/>
      <c r="K184" s="176"/>
      <c r="L184" s="176">
        <f>($L$129)</f>
        <v>0</v>
      </c>
      <c r="M184" s="176">
        <f>($M$129)</f>
        <v>0</v>
      </c>
      <c r="N184" s="176">
        <f>($N$129)</f>
        <v>0</v>
      </c>
      <c r="O184" s="176">
        <f>($O$129)</f>
        <v>0</v>
      </c>
      <c r="P184" s="176">
        <f>($P$129)</f>
        <v>0</v>
      </c>
      <c r="Q184" s="176">
        <f>($Q$129)</f>
        <v>0</v>
      </c>
      <c r="R184" s="176"/>
      <c r="AT184" s="176" t="s">
        <v>38</v>
      </c>
      <c r="AU184" s="176"/>
      <c r="AV184" s="176"/>
      <c r="AW184" s="176"/>
      <c r="AX184" s="176">
        <f>($AX$129)</f>
        <v>0</v>
      </c>
      <c r="AY184" s="176">
        <f>($AY$129)</f>
        <v>0</v>
      </c>
      <c r="AZ184" s="176">
        <f>($AZ$129)</f>
        <v>0</v>
      </c>
      <c r="BA184" s="176">
        <f>($BA$129)</f>
        <v>0</v>
      </c>
      <c r="BB184" s="176">
        <f>($BB$129)</f>
        <v>0</v>
      </c>
      <c r="BC184" s="176">
        <f>($BC$129)</f>
        <v>0</v>
      </c>
      <c r="BD184" s="176"/>
      <c r="BE184" s="176"/>
    </row>
    <row r="185" spans="8:57" hidden="1" x14ac:dyDescent="0.25">
      <c r="H185" s="176"/>
      <c r="I185" s="176"/>
      <c r="J185" s="176"/>
      <c r="K185" s="176">
        <f t="shared" ref="K185:K190" si="220">SUM(L185:Q185)</f>
        <v>0</v>
      </c>
      <c r="L185" s="176">
        <f t="shared" ref="L185:L190" si="221">IF($L$177&gt;0,ROUND(($M$177/$L$177)*L170,0),0)</f>
        <v>0</v>
      </c>
      <c r="M185" s="176">
        <f t="shared" ref="M185:M190" si="222">IF($L$178&gt;0,ROUND(($M$178/$L$178)*M170,0),0)</f>
        <v>0</v>
      </c>
      <c r="N185" s="176">
        <f t="shared" ref="N185:N190" si="223">IF($M$179&gt;0,ROUND(($M$179/$L$179)*N170,0),0)</f>
        <v>0</v>
      </c>
      <c r="O185" s="176">
        <f t="shared" ref="O185:O190" si="224">IF($L$180&gt;0,ROUND(($M$180/$L$180)*O170,0),0)</f>
        <v>0</v>
      </c>
      <c r="P185" s="176">
        <f t="shared" ref="P185:P190" si="225">IF($L$181&gt;0,ROUND(($M$181/$L$181)*P170,0),0)</f>
        <v>0</v>
      </c>
      <c r="Q185" s="176">
        <f t="shared" ref="Q185:Q190" si="226">IF($L$182&gt;0,ROUND(($M$182/$L$182)*Q170,0),0)</f>
        <v>0</v>
      </c>
      <c r="R185" s="176"/>
      <c r="AT185" s="176"/>
      <c r="AU185" s="176"/>
      <c r="AV185" s="176"/>
      <c r="AW185" s="176">
        <f t="shared" ref="AW185:AW190" si="227">SUM(AX185:BC185)</f>
        <v>0</v>
      </c>
      <c r="AX185" s="176">
        <f t="shared" ref="AX185:AX190" si="228">IF($AX$177&gt;0,ROUND(($AY$177/$AX$177)*AX170,0),0)</f>
        <v>0</v>
      </c>
      <c r="AY185" s="176">
        <f t="shared" ref="AY185:AY190" si="229">IF($AX$178&gt;0,ROUND(($AY$178/$AX$178)*AY170,0),0)</f>
        <v>0</v>
      </c>
      <c r="AZ185" s="176">
        <f t="shared" ref="AZ185:AZ190" si="230">IF($AY$179&gt;0,ROUND(($AY$179/$AX$179)*AZ170,0),0)</f>
        <v>0</v>
      </c>
      <c r="BA185" s="176">
        <f t="shared" ref="BA185:BA190" si="231">IF($AX$180&gt;0,ROUND(($AY$180/$AX$180)*BA170,0),0)</f>
        <v>0</v>
      </c>
      <c r="BB185" s="176">
        <f t="shared" ref="BB185:BB190" si="232">IF($AX$181&gt;0,ROUND(($AY$181/$AX$181)*BB170,0),0)</f>
        <v>0</v>
      </c>
      <c r="BC185" s="176">
        <f t="shared" ref="BC185:BC190" si="233">IF($AX$182&gt;0,ROUND(($AY$182/$AX$182)*BC170,0),0)</f>
        <v>0</v>
      </c>
      <c r="BD185" s="176"/>
      <c r="BE185" s="176"/>
    </row>
    <row r="186" spans="8:57" hidden="1" x14ac:dyDescent="0.25">
      <c r="H186" s="176"/>
      <c r="I186" s="176"/>
      <c r="J186" s="176"/>
      <c r="K186" s="176">
        <f t="shared" si="220"/>
        <v>0</v>
      </c>
      <c r="L186" s="176">
        <f t="shared" si="221"/>
        <v>0</v>
      </c>
      <c r="M186" s="176">
        <f t="shared" si="222"/>
        <v>0</v>
      </c>
      <c r="N186" s="176">
        <f t="shared" si="223"/>
        <v>0</v>
      </c>
      <c r="O186" s="176">
        <f t="shared" si="224"/>
        <v>0</v>
      </c>
      <c r="P186" s="176">
        <f t="shared" si="225"/>
        <v>0</v>
      </c>
      <c r="Q186" s="176">
        <f t="shared" si="226"/>
        <v>0</v>
      </c>
      <c r="R186" s="176"/>
      <c r="AT186" s="176"/>
      <c r="AU186" s="176"/>
      <c r="AV186" s="176"/>
      <c r="AW186" s="176">
        <f t="shared" si="227"/>
        <v>0</v>
      </c>
      <c r="AX186" s="176">
        <f t="shared" si="228"/>
        <v>0</v>
      </c>
      <c r="AY186" s="176">
        <f t="shared" si="229"/>
        <v>0</v>
      </c>
      <c r="AZ186" s="176">
        <f t="shared" si="230"/>
        <v>0</v>
      </c>
      <c r="BA186" s="176">
        <f t="shared" si="231"/>
        <v>0</v>
      </c>
      <c r="BB186" s="176">
        <f t="shared" si="232"/>
        <v>0</v>
      </c>
      <c r="BC186" s="176">
        <f t="shared" si="233"/>
        <v>0</v>
      </c>
      <c r="BD186" s="176"/>
      <c r="BE186" s="176"/>
    </row>
    <row r="187" spans="8:57" hidden="1" x14ac:dyDescent="0.25">
      <c r="H187" s="176"/>
      <c r="I187" s="176"/>
      <c r="J187" s="176"/>
      <c r="K187" s="176">
        <f t="shared" si="220"/>
        <v>0</v>
      </c>
      <c r="L187" s="176">
        <f t="shared" si="221"/>
        <v>0</v>
      </c>
      <c r="M187" s="176">
        <f t="shared" si="222"/>
        <v>0</v>
      </c>
      <c r="N187" s="176">
        <f t="shared" si="223"/>
        <v>0</v>
      </c>
      <c r="O187" s="176">
        <f t="shared" si="224"/>
        <v>0</v>
      </c>
      <c r="P187" s="176">
        <f t="shared" si="225"/>
        <v>0</v>
      </c>
      <c r="Q187" s="176">
        <f t="shared" si="226"/>
        <v>0</v>
      </c>
      <c r="R187" s="176"/>
      <c r="AT187" s="176"/>
      <c r="AU187" s="176"/>
      <c r="AV187" s="176"/>
      <c r="AW187" s="176">
        <f t="shared" si="227"/>
        <v>0</v>
      </c>
      <c r="AX187" s="176">
        <f t="shared" si="228"/>
        <v>0</v>
      </c>
      <c r="AY187" s="176">
        <f t="shared" si="229"/>
        <v>0</v>
      </c>
      <c r="AZ187" s="176">
        <f t="shared" si="230"/>
        <v>0</v>
      </c>
      <c r="BA187" s="176">
        <f t="shared" si="231"/>
        <v>0</v>
      </c>
      <c r="BB187" s="176">
        <f t="shared" si="232"/>
        <v>0</v>
      </c>
      <c r="BC187" s="176">
        <f t="shared" si="233"/>
        <v>0</v>
      </c>
      <c r="BD187" s="176"/>
      <c r="BE187" s="176"/>
    </row>
    <row r="188" spans="8:57" hidden="1" x14ac:dyDescent="0.25">
      <c r="H188" s="176"/>
      <c r="I188" s="176"/>
      <c r="J188" s="176"/>
      <c r="K188" s="176">
        <f t="shared" si="220"/>
        <v>0</v>
      </c>
      <c r="L188" s="176">
        <f t="shared" si="221"/>
        <v>0</v>
      </c>
      <c r="M188" s="176">
        <f t="shared" si="222"/>
        <v>0</v>
      </c>
      <c r="N188" s="176">
        <f t="shared" si="223"/>
        <v>0</v>
      </c>
      <c r="O188" s="176">
        <f t="shared" si="224"/>
        <v>0</v>
      </c>
      <c r="P188" s="176">
        <f t="shared" si="225"/>
        <v>0</v>
      </c>
      <c r="Q188" s="176">
        <f t="shared" si="226"/>
        <v>0</v>
      </c>
      <c r="R188" s="176"/>
      <c r="AT188" s="176"/>
      <c r="AU188" s="176"/>
      <c r="AV188" s="176"/>
      <c r="AW188" s="176">
        <f t="shared" si="227"/>
        <v>0</v>
      </c>
      <c r="AX188" s="176">
        <f t="shared" si="228"/>
        <v>0</v>
      </c>
      <c r="AY188" s="176">
        <f t="shared" si="229"/>
        <v>0</v>
      </c>
      <c r="AZ188" s="176">
        <f t="shared" si="230"/>
        <v>0</v>
      </c>
      <c r="BA188" s="176">
        <f t="shared" si="231"/>
        <v>0</v>
      </c>
      <c r="BB188" s="176">
        <f t="shared" si="232"/>
        <v>0</v>
      </c>
      <c r="BC188" s="176">
        <f t="shared" si="233"/>
        <v>0</v>
      </c>
      <c r="BD188" s="176"/>
      <c r="BE188" s="176"/>
    </row>
    <row r="189" spans="8:57" hidden="1" x14ac:dyDescent="0.25">
      <c r="H189" s="176"/>
      <c r="I189" s="176"/>
      <c r="J189" s="176"/>
      <c r="K189" s="176">
        <f t="shared" si="220"/>
        <v>0</v>
      </c>
      <c r="L189" s="176">
        <f t="shared" si="221"/>
        <v>0</v>
      </c>
      <c r="M189" s="176">
        <f t="shared" si="222"/>
        <v>0</v>
      </c>
      <c r="N189" s="176">
        <f t="shared" si="223"/>
        <v>0</v>
      </c>
      <c r="O189" s="176">
        <f t="shared" si="224"/>
        <v>0</v>
      </c>
      <c r="P189" s="176">
        <f t="shared" si="225"/>
        <v>0</v>
      </c>
      <c r="Q189" s="176">
        <f t="shared" si="226"/>
        <v>0</v>
      </c>
      <c r="R189" s="176"/>
      <c r="AT189" s="176"/>
      <c r="AU189" s="176"/>
      <c r="AV189" s="176"/>
      <c r="AW189" s="176">
        <f t="shared" si="227"/>
        <v>0</v>
      </c>
      <c r="AX189" s="176">
        <f t="shared" si="228"/>
        <v>0</v>
      </c>
      <c r="AY189" s="176">
        <f t="shared" si="229"/>
        <v>0</v>
      </c>
      <c r="AZ189" s="176">
        <f t="shared" si="230"/>
        <v>0</v>
      </c>
      <c r="BA189" s="176">
        <f t="shared" si="231"/>
        <v>0</v>
      </c>
      <c r="BB189" s="176">
        <f t="shared" si="232"/>
        <v>0</v>
      </c>
      <c r="BC189" s="176">
        <f t="shared" si="233"/>
        <v>0</v>
      </c>
      <c r="BD189" s="176"/>
      <c r="BE189" s="176"/>
    </row>
    <row r="190" spans="8:57" hidden="1" x14ac:dyDescent="0.25">
      <c r="H190" s="176"/>
      <c r="I190" s="176"/>
      <c r="J190" s="176"/>
      <c r="K190" s="176">
        <f t="shared" si="220"/>
        <v>0</v>
      </c>
      <c r="L190" s="176">
        <f t="shared" si="221"/>
        <v>0</v>
      </c>
      <c r="M190" s="176">
        <f t="shared" si="222"/>
        <v>0</v>
      </c>
      <c r="N190" s="176">
        <f t="shared" si="223"/>
        <v>0</v>
      </c>
      <c r="O190" s="176">
        <f t="shared" si="224"/>
        <v>0</v>
      </c>
      <c r="P190" s="176">
        <f t="shared" si="225"/>
        <v>0</v>
      </c>
      <c r="Q190" s="176">
        <f t="shared" si="226"/>
        <v>0</v>
      </c>
      <c r="R190" s="176"/>
      <c r="AT190" s="176"/>
      <c r="AU190" s="176"/>
      <c r="AV190" s="176"/>
      <c r="AW190" s="176">
        <f t="shared" si="227"/>
        <v>0</v>
      </c>
      <c r="AX190" s="176">
        <f t="shared" si="228"/>
        <v>0</v>
      </c>
      <c r="AY190" s="176">
        <f t="shared" si="229"/>
        <v>0</v>
      </c>
      <c r="AZ190" s="176">
        <f t="shared" si="230"/>
        <v>0</v>
      </c>
      <c r="BA190" s="176">
        <f t="shared" si="231"/>
        <v>0</v>
      </c>
      <c r="BB190" s="176">
        <f t="shared" si="232"/>
        <v>0</v>
      </c>
      <c r="BC190" s="176">
        <f t="shared" si="233"/>
        <v>0</v>
      </c>
      <c r="BD190" s="176"/>
      <c r="BE190" s="176"/>
    </row>
    <row r="191" spans="8:57" hidden="1" x14ac:dyDescent="0.25">
      <c r="H191" s="176"/>
      <c r="I191" s="176"/>
      <c r="J191" s="176"/>
      <c r="K191" s="176"/>
      <c r="L191" s="176" t="s">
        <v>32</v>
      </c>
      <c r="M191" s="176" t="s">
        <v>21</v>
      </c>
      <c r="N191" s="176" t="s">
        <v>26</v>
      </c>
      <c r="O191" s="176"/>
      <c r="P191" s="176"/>
      <c r="Q191" s="176"/>
      <c r="R191" s="176"/>
      <c r="AT191" s="176"/>
      <c r="AU191" s="176"/>
      <c r="AV191" s="176"/>
      <c r="AW191" s="176"/>
      <c r="AX191" s="176" t="s">
        <v>32</v>
      </c>
      <c r="AY191" s="176" t="s">
        <v>21</v>
      </c>
      <c r="AZ191" s="176" t="s">
        <v>26</v>
      </c>
      <c r="BA191" s="176"/>
      <c r="BB191" s="176"/>
      <c r="BC191" s="176"/>
      <c r="BD191" s="176"/>
      <c r="BE191" s="176"/>
    </row>
    <row r="192" spans="8:57" hidden="1" x14ac:dyDescent="0.25">
      <c r="H192" s="176"/>
      <c r="I192" s="176"/>
      <c r="J192" s="176"/>
      <c r="K192" s="176" t="s">
        <v>33</v>
      </c>
      <c r="L192" s="176">
        <f t="shared" ref="L192:L197" si="234">(K185)</f>
        <v>0</v>
      </c>
      <c r="M192" s="176">
        <f>($J$131)</f>
        <v>0</v>
      </c>
      <c r="N192" s="177">
        <f t="shared" ref="N192:N197" si="235">IF(M192&gt;0,ROUND((L192-M192)/M192,2),0)</f>
        <v>0</v>
      </c>
      <c r="O192" s="176"/>
      <c r="P192" s="176"/>
      <c r="Q192" s="176"/>
      <c r="R192" s="176"/>
      <c r="AT192" s="176"/>
      <c r="AU192" s="176"/>
      <c r="AV192" s="176"/>
      <c r="AW192" s="176" t="s">
        <v>33</v>
      </c>
      <c r="AX192" s="176">
        <f t="shared" ref="AX192:AX197" si="236">(AW185)</f>
        <v>0</v>
      </c>
      <c r="AY192" s="176">
        <f>($AV$131)</f>
        <v>0</v>
      </c>
      <c r="AZ192" s="177">
        <f t="shared" ref="AZ192:AZ197" si="237">IF(AY192&gt;0,ROUND((AX192-AY192)/AY192,2),0)</f>
        <v>0</v>
      </c>
      <c r="BA192" s="176"/>
      <c r="BB192" s="176"/>
      <c r="BC192" s="176"/>
      <c r="BD192" s="176"/>
      <c r="BE192" s="176"/>
    </row>
    <row r="193" spans="8:57" hidden="1" x14ac:dyDescent="0.25">
      <c r="H193" s="176"/>
      <c r="I193" s="176"/>
      <c r="J193" s="176"/>
      <c r="K193" s="176" t="s">
        <v>34</v>
      </c>
      <c r="L193" s="176">
        <f t="shared" si="234"/>
        <v>0</v>
      </c>
      <c r="M193" s="176">
        <f>($J$132)</f>
        <v>0</v>
      </c>
      <c r="N193" s="177">
        <f t="shared" si="235"/>
        <v>0</v>
      </c>
      <c r="O193" s="176"/>
      <c r="P193" s="176"/>
      <c r="Q193" s="176"/>
      <c r="R193" s="176"/>
      <c r="AT193" s="176"/>
      <c r="AU193" s="176"/>
      <c r="AV193" s="176"/>
      <c r="AW193" s="176" t="s">
        <v>34</v>
      </c>
      <c r="AX193" s="176">
        <f t="shared" si="236"/>
        <v>0</v>
      </c>
      <c r="AY193" s="176">
        <f>($AV$132)</f>
        <v>0</v>
      </c>
      <c r="AZ193" s="177">
        <f t="shared" si="237"/>
        <v>0</v>
      </c>
      <c r="BA193" s="176"/>
      <c r="BB193" s="176"/>
      <c r="BC193" s="176"/>
      <c r="BD193" s="176"/>
      <c r="BE193" s="176"/>
    </row>
    <row r="194" spans="8:57" hidden="1" x14ac:dyDescent="0.25">
      <c r="H194" s="176"/>
      <c r="I194" s="176"/>
      <c r="J194" s="176"/>
      <c r="K194" s="176" t="s">
        <v>35</v>
      </c>
      <c r="L194" s="176">
        <f t="shared" si="234"/>
        <v>0</v>
      </c>
      <c r="M194" s="176">
        <f>($J$133)</f>
        <v>0</v>
      </c>
      <c r="N194" s="177">
        <f t="shared" si="235"/>
        <v>0</v>
      </c>
      <c r="O194" s="176"/>
      <c r="P194" s="176"/>
      <c r="Q194" s="176"/>
      <c r="R194" s="176"/>
      <c r="AT194" s="176"/>
      <c r="AU194" s="176"/>
      <c r="AV194" s="176"/>
      <c r="AW194" s="176" t="s">
        <v>35</v>
      </c>
      <c r="AX194" s="176">
        <f t="shared" si="236"/>
        <v>0</v>
      </c>
      <c r="AY194" s="176">
        <f>($AV$133)</f>
        <v>0</v>
      </c>
      <c r="AZ194" s="177">
        <f t="shared" si="237"/>
        <v>0</v>
      </c>
      <c r="BA194" s="176"/>
      <c r="BB194" s="176"/>
      <c r="BC194" s="176"/>
      <c r="BD194" s="176"/>
      <c r="BE194" s="176"/>
    </row>
    <row r="195" spans="8:57" hidden="1" x14ac:dyDescent="0.25">
      <c r="H195" s="176"/>
      <c r="I195" s="176"/>
      <c r="J195" s="176"/>
      <c r="K195" s="176" t="s">
        <v>36</v>
      </c>
      <c r="L195" s="176">
        <f t="shared" si="234"/>
        <v>0</v>
      </c>
      <c r="M195" s="176">
        <f>($J$134)</f>
        <v>0</v>
      </c>
      <c r="N195" s="177">
        <f t="shared" si="235"/>
        <v>0</v>
      </c>
      <c r="O195" s="176"/>
      <c r="P195" s="176"/>
      <c r="Q195" s="176"/>
      <c r="R195" s="176"/>
      <c r="AT195" s="176"/>
      <c r="AU195" s="176"/>
      <c r="AV195" s="176"/>
      <c r="AW195" s="176" t="s">
        <v>36</v>
      </c>
      <c r="AX195" s="176">
        <f t="shared" si="236"/>
        <v>0</v>
      </c>
      <c r="AY195" s="176">
        <f>($AV$134)</f>
        <v>0</v>
      </c>
      <c r="AZ195" s="177">
        <f t="shared" si="237"/>
        <v>0</v>
      </c>
      <c r="BA195" s="176"/>
      <c r="BB195" s="176"/>
      <c r="BC195" s="176"/>
      <c r="BD195" s="176"/>
      <c r="BE195" s="176"/>
    </row>
    <row r="196" spans="8:57" hidden="1" x14ac:dyDescent="0.25">
      <c r="H196" s="176"/>
      <c r="I196" s="176"/>
      <c r="J196" s="176"/>
      <c r="K196" s="176" t="s">
        <v>104</v>
      </c>
      <c r="L196" s="176">
        <f t="shared" si="234"/>
        <v>0</v>
      </c>
      <c r="M196" s="176">
        <f>($J$135)</f>
        <v>0</v>
      </c>
      <c r="N196" s="177">
        <f t="shared" si="235"/>
        <v>0</v>
      </c>
      <c r="O196" s="176"/>
      <c r="P196" s="176"/>
      <c r="Q196" s="176"/>
      <c r="R196" s="176"/>
      <c r="AT196" s="176"/>
      <c r="AU196" s="176"/>
      <c r="AV196" s="176"/>
      <c r="AW196" s="176" t="s">
        <v>104</v>
      </c>
      <c r="AX196" s="176">
        <f t="shared" si="236"/>
        <v>0</v>
      </c>
      <c r="AY196" s="176">
        <f>($AV$135)</f>
        <v>0</v>
      </c>
      <c r="AZ196" s="177">
        <f t="shared" si="237"/>
        <v>0</v>
      </c>
      <c r="BA196" s="176"/>
      <c r="BB196" s="176"/>
      <c r="BC196" s="176"/>
      <c r="BD196" s="176"/>
      <c r="BE196" s="176"/>
    </row>
    <row r="197" spans="8:57" hidden="1" x14ac:dyDescent="0.25">
      <c r="H197" s="176"/>
      <c r="I197" s="176"/>
      <c r="J197" s="176"/>
      <c r="K197" s="176" t="s">
        <v>105</v>
      </c>
      <c r="L197" s="176">
        <f t="shared" si="234"/>
        <v>0</v>
      </c>
      <c r="M197" s="176">
        <f>($J$136)</f>
        <v>0</v>
      </c>
      <c r="N197" s="177">
        <f t="shared" si="235"/>
        <v>0</v>
      </c>
      <c r="O197" s="176"/>
      <c r="P197" s="176"/>
      <c r="Q197" s="176"/>
      <c r="R197" s="176"/>
      <c r="AT197" s="176"/>
      <c r="AU197" s="176"/>
      <c r="AV197" s="176"/>
      <c r="AW197" s="176" t="s">
        <v>105</v>
      </c>
      <c r="AX197" s="176">
        <f t="shared" si="236"/>
        <v>0</v>
      </c>
      <c r="AY197" s="176">
        <f>($AV$136)</f>
        <v>0</v>
      </c>
      <c r="AZ197" s="177">
        <f t="shared" si="237"/>
        <v>0</v>
      </c>
      <c r="BA197" s="176"/>
      <c r="BB197" s="176"/>
      <c r="BC197" s="176"/>
      <c r="BD197" s="176"/>
      <c r="BE197" s="176"/>
    </row>
    <row r="198" spans="8:57" hidden="1" x14ac:dyDescent="0.25">
      <c r="H198" s="176"/>
      <c r="I198" s="176"/>
      <c r="J198" s="176"/>
      <c r="K198" s="176"/>
      <c r="L198" s="176">
        <f>SUM(L192:L197)</f>
        <v>0</v>
      </c>
      <c r="M198" s="176">
        <f>SUM(M192:M197)</f>
        <v>0</v>
      </c>
      <c r="N198" s="176"/>
      <c r="O198" s="176"/>
      <c r="P198" s="176"/>
      <c r="Q198" s="176"/>
      <c r="R198" s="176"/>
      <c r="AT198" s="176"/>
      <c r="AU198" s="176"/>
      <c r="AV198" s="176"/>
      <c r="AW198" s="176"/>
      <c r="AX198" s="176">
        <f>SUM(AX192:AX197)</f>
        <v>0</v>
      </c>
      <c r="AY198" s="176">
        <f>SUM(AY192:AY197)</f>
        <v>0</v>
      </c>
      <c r="AZ198" s="176"/>
      <c r="BA198" s="176"/>
      <c r="BB198" s="176"/>
      <c r="BC198" s="176"/>
      <c r="BD198" s="176"/>
      <c r="BE198" s="176"/>
    </row>
    <row r="199" spans="8:57" hidden="1" x14ac:dyDescent="0.25">
      <c r="H199" s="176" t="s">
        <v>39</v>
      </c>
      <c r="I199" s="176"/>
      <c r="J199" s="176"/>
      <c r="K199" s="176"/>
      <c r="L199" s="176">
        <f t="shared" ref="L199:Q199" si="238">SUM(L200:L205)</f>
        <v>0</v>
      </c>
      <c r="M199" s="176">
        <f t="shared" si="238"/>
        <v>0</v>
      </c>
      <c r="N199" s="176">
        <f t="shared" si="238"/>
        <v>0</v>
      </c>
      <c r="O199" s="176">
        <f t="shared" si="238"/>
        <v>0</v>
      </c>
      <c r="P199" s="176">
        <f t="shared" si="238"/>
        <v>0</v>
      </c>
      <c r="Q199" s="176">
        <f t="shared" si="238"/>
        <v>0</v>
      </c>
      <c r="R199" s="176"/>
      <c r="AT199" s="176" t="s">
        <v>39</v>
      </c>
      <c r="AU199" s="176"/>
      <c r="AV199" s="176"/>
      <c r="AW199" s="176"/>
      <c r="AX199" s="176">
        <f t="shared" ref="AX199:BC199" si="239">SUM(AX200:AX205)</f>
        <v>0</v>
      </c>
      <c r="AY199" s="176">
        <f t="shared" si="239"/>
        <v>0</v>
      </c>
      <c r="AZ199" s="176">
        <f t="shared" si="239"/>
        <v>0</v>
      </c>
      <c r="BA199" s="176">
        <f t="shared" si="239"/>
        <v>0</v>
      </c>
      <c r="BB199" s="176">
        <f t="shared" si="239"/>
        <v>0</v>
      </c>
      <c r="BC199" s="176">
        <f t="shared" si="239"/>
        <v>0</v>
      </c>
      <c r="BD199" s="176"/>
      <c r="BE199" s="176"/>
    </row>
    <row r="200" spans="8:57" hidden="1" x14ac:dyDescent="0.25">
      <c r="H200" s="176"/>
      <c r="I200" s="176"/>
      <c r="J200" s="176"/>
      <c r="K200" s="176">
        <f>($J$131)</f>
        <v>0</v>
      </c>
      <c r="L200" s="176">
        <f t="shared" ref="L200:Q200" si="240">IF($L$192&gt;0,ROUND(($M$192/$L$192)*L185,0),0)</f>
        <v>0</v>
      </c>
      <c r="M200" s="176">
        <f t="shared" si="240"/>
        <v>0</v>
      </c>
      <c r="N200" s="176">
        <f t="shared" si="240"/>
        <v>0</v>
      </c>
      <c r="O200" s="176">
        <f t="shared" si="240"/>
        <v>0</v>
      </c>
      <c r="P200" s="176">
        <f t="shared" si="240"/>
        <v>0</v>
      </c>
      <c r="Q200" s="176">
        <f t="shared" si="240"/>
        <v>0</v>
      </c>
      <c r="R200" s="176"/>
      <c r="AT200" s="176"/>
      <c r="AU200" s="176"/>
      <c r="AV200" s="176"/>
      <c r="AW200" s="176">
        <f>($AV$131)</f>
        <v>0</v>
      </c>
      <c r="AX200" s="176">
        <f t="shared" ref="AX200:BC200" si="241">IF($AX$192&gt;0,ROUND(($AY$192/$AX$192)*AX185,0),0)</f>
        <v>0</v>
      </c>
      <c r="AY200" s="176">
        <f t="shared" si="241"/>
        <v>0</v>
      </c>
      <c r="AZ200" s="176">
        <f t="shared" si="241"/>
        <v>0</v>
      </c>
      <c r="BA200" s="176">
        <f t="shared" si="241"/>
        <v>0</v>
      </c>
      <c r="BB200" s="176">
        <f t="shared" si="241"/>
        <v>0</v>
      </c>
      <c r="BC200" s="176">
        <f t="shared" si="241"/>
        <v>0</v>
      </c>
      <c r="BD200" s="176"/>
      <c r="BE200" s="176"/>
    </row>
    <row r="201" spans="8:57" hidden="1" x14ac:dyDescent="0.25">
      <c r="H201" s="176"/>
      <c r="I201" s="176"/>
      <c r="J201" s="176"/>
      <c r="K201" s="176">
        <f>($J$132)</f>
        <v>0</v>
      </c>
      <c r="L201" s="176">
        <f t="shared" ref="L201:Q201" si="242">IF($L$193&gt;0,ROUND(($M$193/$L$193)*L186,0),0)</f>
        <v>0</v>
      </c>
      <c r="M201" s="176">
        <f t="shared" si="242"/>
        <v>0</v>
      </c>
      <c r="N201" s="176">
        <f t="shared" si="242"/>
        <v>0</v>
      </c>
      <c r="O201" s="176">
        <f t="shared" si="242"/>
        <v>0</v>
      </c>
      <c r="P201" s="176">
        <f t="shared" si="242"/>
        <v>0</v>
      </c>
      <c r="Q201" s="176">
        <f t="shared" si="242"/>
        <v>0</v>
      </c>
      <c r="R201" s="176"/>
      <c r="AT201" s="176"/>
      <c r="AU201" s="176"/>
      <c r="AV201" s="176"/>
      <c r="AW201" s="176">
        <f>($AV$132)</f>
        <v>0</v>
      </c>
      <c r="AX201" s="176">
        <f t="shared" ref="AX201:BC201" si="243">IF($AX$193&gt;0,ROUND(($AY$193/$AX$193)*AX186,0),0)</f>
        <v>0</v>
      </c>
      <c r="AY201" s="176">
        <f t="shared" si="243"/>
        <v>0</v>
      </c>
      <c r="AZ201" s="176">
        <f t="shared" si="243"/>
        <v>0</v>
      </c>
      <c r="BA201" s="176">
        <f t="shared" si="243"/>
        <v>0</v>
      </c>
      <c r="BB201" s="176">
        <f t="shared" si="243"/>
        <v>0</v>
      </c>
      <c r="BC201" s="176">
        <f t="shared" si="243"/>
        <v>0</v>
      </c>
      <c r="BD201" s="176"/>
      <c r="BE201" s="176"/>
    </row>
    <row r="202" spans="8:57" hidden="1" x14ac:dyDescent="0.25">
      <c r="H202" s="176"/>
      <c r="I202" s="176"/>
      <c r="J202" s="176"/>
      <c r="K202" s="176">
        <f>($J$133)</f>
        <v>0</v>
      </c>
      <c r="L202" s="176">
        <f t="shared" ref="L202:Q202" si="244">IF($L$194&gt;0,ROUND(($M$194/$L$194)*L187,0),0)</f>
        <v>0</v>
      </c>
      <c r="M202" s="176">
        <f t="shared" si="244"/>
        <v>0</v>
      </c>
      <c r="N202" s="176">
        <f t="shared" si="244"/>
        <v>0</v>
      </c>
      <c r="O202" s="176">
        <f t="shared" si="244"/>
        <v>0</v>
      </c>
      <c r="P202" s="176">
        <f t="shared" si="244"/>
        <v>0</v>
      </c>
      <c r="Q202" s="176">
        <f t="shared" si="244"/>
        <v>0</v>
      </c>
      <c r="R202" s="176"/>
      <c r="AT202" s="176"/>
      <c r="AU202" s="176"/>
      <c r="AV202" s="176"/>
      <c r="AW202" s="176">
        <f>($AV$133)</f>
        <v>0</v>
      </c>
      <c r="AX202" s="176">
        <f t="shared" ref="AX202:BC202" si="245">IF($AX$194&gt;0,ROUND(($AY$194/$AX$194)*AX187,0),0)</f>
        <v>0</v>
      </c>
      <c r="AY202" s="176">
        <f t="shared" si="245"/>
        <v>0</v>
      </c>
      <c r="AZ202" s="176">
        <f t="shared" si="245"/>
        <v>0</v>
      </c>
      <c r="BA202" s="176">
        <f t="shared" si="245"/>
        <v>0</v>
      </c>
      <c r="BB202" s="176">
        <f t="shared" si="245"/>
        <v>0</v>
      </c>
      <c r="BC202" s="176">
        <f t="shared" si="245"/>
        <v>0</v>
      </c>
      <c r="BD202" s="176"/>
      <c r="BE202" s="176"/>
    </row>
    <row r="203" spans="8:57" hidden="1" x14ac:dyDescent="0.25">
      <c r="H203" s="176"/>
      <c r="I203" s="176"/>
      <c r="J203" s="176"/>
      <c r="K203" s="176">
        <f>($J$134)</f>
        <v>0</v>
      </c>
      <c r="L203" s="176">
        <f t="shared" ref="L203:Q203" si="246">IF($L$195&gt;0,ROUND(($M$195/$L$195)*L188,0),0)</f>
        <v>0</v>
      </c>
      <c r="M203" s="176">
        <f t="shared" si="246"/>
        <v>0</v>
      </c>
      <c r="N203" s="176">
        <f t="shared" si="246"/>
        <v>0</v>
      </c>
      <c r="O203" s="176">
        <f t="shared" si="246"/>
        <v>0</v>
      </c>
      <c r="P203" s="176">
        <f t="shared" si="246"/>
        <v>0</v>
      </c>
      <c r="Q203" s="176">
        <f t="shared" si="246"/>
        <v>0</v>
      </c>
      <c r="R203" s="176"/>
      <c r="AT203" s="176"/>
      <c r="AU203" s="176"/>
      <c r="AV203" s="176"/>
      <c r="AW203" s="176">
        <f>($AV$134)</f>
        <v>0</v>
      </c>
      <c r="AX203" s="176">
        <f t="shared" ref="AX203:BC203" si="247">IF($AX$195&gt;0,ROUND(($AY$195/$AX$195)*AX188,0),0)</f>
        <v>0</v>
      </c>
      <c r="AY203" s="176">
        <f t="shared" si="247"/>
        <v>0</v>
      </c>
      <c r="AZ203" s="176">
        <f t="shared" si="247"/>
        <v>0</v>
      </c>
      <c r="BA203" s="176">
        <f t="shared" si="247"/>
        <v>0</v>
      </c>
      <c r="BB203" s="176">
        <f t="shared" si="247"/>
        <v>0</v>
      </c>
      <c r="BC203" s="176">
        <f t="shared" si="247"/>
        <v>0</v>
      </c>
      <c r="BD203" s="176"/>
      <c r="BE203" s="176"/>
    </row>
    <row r="204" spans="8:57" hidden="1" x14ac:dyDescent="0.25">
      <c r="H204" s="176"/>
      <c r="I204" s="176"/>
      <c r="J204" s="176"/>
      <c r="K204" s="176">
        <f>($J$135)</f>
        <v>0</v>
      </c>
      <c r="L204" s="176">
        <f t="shared" ref="L204:Q204" si="248">IF($L$196&gt;0,ROUND(($M$196/$L$196)*L189,0),0)</f>
        <v>0</v>
      </c>
      <c r="M204" s="176">
        <f t="shared" si="248"/>
        <v>0</v>
      </c>
      <c r="N204" s="176">
        <f t="shared" si="248"/>
        <v>0</v>
      </c>
      <c r="O204" s="176">
        <f t="shared" si="248"/>
        <v>0</v>
      </c>
      <c r="P204" s="176">
        <f t="shared" si="248"/>
        <v>0</v>
      </c>
      <c r="Q204" s="176">
        <f t="shared" si="248"/>
        <v>0</v>
      </c>
      <c r="R204" s="176"/>
      <c r="AT204" s="176"/>
      <c r="AU204" s="176"/>
      <c r="AV204" s="176"/>
      <c r="AW204" s="176">
        <f>($AV$135)</f>
        <v>0</v>
      </c>
      <c r="AX204" s="176">
        <f t="shared" ref="AX204:BC204" si="249">IF($AX$196&gt;0,ROUND(($AY$196/$AX$196)*AX189,0),0)</f>
        <v>0</v>
      </c>
      <c r="AY204" s="176">
        <f t="shared" si="249"/>
        <v>0</v>
      </c>
      <c r="AZ204" s="176">
        <f t="shared" si="249"/>
        <v>0</v>
      </c>
      <c r="BA204" s="176">
        <f t="shared" si="249"/>
        <v>0</v>
      </c>
      <c r="BB204" s="176">
        <f t="shared" si="249"/>
        <v>0</v>
      </c>
      <c r="BC204" s="176">
        <f t="shared" si="249"/>
        <v>0</v>
      </c>
      <c r="BD204" s="176"/>
      <c r="BE204" s="176"/>
    </row>
    <row r="205" spans="8:57" hidden="1" x14ac:dyDescent="0.25">
      <c r="H205" s="176"/>
      <c r="I205" s="176"/>
      <c r="J205" s="176"/>
      <c r="K205" s="176">
        <f>($J$136)</f>
        <v>0</v>
      </c>
      <c r="L205" s="176">
        <f t="shared" ref="L205:Q205" si="250">IF($L$197&gt;0,ROUND(($M$197/$L$197)*L190,0),0)</f>
        <v>0</v>
      </c>
      <c r="M205" s="176">
        <f t="shared" si="250"/>
        <v>0</v>
      </c>
      <c r="N205" s="176">
        <f t="shared" si="250"/>
        <v>0</v>
      </c>
      <c r="O205" s="176">
        <f t="shared" si="250"/>
        <v>0</v>
      </c>
      <c r="P205" s="176">
        <f t="shared" si="250"/>
        <v>0</v>
      </c>
      <c r="Q205" s="176">
        <f t="shared" si="250"/>
        <v>0</v>
      </c>
      <c r="R205" s="176"/>
      <c r="AT205" s="176"/>
      <c r="AU205" s="176"/>
      <c r="AV205" s="176"/>
      <c r="AW205" s="176">
        <f>($AV$136)</f>
        <v>0</v>
      </c>
      <c r="AX205" s="176">
        <f t="shared" ref="AX205:BC205" si="251">IF($AX$197&gt;0,ROUND(($AY$197/$AX$197)*AX190,0),0)</f>
        <v>0</v>
      </c>
      <c r="AY205" s="176">
        <f t="shared" si="251"/>
        <v>0</v>
      </c>
      <c r="AZ205" s="176">
        <f t="shared" si="251"/>
        <v>0</v>
      </c>
      <c r="BA205" s="176">
        <f t="shared" si="251"/>
        <v>0</v>
      </c>
      <c r="BB205" s="176">
        <f t="shared" si="251"/>
        <v>0</v>
      </c>
      <c r="BC205" s="176">
        <f t="shared" si="251"/>
        <v>0</v>
      </c>
      <c r="BD205" s="176"/>
      <c r="BE205" s="176"/>
    </row>
    <row r="206" spans="8:57" hidden="1" x14ac:dyDescent="0.25">
      <c r="H206" s="176"/>
      <c r="I206" s="176"/>
      <c r="J206" s="176"/>
      <c r="K206" s="176"/>
      <c r="L206" s="176" t="s">
        <v>25</v>
      </c>
      <c r="M206" s="176" t="s">
        <v>18</v>
      </c>
      <c r="N206" s="176" t="s">
        <v>26</v>
      </c>
      <c r="O206" s="176"/>
      <c r="P206" s="176"/>
      <c r="Q206" s="176"/>
      <c r="R206" s="176"/>
      <c r="AT206" s="176"/>
      <c r="AU206" s="176"/>
      <c r="AV206" s="176"/>
      <c r="AW206" s="176"/>
      <c r="AX206" s="176" t="s">
        <v>25</v>
      </c>
      <c r="AY206" s="176" t="s">
        <v>18</v>
      </c>
      <c r="AZ206" s="176" t="s">
        <v>26</v>
      </c>
      <c r="BA206" s="176"/>
      <c r="BB206" s="176"/>
      <c r="BC206" s="176"/>
      <c r="BD206" s="176"/>
      <c r="BE206" s="176"/>
    </row>
    <row r="207" spans="8:57" hidden="1" x14ac:dyDescent="0.25">
      <c r="H207" s="176"/>
      <c r="I207" s="176"/>
      <c r="J207" s="176"/>
      <c r="K207" s="176" t="s">
        <v>27</v>
      </c>
      <c r="L207" s="176">
        <f>(L199)</f>
        <v>0</v>
      </c>
      <c r="M207" s="176">
        <f>($L$129)</f>
        <v>0</v>
      </c>
      <c r="N207" s="177">
        <f t="shared" ref="N207:N212" si="252">IF(M207&gt;0,ROUND((L207-M207)/M207,2),0)</f>
        <v>0</v>
      </c>
      <c r="O207" s="176"/>
      <c r="P207" s="176"/>
      <c r="Q207" s="176"/>
      <c r="R207" s="176"/>
      <c r="AT207" s="176"/>
      <c r="AU207" s="176"/>
      <c r="AV207" s="176"/>
      <c r="AW207" s="176" t="s">
        <v>27</v>
      </c>
      <c r="AX207" s="176">
        <f>(AX199)</f>
        <v>0</v>
      </c>
      <c r="AY207" s="176">
        <f>($AX$129)</f>
        <v>0</v>
      </c>
      <c r="AZ207" s="177">
        <f t="shared" ref="AZ207:AZ212" si="253">IF(AY207&gt;0,ROUND((AX207-AY207)/AY207,2),0)</f>
        <v>0</v>
      </c>
      <c r="BA207" s="176"/>
      <c r="BB207" s="176"/>
      <c r="BC207" s="176"/>
      <c r="BD207" s="176"/>
      <c r="BE207" s="176"/>
    </row>
    <row r="208" spans="8:57" hidden="1" x14ac:dyDescent="0.25">
      <c r="H208" s="176"/>
      <c r="I208" s="176"/>
      <c r="J208" s="176"/>
      <c r="K208" s="176" t="s">
        <v>28</v>
      </c>
      <c r="L208" s="176">
        <f>(M199)</f>
        <v>0</v>
      </c>
      <c r="M208" s="176">
        <f>($M$129)</f>
        <v>0</v>
      </c>
      <c r="N208" s="177">
        <f t="shared" si="252"/>
        <v>0</v>
      </c>
      <c r="O208" s="176"/>
      <c r="P208" s="176"/>
      <c r="Q208" s="176"/>
      <c r="R208" s="176"/>
      <c r="AT208" s="176"/>
      <c r="AU208" s="176"/>
      <c r="AV208" s="176"/>
      <c r="AW208" s="176" t="s">
        <v>28</v>
      </c>
      <c r="AX208" s="176">
        <f>(AY199)</f>
        <v>0</v>
      </c>
      <c r="AY208" s="176">
        <f>($AY$129)</f>
        <v>0</v>
      </c>
      <c r="AZ208" s="177">
        <f t="shared" si="253"/>
        <v>0</v>
      </c>
      <c r="BA208" s="176"/>
      <c r="BB208" s="176"/>
      <c r="BC208" s="176"/>
      <c r="BD208" s="176"/>
      <c r="BE208" s="176"/>
    </row>
    <row r="209" spans="8:57" hidden="1" x14ac:dyDescent="0.25">
      <c r="H209" s="176"/>
      <c r="I209" s="176"/>
      <c r="J209" s="176"/>
      <c r="K209" s="176" t="s">
        <v>29</v>
      </c>
      <c r="L209" s="176">
        <f>(N199)</f>
        <v>0</v>
      </c>
      <c r="M209" s="176">
        <f>($N$129)</f>
        <v>0</v>
      </c>
      <c r="N209" s="177">
        <f t="shared" si="252"/>
        <v>0</v>
      </c>
      <c r="O209" s="176"/>
      <c r="P209" s="176"/>
      <c r="Q209" s="176"/>
      <c r="R209" s="176"/>
      <c r="AT209" s="176"/>
      <c r="AU209" s="176"/>
      <c r="AV209" s="176"/>
      <c r="AW209" s="176" t="s">
        <v>29</v>
      </c>
      <c r="AX209" s="176">
        <f>(AZ199)</f>
        <v>0</v>
      </c>
      <c r="AY209" s="176">
        <f>($AZ$129)</f>
        <v>0</v>
      </c>
      <c r="AZ209" s="177">
        <f t="shared" si="253"/>
        <v>0</v>
      </c>
      <c r="BA209" s="176"/>
      <c r="BB209" s="176"/>
      <c r="BC209" s="176"/>
      <c r="BD209" s="176"/>
      <c r="BE209" s="176"/>
    </row>
    <row r="210" spans="8:57" hidden="1" x14ac:dyDescent="0.25">
      <c r="H210" s="176"/>
      <c r="I210" s="176"/>
      <c r="J210" s="176"/>
      <c r="K210" s="176" t="s">
        <v>30</v>
      </c>
      <c r="L210" s="176">
        <f>(O199)</f>
        <v>0</v>
      </c>
      <c r="M210" s="176">
        <f>($O$129)</f>
        <v>0</v>
      </c>
      <c r="N210" s="177">
        <f t="shared" si="252"/>
        <v>0</v>
      </c>
      <c r="O210" s="176"/>
      <c r="P210" s="176"/>
      <c r="Q210" s="176"/>
      <c r="R210" s="176"/>
      <c r="AT210" s="176"/>
      <c r="AU210" s="176"/>
      <c r="AV210" s="176"/>
      <c r="AW210" s="176" t="s">
        <v>30</v>
      </c>
      <c r="AX210" s="176">
        <f>(BA199)</f>
        <v>0</v>
      </c>
      <c r="AY210" s="176">
        <f>($BA$129)</f>
        <v>0</v>
      </c>
      <c r="AZ210" s="177">
        <f t="shared" si="253"/>
        <v>0</v>
      </c>
      <c r="BA210" s="176"/>
      <c r="BB210" s="176"/>
      <c r="BC210" s="176"/>
      <c r="BD210" s="176"/>
      <c r="BE210" s="176"/>
    </row>
    <row r="211" spans="8:57" hidden="1" x14ac:dyDescent="0.25">
      <c r="H211" s="176"/>
      <c r="I211" s="176"/>
      <c r="J211" s="176"/>
      <c r="K211" s="176" t="s">
        <v>102</v>
      </c>
      <c r="L211" s="176">
        <f>(P199)</f>
        <v>0</v>
      </c>
      <c r="M211" s="176">
        <f>($P$129)</f>
        <v>0</v>
      </c>
      <c r="N211" s="177">
        <f t="shared" si="252"/>
        <v>0</v>
      </c>
      <c r="O211" s="176"/>
      <c r="P211" s="176"/>
      <c r="Q211" s="176"/>
      <c r="R211" s="176"/>
      <c r="AT211" s="176"/>
      <c r="AU211" s="176"/>
      <c r="AV211" s="176"/>
      <c r="AW211" s="176" t="s">
        <v>102</v>
      </c>
      <c r="AX211" s="176">
        <f>(BB199)</f>
        <v>0</v>
      </c>
      <c r="AY211" s="176">
        <f>($BB$129)</f>
        <v>0</v>
      </c>
      <c r="AZ211" s="177">
        <f t="shared" si="253"/>
        <v>0</v>
      </c>
      <c r="BA211" s="176"/>
      <c r="BB211" s="176"/>
      <c r="BC211" s="176"/>
      <c r="BD211" s="176"/>
      <c r="BE211" s="176"/>
    </row>
    <row r="212" spans="8:57" hidden="1" x14ac:dyDescent="0.25">
      <c r="H212" s="176"/>
      <c r="I212" s="176"/>
      <c r="J212" s="176"/>
      <c r="K212" s="176" t="s">
        <v>103</v>
      </c>
      <c r="L212" s="176">
        <f>(Q199)</f>
        <v>0</v>
      </c>
      <c r="M212" s="176">
        <f>(Q$129)</f>
        <v>0</v>
      </c>
      <c r="N212" s="177">
        <f t="shared" si="252"/>
        <v>0</v>
      </c>
      <c r="O212" s="176"/>
      <c r="P212" s="176"/>
      <c r="Q212" s="176"/>
      <c r="R212" s="176"/>
      <c r="AT212" s="176"/>
      <c r="AU212" s="176"/>
      <c r="AV212" s="176"/>
      <c r="AW212" s="176" t="s">
        <v>103</v>
      </c>
      <c r="AX212" s="176">
        <f>(BC199)</f>
        <v>0</v>
      </c>
      <c r="AY212" s="176">
        <f>(BC$129)</f>
        <v>0</v>
      </c>
      <c r="AZ212" s="177">
        <f t="shared" si="253"/>
        <v>0</v>
      </c>
      <c r="BA212" s="176"/>
      <c r="BB212" s="176"/>
      <c r="BC212" s="176"/>
      <c r="BD212" s="176"/>
      <c r="BE212" s="176"/>
    </row>
    <row r="213" spans="8:57" hidden="1" x14ac:dyDescent="0.25">
      <c r="H213" s="176"/>
      <c r="I213" s="176"/>
      <c r="J213" s="176"/>
      <c r="K213" s="176"/>
      <c r="L213" s="176">
        <f>SUM(L207:L212)</f>
        <v>0</v>
      </c>
      <c r="M213" s="176">
        <f>SUM(M207:M212)</f>
        <v>0</v>
      </c>
      <c r="N213" s="176"/>
      <c r="O213" s="176"/>
      <c r="P213" s="176"/>
      <c r="Q213" s="176"/>
      <c r="R213" s="176"/>
      <c r="AT213" s="176"/>
      <c r="AU213" s="176"/>
      <c r="AV213" s="176"/>
      <c r="AW213" s="176"/>
      <c r="AX213" s="176">
        <f>SUM(AX207:AX212)</f>
        <v>0</v>
      </c>
      <c r="AY213" s="176">
        <f>SUM(AY207:AY212)</f>
        <v>0</v>
      </c>
      <c r="AZ213" s="176"/>
      <c r="BA213" s="176"/>
      <c r="BB213" s="176"/>
      <c r="BC213" s="176"/>
      <c r="BD213" s="176"/>
      <c r="BE213" s="176"/>
    </row>
    <row r="214" spans="8:57" hidden="1" x14ac:dyDescent="0.25">
      <c r="H214" s="176" t="s">
        <v>40</v>
      </c>
      <c r="I214" s="176"/>
      <c r="J214" s="176"/>
      <c r="K214" s="176"/>
      <c r="L214" s="176">
        <f>($L$129)</f>
        <v>0</v>
      </c>
      <c r="M214" s="176">
        <f>($M$129)</f>
        <v>0</v>
      </c>
      <c r="N214" s="176">
        <f>($N$129)</f>
        <v>0</v>
      </c>
      <c r="O214" s="176">
        <f>($O$129)</f>
        <v>0</v>
      </c>
      <c r="P214" s="176">
        <f>($P$129)</f>
        <v>0</v>
      </c>
      <c r="Q214" s="176">
        <f>($Q$129)</f>
        <v>0</v>
      </c>
      <c r="R214" s="176"/>
      <c r="AT214" s="176" t="s">
        <v>40</v>
      </c>
      <c r="AU214" s="176"/>
      <c r="AV214" s="176"/>
      <c r="AW214" s="176"/>
      <c r="AX214" s="176">
        <f>($AX$129)</f>
        <v>0</v>
      </c>
      <c r="AY214" s="176">
        <f>($AY$129)</f>
        <v>0</v>
      </c>
      <c r="AZ214" s="176">
        <f>($AZ$129)</f>
        <v>0</v>
      </c>
      <c r="BA214" s="176">
        <f>($BA$129)</f>
        <v>0</v>
      </c>
      <c r="BB214" s="176">
        <f>($BB$129)</f>
        <v>0</v>
      </c>
      <c r="BC214" s="176">
        <f>($BC$129)</f>
        <v>0</v>
      </c>
      <c r="BD214" s="176"/>
      <c r="BE214" s="176"/>
    </row>
    <row r="215" spans="8:57" hidden="1" x14ac:dyDescent="0.25">
      <c r="H215" s="176"/>
      <c r="I215" s="176"/>
      <c r="J215" s="176"/>
      <c r="K215" s="176">
        <f t="shared" ref="K215:K220" si="254">SUM(L215:Q215)</f>
        <v>0</v>
      </c>
      <c r="L215" s="176">
        <f t="shared" ref="L215:L220" si="255">IF($L$207&gt;0,ROUND(($M$207/$L$207)*L200,0),0)</f>
        <v>0</v>
      </c>
      <c r="M215" s="176">
        <f t="shared" ref="M215:M220" si="256">IF($L$208&gt;0,ROUND(($M$208/$L$208)*M200,0),0)</f>
        <v>0</v>
      </c>
      <c r="N215" s="176">
        <f t="shared" ref="N215:N220" si="257">IF($M$209&gt;0,ROUND(($M$209/$L$209)*N200,0),0)</f>
        <v>0</v>
      </c>
      <c r="O215" s="176">
        <f t="shared" ref="O215:O220" si="258">IF($L$210&gt;0,ROUND(($M$210/$L$210)*O200,0),0)</f>
        <v>0</v>
      </c>
      <c r="P215" s="176">
        <f t="shared" ref="P215:P220" si="259">IF($L$211&gt;0,ROUND(($M$211/$L$211)*P200,0),0)</f>
        <v>0</v>
      </c>
      <c r="Q215" s="176">
        <f t="shared" ref="Q215:Q220" si="260">IF($L$212&gt;0,ROUND(($M$212/$L$212)*Q200,0),0)</f>
        <v>0</v>
      </c>
      <c r="R215" s="176"/>
      <c r="AT215" s="176"/>
      <c r="AU215" s="176"/>
      <c r="AV215" s="176"/>
      <c r="AW215" s="176">
        <f t="shared" ref="AW215:AW220" si="261">SUM(AX215:BC215)</f>
        <v>0</v>
      </c>
      <c r="AX215" s="176">
        <f t="shared" ref="AX215:AX220" si="262">IF($AX$207&gt;0,ROUND(($AY$207/$AX$207)*AX200,0),0)</f>
        <v>0</v>
      </c>
      <c r="AY215" s="176">
        <f t="shared" ref="AY215:AY220" si="263">IF($AX$208&gt;0,ROUND(($AY$208/$AX$208)*AY200,0),0)</f>
        <v>0</v>
      </c>
      <c r="AZ215" s="176">
        <f t="shared" ref="AZ215:AZ220" si="264">IF($AY$209&gt;0,ROUND(($AY$209/$AX$209)*AZ200,0),0)</f>
        <v>0</v>
      </c>
      <c r="BA215" s="176">
        <f t="shared" ref="BA215:BA220" si="265">IF($AX$210&gt;0,ROUND(($AY$210/$AX$210)*BA200,0),0)</f>
        <v>0</v>
      </c>
      <c r="BB215" s="176">
        <f t="shared" ref="BB215:BB220" si="266">IF($AX$211&gt;0,ROUND(($AY$211/$AX$211)*BB200,0),0)</f>
        <v>0</v>
      </c>
      <c r="BC215" s="176">
        <f t="shared" ref="BC215:BC220" si="267">IF($AX$212&gt;0,ROUND(($AY$212/$AX$212)*BC200,0),0)</f>
        <v>0</v>
      </c>
      <c r="BD215" s="176"/>
      <c r="BE215" s="176"/>
    </row>
    <row r="216" spans="8:57" hidden="1" x14ac:dyDescent="0.25">
      <c r="H216" s="176"/>
      <c r="I216" s="176"/>
      <c r="J216" s="176"/>
      <c r="K216" s="176">
        <f t="shared" si="254"/>
        <v>0</v>
      </c>
      <c r="L216" s="176">
        <f t="shared" si="255"/>
        <v>0</v>
      </c>
      <c r="M216" s="176">
        <f t="shared" si="256"/>
        <v>0</v>
      </c>
      <c r="N216" s="176">
        <f t="shared" si="257"/>
        <v>0</v>
      </c>
      <c r="O216" s="176">
        <f t="shared" si="258"/>
        <v>0</v>
      </c>
      <c r="P216" s="176">
        <f t="shared" si="259"/>
        <v>0</v>
      </c>
      <c r="Q216" s="176">
        <f t="shared" si="260"/>
        <v>0</v>
      </c>
      <c r="R216" s="176"/>
      <c r="AT216" s="176"/>
      <c r="AU216" s="176"/>
      <c r="AV216" s="176"/>
      <c r="AW216" s="176">
        <f t="shared" si="261"/>
        <v>0</v>
      </c>
      <c r="AX216" s="176">
        <f t="shared" si="262"/>
        <v>0</v>
      </c>
      <c r="AY216" s="176">
        <f t="shared" si="263"/>
        <v>0</v>
      </c>
      <c r="AZ216" s="176">
        <f t="shared" si="264"/>
        <v>0</v>
      </c>
      <c r="BA216" s="176">
        <f t="shared" si="265"/>
        <v>0</v>
      </c>
      <c r="BB216" s="176">
        <f t="shared" si="266"/>
        <v>0</v>
      </c>
      <c r="BC216" s="176">
        <f t="shared" si="267"/>
        <v>0</v>
      </c>
      <c r="BD216" s="176"/>
      <c r="BE216" s="176"/>
    </row>
    <row r="217" spans="8:57" hidden="1" x14ac:dyDescent="0.25">
      <c r="H217" s="176"/>
      <c r="I217" s="176"/>
      <c r="J217" s="176"/>
      <c r="K217" s="176">
        <f t="shared" si="254"/>
        <v>0</v>
      </c>
      <c r="L217" s="176">
        <f t="shared" si="255"/>
        <v>0</v>
      </c>
      <c r="M217" s="176">
        <f t="shared" si="256"/>
        <v>0</v>
      </c>
      <c r="N217" s="176">
        <f t="shared" si="257"/>
        <v>0</v>
      </c>
      <c r="O217" s="176">
        <f t="shared" si="258"/>
        <v>0</v>
      </c>
      <c r="P217" s="176">
        <f t="shared" si="259"/>
        <v>0</v>
      </c>
      <c r="Q217" s="176">
        <f t="shared" si="260"/>
        <v>0</v>
      </c>
      <c r="R217" s="176"/>
      <c r="AT217" s="176"/>
      <c r="AU217" s="176"/>
      <c r="AV217" s="176"/>
      <c r="AW217" s="176">
        <f t="shared" si="261"/>
        <v>0</v>
      </c>
      <c r="AX217" s="176">
        <f t="shared" si="262"/>
        <v>0</v>
      </c>
      <c r="AY217" s="176">
        <f t="shared" si="263"/>
        <v>0</v>
      </c>
      <c r="AZ217" s="176">
        <f t="shared" si="264"/>
        <v>0</v>
      </c>
      <c r="BA217" s="176">
        <f t="shared" si="265"/>
        <v>0</v>
      </c>
      <c r="BB217" s="176">
        <f t="shared" si="266"/>
        <v>0</v>
      </c>
      <c r="BC217" s="176">
        <f t="shared" si="267"/>
        <v>0</v>
      </c>
      <c r="BD217" s="176"/>
      <c r="BE217" s="176"/>
    </row>
    <row r="218" spans="8:57" hidden="1" x14ac:dyDescent="0.25">
      <c r="H218" s="176"/>
      <c r="I218" s="176"/>
      <c r="J218" s="176"/>
      <c r="K218" s="176">
        <f t="shared" si="254"/>
        <v>0</v>
      </c>
      <c r="L218" s="176">
        <f t="shared" si="255"/>
        <v>0</v>
      </c>
      <c r="M218" s="176">
        <f t="shared" si="256"/>
        <v>0</v>
      </c>
      <c r="N218" s="176">
        <f t="shared" si="257"/>
        <v>0</v>
      </c>
      <c r="O218" s="176">
        <f t="shared" si="258"/>
        <v>0</v>
      </c>
      <c r="P218" s="176">
        <f t="shared" si="259"/>
        <v>0</v>
      </c>
      <c r="Q218" s="176">
        <f t="shared" si="260"/>
        <v>0</v>
      </c>
      <c r="R218" s="176"/>
      <c r="AT218" s="176"/>
      <c r="AU218" s="176"/>
      <c r="AV218" s="176"/>
      <c r="AW218" s="176">
        <f t="shared" si="261"/>
        <v>0</v>
      </c>
      <c r="AX218" s="176">
        <f t="shared" si="262"/>
        <v>0</v>
      </c>
      <c r="AY218" s="176">
        <f t="shared" si="263"/>
        <v>0</v>
      </c>
      <c r="AZ218" s="176">
        <f t="shared" si="264"/>
        <v>0</v>
      </c>
      <c r="BA218" s="176">
        <f t="shared" si="265"/>
        <v>0</v>
      </c>
      <c r="BB218" s="176">
        <f t="shared" si="266"/>
        <v>0</v>
      </c>
      <c r="BC218" s="176">
        <f t="shared" si="267"/>
        <v>0</v>
      </c>
      <c r="BD218" s="176"/>
      <c r="BE218" s="176"/>
    </row>
    <row r="219" spans="8:57" hidden="1" x14ac:dyDescent="0.25">
      <c r="H219" s="176"/>
      <c r="I219" s="176"/>
      <c r="J219" s="176"/>
      <c r="K219" s="176">
        <f t="shared" si="254"/>
        <v>0</v>
      </c>
      <c r="L219" s="176">
        <f t="shared" si="255"/>
        <v>0</v>
      </c>
      <c r="M219" s="176">
        <f t="shared" si="256"/>
        <v>0</v>
      </c>
      <c r="N219" s="176">
        <f t="shared" si="257"/>
        <v>0</v>
      </c>
      <c r="O219" s="176">
        <f t="shared" si="258"/>
        <v>0</v>
      </c>
      <c r="P219" s="176">
        <f t="shared" si="259"/>
        <v>0</v>
      </c>
      <c r="Q219" s="176">
        <f t="shared" si="260"/>
        <v>0</v>
      </c>
      <c r="R219" s="176"/>
      <c r="AT219" s="176"/>
      <c r="AU219" s="176"/>
      <c r="AV219" s="176"/>
      <c r="AW219" s="176">
        <f t="shared" si="261"/>
        <v>0</v>
      </c>
      <c r="AX219" s="176">
        <f t="shared" si="262"/>
        <v>0</v>
      </c>
      <c r="AY219" s="176">
        <f t="shared" si="263"/>
        <v>0</v>
      </c>
      <c r="AZ219" s="176">
        <f t="shared" si="264"/>
        <v>0</v>
      </c>
      <c r="BA219" s="176">
        <f t="shared" si="265"/>
        <v>0</v>
      </c>
      <c r="BB219" s="176">
        <f t="shared" si="266"/>
        <v>0</v>
      </c>
      <c r="BC219" s="176">
        <f t="shared" si="267"/>
        <v>0</v>
      </c>
      <c r="BD219" s="176"/>
      <c r="BE219" s="176"/>
    </row>
    <row r="220" spans="8:57" hidden="1" x14ac:dyDescent="0.25">
      <c r="H220" s="176"/>
      <c r="I220" s="176"/>
      <c r="J220" s="176"/>
      <c r="K220" s="176">
        <f t="shared" si="254"/>
        <v>0</v>
      </c>
      <c r="L220" s="176">
        <f t="shared" si="255"/>
        <v>0</v>
      </c>
      <c r="M220" s="176">
        <f t="shared" si="256"/>
        <v>0</v>
      </c>
      <c r="N220" s="176">
        <f t="shared" si="257"/>
        <v>0</v>
      </c>
      <c r="O220" s="176">
        <f t="shared" si="258"/>
        <v>0</v>
      </c>
      <c r="P220" s="176">
        <f t="shared" si="259"/>
        <v>0</v>
      </c>
      <c r="Q220" s="176">
        <f t="shared" si="260"/>
        <v>0</v>
      </c>
      <c r="R220" s="176"/>
      <c r="AT220" s="176"/>
      <c r="AU220" s="176"/>
      <c r="AV220" s="176"/>
      <c r="AW220" s="176">
        <f t="shared" si="261"/>
        <v>0</v>
      </c>
      <c r="AX220" s="176">
        <f t="shared" si="262"/>
        <v>0</v>
      </c>
      <c r="AY220" s="176">
        <f t="shared" si="263"/>
        <v>0</v>
      </c>
      <c r="AZ220" s="176">
        <f t="shared" si="264"/>
        <v>0</v>
      </c>
      <c r="BA220" s="176">
        <f t="shared" si="265"/>
        <v>0</v>
      </c>
      <c r="BB220" s="176">
        <f t="shared" si="266"/>
        <v>0</v>
      </c>
      <c r="BC220" s="176">
        <f t="shared" si="267"/>
        <v>0</v>
      </c>
      <c r="BD220" s="176"/>
      <c r="BE220" s="176"/>
    </row>
    <row r="221" spans="8:57" hidden="1" x14ac:dyDescent="0.25">
      <c r="H221" s="176"/>
      <c r="I221" s="176"/>
      <c r="J221" s="176"/>
      <c r="K221" s="176"/>
      <c r="L221" s="176" t="s">
        <v>32</v>
      </c>
      <c r="M221" s="176" t="s">
        <v>21</v>
      </c>
      <c r="N221" s="176" t="s">
        <v>26</v>
      </c>
      <c r="O221" s="176"/>
      <c r="P221" s="176"/>
      <c r="Q221" s="176"/>
      <c r="R221" s="176"/>
      <c r="AT221" s="176"/>
      <c r="AU221" s="176"/>
      <c r="AV221" s="176"/>
      <c r="AW221" s="176"/>
      <c r="AX221" s="176" t="s">
        <v>32</v>
      </c>
      <c r="AY221" s="176" t="s">
        <v>21</v>
      </c>
      <c r="AZ221" s="176" t="s">
        <v>26</v>
      </c>
      <c r="BA221" s="176"/>
      <c r="BB221" s="176"/>
      <c r="BC221" s="176"/>
      <c r="BD221" s="176"/>
      <c r="BE221" s="176"/>
    </row>
    <row r="222" spans="8:57" hidden="1" x14ac:dyDescent="0.25">
      <c r="H222" s="176"/>
      <c r="I222" s="176"/>
      <c r="J222" s="176"/>
      <c r="K222" s="176" t="s">
        <v>33</v>
      </c>
      <c r="L222" s="176">
        <f t="shared" ref="L222:L227" si="268">(K215)</f>
        <v>0</v>
      </c>
      <c r="M222" s="176">
        <f>($J$131)</f>
        <v>0</v>
      </c>
      <c r="N222" s="177">
        <f t="shared" ref="N222:N227" si="269">IF(M222&gt;0,ROUND((L222-M222)/M222,2),0)</f>
        <v>0</v>
      </c>
      <c r="O222" s="176"/>
      <c r="P222" s="176"/>
      <c r="Q222" s="176"/>
      <c r="R222" s="176"/>
      <c r="AT222" s="176"/>
      <c r="AU222" s="176"/>
      <c r="AV222" s="176"/>
      <c r="AW222" s="176" t="s">
        <v>33</v>
      </c>
      <c r="AX222" s="176">
        <f t="shared" ref="AX222:AX227" si="270">(AW215)</f>
        <v>0</v>
      </c>
      <c r="AY222" s="176">
        <f>($AV$131)</f>
        <v>0</v>
      </c>
      <c r="AZ222" s="177">
        <f t="shared" ref="AZ222:AZ227" si="271">IF(AY222&gt;0,ROUND((AX222-AY222)/AY222,2),0)</f>
        <v>0</v>
      </c>
      <c r="BA222" s="176"/>
      <c r="BB222" s="176"/>
      <c r="BC222" s="176"/>
      <c r="BD222" s="176"/>
      <c r="BE222" s="176"/>
    </row>
    <row r="223" spans="8:57" hidden="1" x14ac:dyDescent="0.25">
      <c r="H223" s="176"/>
      <c r="I223" s="176"/>
      <c r="J223" s="176"/>
      <c r="K223" s="176" t="s">
        <v>34</v>
      </c>
      <c r="L223" s="176">
        <f t="shared" si="268"/>
        <v>0</v>
      </c>
      <c r="M223" s="176">
        <f>($J$132)</f>
        <v>0</v>
      </c>
      <c r="N223" s="177">
        <f t="shared" si="269"/>
        <v>0</v>
      </c>
      <c r="O223" s="176"/>
      <c r="P223" s="176"/>
      <c r="Q223" s="176"/>
      <c r="R223" s="176"/>
      <c r="AT223" s="176"/>
      <c r="AU223" s="176"/>
      <c r="AV223" s="176"/>
      <c r="AW223" s="176" t="s">
        <v>34</v>
      </c>
      <c r="AX223" s="176">
        <f t="shared" si="270"/>
        <v>0</v>
      </c>
      <c r="AY223" s="176">
        <f>($AV$132)</f>
        <v>0</v>
      </c>
      <c r="AZ223" s="177">
        <f t="shared" si="271"/>
        <v>0</v>
      </c>
      <c r="BA223" s="176"/>
      <c r="BB223" s="176"/>
      <c r="BC223" s="176"/>
      <c r="BD223" s="176"/>
      <c r="BE223" s="176"/>
    </row>
    <row r="224" spans="8:57" hidden="1" x14ac:dyDescent="0.25">
      <c r="H224" s="176"/>
      <c r="I224" s="176"/>
      <c r="J224" s="176"/>
      <c r="K224" s="176" t="s">
        <v>35</v>
      </c>
      <c r="L224" s="176">
        <f t="shared" si="268"/>
        <v>0</v>
      </c>
      <c r="M224" s="176">
        <f>($J$133)</f>
        <v>0</v>
      </c>
      <c r="N224" s="177">
        <f t="shared" si="269"/>
        <v>0</v>
      </c>
      <c r="O224" s="176"/>
      <c r="P224" s="176"/>
      <c r="Q224" s="176"/>
      <c r="R224" s="176"/>
      <c r="AT224" s="176"/>
      <c r="AU224" s="176"/>
      <c r="AV224" s="176"/>
      <c r="AW224" s="176" t="s">
        <v>35</v>
      </c>
      <c r="AX224" s="176">
        <f t="shared" si="270"/>
        <v>0</v>
      </c>
      <c r="AY224" s="176">
        <f>($AV$133)</f>
        <v>0</v>
      </c>
      <c r="AZ224" s="177">
        <f t="shared" si="271"/>
        <v>0</v>
      </c>
      <c r="BA224" s="176"/>
      <c r="BB224" s="176"/>
      <c r="BC224" s="176"/>
      <c r="BD224" s="176"/>
      <c r="BE224" s="176"/>
    </row>
    <row r="225" spans="8:57" hidden="1" x14ac:dyDescent="0.25">
      <c r="H225" s="176"/>
      <c r="I225" s="176"/>
      <c r="J225" s="176"/>
      <c r="K225" s="176" t="s">
        <v>36</v>
      </c>
      <c r="L225" s="176">
        <f t="shared" si="268"/>
        <v>0</v>
      </c>
      <c r="M225" s="176">
        <f>($J$134)</f>
        <v>0</v>
      </c>
      <c r="N225" s="177">
        <f t="shared" si="269"/>
        <v>0</v>
      </c>
      <c r="O225" s="176"/>
      <c r="P225" s="176"/>
      <c r="Q225" s="176"/>
      <c r="R225" s="176"/>
      <c r="AT225" s="176"/>
      <c r="AU225" s="176"/>
      <c r="AV225" s="176"/>
      <c r="AW225" s="176" t="s">
        <v>36</v>
      </c>
      <c r="AX225" s="176">
        <f t="shared" si="270"/>
        <v>0</v>
      </c>
      <c r="AY225" s="176">
        <f>($AV$134)</f>
        <v>0</v>
      </c>
      <c r="AZ225" s="177">
        <f t="shared" si="271"/>
        <v>0</v>
      </c>
      <c r="BA225" s="176"/>
      <c r="BB225" s="176"/>
      <c r="BC225" s="176"/>
      <c r="BD225" s="176"/>
      <c r="BE225" s="176"/>
    </row>
    <row r="226" spans="8:57" hidden="1" x14ac:dyDescent="0.25">
      <c r="H226" s="176"/>
      <c r="I226" s="176"/>
      <c r="J226" s="176"/>
      <c r="K226" s="176" t="s">
        <v>104</v>
      </c>
      <c r="L226" s="176">
        <f t="shared" si="268"/>
        <v>0</v>
      </c>
      <c r="M226" s="176">
        <f>($J$135)</f>
        <v>0</v>
      </c>
      <c r="N226" s="177">
        <f t="shared" si="269"/>
        <v>0</v>
      </c>
      <c r="O226" s="176"/>
      <c r="P226" s="176"/>
      <c r="Q226" s="176"/>
      <c r="R226" s="176"/>
      <c r="AT226" s="176"/>
      <c r="AU226" s="176"/>
      <c r="AV226" s="176"/>
      <c r="AW226" s="176" t="s">
        <v>104</v>
      </c>
      <c r="AX226" s="176">
        <f t="shared" si="270"/>
        <v>0</v>
      </c>
      <c r="AY226" s="176">
        <f>($AV$135)</f>
        <v>0</v>
      </c>
      <c r="AZ226" s="177">
        <f t="shared" si="271"/>
        <v>0</v>
      </c>
      <c r="BA226" s="176"/>
      <c r="BB226" s="176"/>
      <c r="BC226" s="176"/>
      <c r="BD226" s="176"/>
      <c r="BE226" s="176"/>
    </row>
    <row r="227" spans="8:57" hidden="1" x14ac:dyDescent="0.25">
      <c r="H227" s="176"/>
      <c r="I227" s="176"/>
      <c r="J227" s="176"/>
      <c r="K227" s="176" t="s">
        <v>105</v>
      </c>
      <c r="L227" s="176">
        <f t="shared" si="268"/>
        <v>0</v>
      </c>
      <c r="M227" s="176">
        <f>($J$136)</f>
        <v>0</v>
      </c>
      <c r="N227" s="177">
        <f t="shared" si="269"/>
        <v>0</v>
      </c>
      <c r="O227" s="176"/>
      <c r="P227" s="176"/>
      <c r="Q227" s="176"/>
      <c r="R227" s="176"/>
      <c r="AT227" s="176"/>
      <c r="AU227" s="176"/>
      <c r="AV227" s="176"/>
      <c r="AW227" s="176" t="s">
        <v>105</v>
      </c>
      <c r="AX227" s="176">
        <f t="shared" si="270"/>
        <v>0</v>
      </c>
      <c r="AY227" s="176">
        <f>($AV$136)</f>
        <v>0</v>
      </c>
      <c r="AZ227" s="177">
        <f t="shared" si="271"/>
        <v>0</v>
      </c>
      <c r="BA227" s="176"/>
      <c r="BB227" s="176"/>
      <c r="BC227" s="176"/>
      <c r="BD227" s="176"/>
      <c r="BE227" s="176"/>
    </row>
    <row r="228" spans="8:57" hidden="1" x14ac:dyDescent="0.25">
      <c r="H228" s="176"/>
      <c r="I228" s="176"/>
      <c r="J228" s="176"/>
      <c r="K228" s="176"/>
      <c r="L228" s="176">
        <f>SUM(L222:L227)</f>
        <v>0</v>
      </c>
      <c r="M228" s="176">
        <f>SUM(M222:M227)</f>
        <v>0</v>
      </c>
      <c r="N228" s="176"/>
      <c r="O228" s="176"/>
      <c r="P228" s="176"/>
      <c r="Q228" s="176"/>
      <c r="R228" s="176"/>
      <c r="AT228" s="176"/>
      <c r="AU228" s="176"/>
      <c r="AV228" s="176"/>
      <c r="AW228" s="176"/>
      <c r="AX228" s="176">
        <f>SUM(AX222:AX227)</f>
        <v>0</v>
      </c>
      <c r="AY228" s="176">
        <f>SUM(AY222:AY227)</f>
        <v>0</v>
      </c>
      <c r="AZ228" s="176"/>
      <c r="BA228" s="176"/>
      <c r="BB228" s="176"/>
      <c r="BC228" s="176"/>
      <c r="BD228" s="176"/>
      <c r="BE228" s="176"/>
    </row>
    <row r="229" spans="8:57" hidden="1" x14ac:dyDescent="0.25">
      <c r="H229" s="176" t="s">
        <v>41</v>
      </c>
      <c r="I229" s="176"/>
      <c r="J229" s="176"/>
      <c r="K229" s="176"/>
      <c r="L229" s="176">
        <f t="shared" ref="L229:Q229" si="272">SUM(L230:L235)</f>
        <v>0</v>
      </c>
      <c r="M229" s="176">
        <f t="shared" si="272"/>
        <v>0</v>
      </c>
      <c r="N229" s="176">
        <f t="shared" si="272"/>
        <v>0</v>
      </c>
      <c r="O229" s="176">
        <f t="shared" si="272"/>
        <v>0</v>
      </c>
      <c r="P229" s="176">
        <f t="shared" si="272"/>
        <v>0</v>
      </c>
      <c r="Q229" s="176">
        <f t="shared" si="272"/>
        <v>0</v>
      </c>
      <c r="R229" s="176"/>
      <c r="AT229" s="176" t="s">
        <v>41</v>
      </c>
      <c r="AU229" s="176"/>
      <c r="AV229" s="176"/>
      <c r="AW229" s="176"/>
      <c r="AX229" s="176">
        <f t="shared" ref="AX229:BC229" si="273">SUM(AX230:AX235)</f>
        <v>0</v>
      </c>
      <c r="AY229" s="176">
        <f t="shared" si="273"/>
        <v>0</v>
      </c>
      <c r="AZ229" s="176">
        <f t="shared" si="273"/>
        <v>0</v>
      </c>
      <c r="BA229" s="176">
        <f t="shared" si="273"/>
        <v>0</v>
      </c>
      <c r="BB229" s="176">
        <f t="shared" si="273"/>
        <v>0</v>
      </c>
      <c r="BC229" s="176">
        <f t="shared" si="273"/>
        <v>0</v>
      </c>
      <c r="BD229" s="176"/>
      <c r="BE229" s="176"/>
    </row>
    <row r="230" spans="8:57" hidden="1" x14ac:dyDescent="0.25">
      <c r="H230" s="176"/>
      <c r="I230" s="176"/>
      <c r="J230" s="176"/>
      <c r="K230" s="176">
        <f>($J$131)</f>
        <v>0</v>
      </c>
      <c r="L230" s="176">
        <f t="shared" ref="L230:Q230" si="274">IF($L$222&gt;0,ROUND(($M$222/$L$222)*L215,0),0)</f>
        <v>0</v>
      </c>
      <c r="M230" s="176">
        <f t="shared" si="274"/>
        <v>0</v>
      </c>
      <c r="N230" s="176">
        <f t="shared" si="274"/>
        <v>0</v>
      </c>
      <c r="O230" s="176">
        <f t="shared" si="274"/>
        <v>0</v>
      </c>
      <c r="P230" s="176">
        <f t="shared" si="274"/>
        <v>0</v>
      </c>
      <c r="Q230" s="176">
        <f t="shared" si="274"/>
        <v>0</v>
      </c>
      <c r="R230" s="176"/>
      <c r="AT230" s="176"/>
      <c r="AU230" s="176"/>
      <c r="AV230" s="176"/>
      <c r="AW230" s="176">
        <f>($AV$131)</f>
        <v>0</v>
      </c>
      <c r="AX230" s="176">
        <f t="shared" ref="AX230:BC230" si="275">IF($AX$222&gt;0,ROUND(($AY$222/$AX$222)*AX215,0),0)</f>
        <v>0</v>
      </c>
      <c r="AY230" s="176">
        <f t="shared" si="275"/>
        <v>0</v>
      </c>
      <c r="AZ230" s="176">
        <f t="shared" si="275"/>
        <v>0</v>
      </c>
      <c r="BA230" s="176">
        <f t="shared" si="275"/>
        <v>0</v>
      </c>
      <c r="BB230" s="176">
        <f t="shared" si="275"/>
        <v>0</v>
      </c>
      <c r="BC230" s="176">
        <f t="shared" si="275"/>
        <v>0</v>
      </c>
      <c r="BD230" s="176"/>
      <c r="BE230" s="176"/>
    </row>
    <row r="231" spans="8:57" hidden="1" x14ac:dyDescent="0.25">
      <c r="H231" s="176"/>
      <c r="I231" s="176"/>
      <c r="J231" s="176"/>
      <c r="K231" s="176">
        <f>($J$132)</f>
        <v>0</v>
      </c>
      <c r="L231" s="176">
        <f t="shared" ref="L231:Q231" si="276">IF($L$223&gt;0,ROUND(($M$223/$L$223)*L216,0),0)</f>
        <v>0</v>
      </c>
      <c r="M231" s="176">
        <f t="shared" si="276"/>
        <v>0</v>
      </c>
      <c r="N231" s="176">
        <f t="shared" si="276"/>
        <v>0</v>
      </c>
      <c r="O231" s="176">
        <f t="shared" si="276"/>
        <v>0</v>
      </c>
      <c r="P231" s="176">
        <f t="shared" si="276"/>
        <v>0</v>
      </c>
      <c r="Q231" s="176">
        <f t="shared" si="276"/>
        <v>0</v>
      </c>
      <c r="R231" s="176"/>
      <c r="AT231" s="176"/>
      <c r="AU231" s="176"/>
      <c r="AV231" s="176"/>
      <c r="AW231" s="176">
        <f>($AV$132)</f>
        <v>0</v>
      </c>
      <c r="AX231" s="176">
        <f t="shared" ref="AX231:BC231" si="277">IF($AX$223&gt;0,ROUND(($AY$223/$AX$223)*AX216,0),0)</f>
        <v>0</v>
      </c>
      <c r="AY231" s="176">
        <f t="shared" si="277"/>
        <v>0</v>
      </c>
      <c r="AZ231" s="176">
        <f t="shared" si="277"/>
        <v>0</v>
      </c>
      <c r="BA231" s="176">
        <f t="shared" si="277"/>
        <v>0</v>
      </c>
      <c r="BB231" s="176">
        <f t="shared" si="277"/>
        <v>0</v>
      </c>
      <c r="BC231" s="176">
        <f t="shared" si="277"/>
        <v>0</v>
      </c>
      <c r="BD231" s="176"/>
      <c r="BE231" s="176"/>
    </row>
    <row r="232" spans="8:57" hidden="1" x14ac:dyDescent="0.25">
      <c r="H232" s="176"/>
      <c r="I232" s="176"/>
      <c r="J232" s="176"/>
      <c r="K232" s="176">
        <f>($J$133)</f>
        <v>0</v>
      </c>
      <c r="L232" s="176">
        <f t="shared" ref="L232:Q232" si="278">IF($L$224&gt;0,ROUND(($M$224/$L$224)*L217,0),0)</f>
        <v>0</v>
      </c>
      <c r="M232" s="176">
        <f t="shared" si="278"/>
        <v>0</v>
      </c>
      <c r="N232" s="176">
        <f t="shared" si="278"/>
        <v>0</v>
      </c>
      <c r="O232" s="176">
        <f t="shared" si="278"/>
        <v>0</v>
      </c>
      <c r="P232" s="176">
        <f t="shared" si="278"/>
        <v>0</v>
      </c>
      <c r="Q232" s="176">
        <f t="shared" si="278"/>
        <v>0</v>
      </c>
      <c r="R232" s="176"/>
      <c r="AT232" s="176"/>
      <c r="AU232" s="176"/>
      <c r="AV232" s="176"/>
      <c r="AW232" s="176">
        <f>($AV$133)</f>
        <v>0</v>
      </c>
      <c r="AX232" s="176">
        <f t="shared" ref="AX232:BC232" si="279">IF($AX$224&gt;0,ROUND(($AY$224/$AX$224)*AX217,0),0)</f>
        <v>0</v>
      </c>
      <c r="AY232" s="176">
        <f t="shared" si="279"/>
        <v>0</v>
      </c>
      <c r="AZ232" s="176">
        <f t="shared" si="279"/>
        <v>0</v>
      </c>
      <c r="BA232" s="176">
        <f t="shared" si="279"/>
        <v>0</v>
      </c>
      <c r="BB232" s="176">
        <f t="shared" si="279"/>
        <v>0</v>
      </c>
      <c r="BC232" s="176">
        <f t="shared" si="279"/>
        <v>0</v>
      </c>
      <c r="BD232" s="176"/>
      <c r="BE232" s="176"/>
    </row>
    <row r="233" spans="8:57" hidden="1" x14ac:dyDescent="0.25">
      <c r="H233" s="176"/>
      <c r="I233" s="176"/>
      <c r="J233" s="176"/>
      <c r="K233" s="176">
        <f>($J$134)</f>
        <v>0</v>
      </c>
      <c r="L233" s="176">
        <f t="shared" ref="L233:Q233" si="280">IF($L$225&gt;0,ROUND(($M$225/$L$225)*L218,0),0)</f>
        <v>0</v>
      </c>
      <c r="M233" s="176">
        <f t="shared" si="280"/>
        <v>0</v>
      </c>
      <c r="N233" s="176">
        <f t="shared" si="280"/>
        <v>0</v>
      </c>
      <c r="O233" s="176">
        <f t="shared" si="280"/>
        <v>0</v>
      </c>
      <c r="P233" s="176">
        <f t="shared" si="280"/>
        <v>0</v>
      </c>
      <c r="Q233" s="176">
        <f t="shared" si="280"/>
        <v>0</v>
      </c>
      <c r="R233" s="176"/>
      <c r="AT233" s="176"/>
      <c r="AU233" s="176"/>
      <c r="AV233" s="176"/>
      <c r="AW233" s="176">
        <f>($AV$134)</f>
        <v>0</v>
      </c>
      <c r="AX233" s="176">
        <f t="shared" ref="AX233:BC233" si="281">IF($AX$225&gt;0,ROUND(($AY$225/$AX$225)*AX218,0),0)</f>
        <v>0</v>
      </c>
      <c r="AY233" s="176">
        <f t="shared" si="281"/>
        <v>0</v>
      </c>
      <c r="AZ233" s="176">
        <f t="shared" si="281"/>
        <v>0</v>
      </c>
      <c r="BA233" s="176">
        <f t="shared" si="281"/>
        <v>0</v>
      </c>
      <c r="BB233" s="176">
        <f t="shared" si="281"/>
        <v>0</v>
      </c>
      <c r="BC233" s="176">
        <f t="shared" si="281"/>
        <v>0</v>
      </c>
      <c r="BD233" s="176"/>
      <c r="BE233" s="176"/>
    </row>
    <row r="234" spans="8:57" hidden="1" x14ac:dyDescent="0.25">
      <c r="H234" s="176"/>
      <c r="I234" s="176"/>
      <c r="J234" s="176"/>
      <c r="K234" s="176">
        <f>($J$135)</f>
        <v>0</v>
      </c>
      <c r="L234" s="176">
        <f t="shared" ref="L234:Q234" si="282">IF($L$226&gt;0,ROUND(($M$226/$L$226)*L219,0),0)</f>
        <v>0</v>
      </c>
      <c r="M234" s="176">
        <f t="shared" si="282"/>
        <v>0</v>
      </c>
      <c r="N234" s="176">
        <f t="shared" si="282"/>
        <v>0</v>
      </c>
      <c r="O234" s="176">
        <f t="shared" si="282"/>
        <v>0</v>
      </c>
      <c r="P234" s="176">
        <f t="shared" si="282"/>
        <v>0</v>
      </c>
      <c r="Q234" s="176">
        <f t="shared" si="282"/>
        <v>0</v>
      </c>
      <c r="R234" s="176"/>
      <c r="AT234" s="176"/>
      <c r="AU234" s="176"/>
      <c r="AV234" s="176"/>
      <c r="AW234" s="176">
        <f>($AV$135)</f>
        <v>0</v>
      </c>
      <c r="AX234" s="176">
        <f t="shared" ref="AX234:BC234" si="283">IF($AX$226&gt;0,ROUND(($AY$226/$AX$226)*AX219,0),0)</f>
        <v>0</v>
      </c>
      <c r="AY234" s="176">
        <f t="shared" si="283"/>
        <v>0</v>
      </c>
      <c r="AZ234" s="176">
        <f t="shared" si="283"/>
        <v>0</v>
      </c>
      <c r="BA234" s="176">
        <f t="shared" si="283"/>
        <v>0</v>
      </c>
      <c r="BB234" s="176">
        <f t="shared" si="283"/>
        <v>0</v>
      </c>
      <c r="BC234" s="176">
        <f t="shared" si="283"/>
        <v>0</v>
      </c>
      <c r="BD234" s="176"/>
      <c r="BE234" s="176"/>
    </row>
    <row r="235" spans="8:57" hidden="1" x14ac:dyDescent="0.25">
      <c r="H235" s="176"/>
      <c r="I235" s="176"/>
      <c r="J235" s="176"/>
      <c r="K235" s="176">
        <f>($J$136)</f>
        <v>0</v>
      </c>
      <c r="L235" s="176">
        <f t="shared" ref="L235:Q235" si="284">IF($L$227&gt;0,ROUND(($M$227/$L$227)*L220,0),0)</f>
        <v>0</v>
      </c>
      <c r="M235" s="176">
        <f t="shared" si="284"/>
        <v>0</v>
      </c>
      <c r="N235" s="176">
        <f t="shared" si="284"/>
        <v>0</v>
      </c>
      <c r="O235" s="176">
        <f t="shared" si="284"/>
        <v>0</v>
      </c>
      <c r="P235" s="176">
        <f t="shared" si="284"/>
        <v>0</v>
      </c>
      <c r="Q235" s="176">
        <f t="shared" si="284"/>
        <v>0</v>
      </c>
      <c r="R235" s="176"/>
      <c r="AT235" s="176"/>
      <c r="AU235" s="176"/>
      <c r="AV235" s="176"/>
      <c r="AW235" s="176">
        <f>($AV$136)</f>
        <v>0</v>
      </c>
      <c r="AX235" s="176">
        <f t="shared" ref="AX235:BC235" si="285">IF($AX$227&gt;0,ROUND(($AY$227/$AX$227)*AX220,0),0)</f>
        <v>0</v>
      </c>
      <c r="AY235" s="176">
        <f t="shared" si="285"/>
        <v>0</v>
      </c>
      <c r="AZ235" s="176">
        <f t="shared" si="285"/>
        <v>0</v>
      </c>
      <c r="BA235" s="176">
        <f t="shared" si="285"/>
        <v>0</v>
      </c>
      <c r="BB235" s="176">
        <f t="shared" si="285"/>
        <v>0</v>
      </c>
      <c r="BC235" s="176">
        <f t="shared" si="285"/>
        <v>0</v>
      </c>
      <c r="BD235" s="176"/>
      <c r="BE235" s="176"/>
    </row>
    <row r="236" spans="8:57" hidden="1" x14ac:dyDescent="0.25">
      <c r="H236" s="176"/>
      <c r="I236" s="176"/>
      <c r="J236" s="176"/>
      <c r="K236" s="176"/>
      <c r="L236" s="176" t="s">
        <v>25</v>
      </c>
      <c r="M236" s="176" t="s">
        <v>18</v>
      </c>
      <c r="N236" s="176" t="s">
        <v>26</v>
      </c>
      <c r="O236" s="176"/>
      <c r="P236" s="176"/>
      <c r="Q236" s="176"/>
      <c r="R236" s="176"/>
      <c r="AT236" s="176"/>
      <c r="AU236" s="176"/>
      <c r="AV236" s="176"/>
      <c r="AW236" s="176"/>
      <c r="AX236" s="176" t="s">
        <v>25</v>
      </c>
      <c r="AY236" s="176" t="s">
        <v>18</v>
      </c>
      <c r="AZ236" s="176" t="s">
        <v>26</v>
      </c>
      <c r="BA236" s="176"/>
      <c r="BB236" s="176"/>
      <c r="BC236" s="176"/>
      <c r="BD236" s="176"/>
      <c r="BE236" s="176"/>
    </row>
    <row r="237" spans="8:57" hidden="1" x14ac:dyDescent="0.25">
      <c r="H237" s="176"/>
      <c r="I237" s="176"/>
      <c r="J237" s="176"/>
      <c r="K237" s="176" t="s">
        <v>27</v>
      </c>
      <c r="L237" s="176">
        <f>(L229)</f>
        <v>0</v>
      </c>
      <c r="M237" s="176">
        <f>($L$129)</f>
        <v>0</v>
      </c>
      <c r="N237" s="177">
        <f t="shared" ref="N237:N242" si="286">IF(M237&gt;0,ROUND((L237-M237)/M237,2),0)</f>
        <v>0</v>
      </c>
      <c r="O237" s="176"/>
      <c r="P237" s="176"/>
      <c r="Q237" s="176"/>
      <c r="R237" s="176"/>
      <c r="AT237" s="176"/>
      <c r="AU237" s="176"/>
      <c r="AV237" s="176"/>
      <c r="AW237" s="176" t="s">
        <v>27</v>
      </c>
      <c r="AX237" s="176">
        <f>(AX229)</f>
        <v>0</v>
      </c>
      <c r="AY237" s="176">
        <f>($AX$129)</f>
        <v>0</v>
      </c>
      <c r="AZ237" s="177">
        <f t="shared" ref="AZ237:AZ242" si="287">IF(AY237&gt;0,ROUND((AX237-AY237)/AY237,2),0)</f>
        <v>0</v>
      </c>
      <c r="BA237" s="176"/>
      <c r="BB237" s="176"/>
      <c r="BC237" s="176"/>
      <c r="BD237" s="176"/>
      <c r="BE237" s="176"/>
    </row>
    <row r="238" spans="8:57" hidden="1" x14ac:dyDescent="0.25">
      <c r="H238" s="176"/>
      <c r="I238" s="176"/>
      <c r="J238" s="176"/>
      <c r="K238" s="176" t="s">
        <v>28</v>
      </c>
      <c r="L238" s="176">
        <f>(M229)</f>
        <v>0</v>
      </c>
      <c r="M238" s="176">
        <f>($M$129)</f>
        <v>0</v>
      </c>
      <c r="N238" s="177">
        <f t="shared" si="286"/>
        <v>0</v>
      </c>
      <c r="O238" s="176"/>
      <c r="P238" s="176"/>
      <c r="Q238" s="176"/>
      <c r="R238" s="176"/>
      <c r="AT238" s="176"/>
      <c r="AU238" s="176"/>
      <c r="AV238" s="176"/>
      <c r="AW238" s="176" t="s">
        <v>28</v>
      </c>
      <c r="AX238" s="176">
        <f>(AY229)</f>
        <v>0</v>
      </c>
      <c r="AY238" s="176">
        <f>($AY$129)</f>
        <v>0</v>
      </c>
      <c r="AZ238" s="177">
        <f t="shared" si="287"/>
        <v>0</v>
      </c>
      <c r="BA238" s="176"/>
      <c r="BB238" s="176"/>
      <c r="BC238" s="176"/>
      <c r="BD238" s="176"/>
      <c r="BE238" s="176"/>
    </row>
    <row r="239" spans="8:57" hidden="1" x14ac:dyDescent="0.25">
      <c r="H239" s="176"/>
      <c r="I239" s="176"/>
      <c r="J239" s="176"/>
      <c r="K239" s="176" t="s">
        <v>29</v>
      </c>
      <c r="L239" s="176">
        <f>(N229)</f>
        <v>0</v>
      </c>
      <c r="M239" s="176">
        <f>($N$129)</f>
        <v>0</v>
      </c>
      <c r="N239" s="177">
        <f t="shared" si="286"/>
        <v>0</v>
      </c>
      <c r="O239" s="176"/>
      <c r="P239" s="176"/>
      <c r="Q239" s="176"/>
      <c r="R239" s="176"/>
      <c r="AT239" s="176"/>
      <c r="AU239" s="176"/>
      <c r="AV239" s="176"/>
      <c r="AW239" s="176" t="s">
        <v>29</v>
      </c>
      <c r="AX239" s="176">
        <f>(AZ229)</f>
        <v>0</v>
      </c>
      <c r="AY239" s="176">
        <f>($AZ$129)</f>
        <v>0</v>
      </c>
      <c r="AZ239" s="177">
        <f t="shared" si="287"/>
        <v>0</v>
      </c>
      <c r="BA239" s="176"/>
      <c r="BB239" s="176"/>
      <c r="BC239" s="176"/>
      <c r="BD239" s="176"/>
      <c r="BE239" s="176"/>
    </row>
    <row r="240" spans="8:57" hidden="1" x14ac:dyDescent="0.25">
      <c r="H240" s="176"/>
      <c r="I240" s="176"/>
      <c r="J240" s="176"/>
      <c r="K240" s="176" t="s">
        <v>30</v>
      </c>
      <c r="L240" s="176">
        <f>(O229)</f>
        <v>0</v>
      </c>
      <c r="M240" s="176">
        <f>($O$129)</f>
        <v>0</v>
      </c>
      <c r="N240" s="177">
        <f t="shared" si="286"/>
        <v>0</v>
      </c>
      <c r="O240" s="176"/>
      <c r="P240" s="176"/>
      <c r="Q240" s="176"/>
      <c r="R240" s="176"/>
      <c r="AT240" s="176"/>
      <c r="AU240" s="176"/>
      <c r="AV240" s="176"/>
      <c r="AW240" s="176" t="s">
        <v>30</v>
      </c>
      <c r="AX240" s="176">
        <f>(BA229)</f>
        <v>0</v>
      </c>
      <c r="AY240" s="176">
        <f>($BA$129)</f>
        <v>0</v>
      </c>
      <c r="AZ240" s="177">
        <f t="shared" si="287"/>
        <v>0</v>
      </c>
      <c r="BA240" s="176"/>
      <c r="BB240" s="176"/>
      <c r="BC240" s="176"/>
      <c r="BD240" s="176"/>
      <c r="BE240" s="176"/>
    </row>
    <row r="241" spans="8:57" hidden="1" x14ac:dyDescent="0.25">
      <c r="H241" s="176"/>
      <c r="I241" s="176"/>
      <c r="J241" s="176"/>
      <c r="K241" s="176" t="s">
        <v>102</v>
      </c>
      <c r="L241" s="176">
        <f>(P229)</f>
        <v>0</v>
      </c>
      <c r="M241" s="176">
        <f>($P$129)</f>
        <v>0</v>
      </c>
      <c r="N241" s="177">
        <f t="shared" si="286"/>
        <v>0</v>
      </c>
      <c r="O241" s="176"/>
      <c r="P241" s="176"/>
      <c r="Q241" s="176"/>
      <c r="R241" s="176"/>
      <c r="AT241" s="176"/>
      <c r="AU241" s="176"/>
      <c r="AV241" s="176"/>
      <c r="AW241" s="176" t="s">
        <v>102</v>
      </c>
      <c r="AX241" s="176">
        <f>(BB229)</f>
        <v>0</v>
      </c>
      <c r="AY241" s="176">
        <f>($BB$129)</f>
        <v>0</v>
      </c>
      <c r="AZ241" s="177">
        <f t="shared" si="287"/>
        <v>0</v>
      </c>
      <c r="BA241" s="176"/>
      <c r="BB241" s="176"/>
      <c r="BC241" s="176"/>
      <c r="BD241" s="176"/>
      <c r="BE241" s="176"/>
    </row>
    <row r="242" spans="8:57" hidden="1" x14ac:dyDescent="0.25">
      <c r="H242" s="176"/>
      <c r="I242" s="176"/>
      <c r="J242" s="176"/>
      <c r="K242" s="176" t="s">
        <v>103</v>
      </c>
      <c r="L242" s="176">
        <f>(Q229)</f>
        <v>0</v>
      </c>
      <c r="M242" s="176">
        <f>($Q$129)</f>
        <v>0</v>
      </c>
      <c r="N242" s="177">
        <f t="shared" si="286"/>
        <v>0</v>
      </c>
      <c r="O242" s="176"/>
      <c r="P242" s="176"/>
      <c r="Q242" s="176"/>
      <c r="R242" s="176"/>
      <c r="AT242" s="176"/>
      <c r="AU242" s="176"/>
      <c r="AV242" s="176"/>
      <c r="AW242" s="176" t="s">
        <v>103</v>
      </c>
      <c r="AX242" s="176">
        <f>(BC229)</f>
        <v>0</v>
      </c>
      <c r="AY242" s="176">
        <f>($BC$129)</f>
        <v>0</v>
      </c>
      <c r="AZ242" s="177">
        <f t="shared" si="287"/>
        <v>0</v>
      </c>
      <c r="BA242" s="176"/>
      <c r="BB242" s="176"/>
      <c r="BC242" s="176"/>
      <c r="BD242" s="176"/>
      <c r="BE242" s="176"/>
    </row>
    <row r="243" spans="8:57" hidden="1" x14ac:dyDescent="0.25">
      <c r="H243" s="176"/>
      <c r="I243" s="176"/>
      <c r="J243" s="176"/>
      <c r="K243" s="176"/>
      <c r="L243" s="176">
        <f>SUM(L237:L242)</f>
        <v>0</v>
      </c>
      <c r="M243" s="176">
        <f>SUM(M237:M242)</f>
        <v>0</v>
      </c>
      <c r="N243" s="176"/>
      <c r="O243" s="176"/>
      <c r="P243" s="176"/>
      <c r="Q243" s="176"/>
      <c r="R243" s="176"/>
      <c r="AT243" s="176"/>
      <c r="AU243" s="176"/>
      <c r="AV243" s="176"/>
      <c r="AW243" s="176"/>
      <c r="AX243" s="176">
        <f>SUM(AX237:AX242)</f>
        <v>0</v>
      </c>
      <c r="AY243" s="176">
        <f>SUM(AY237:AY242)</f>
        <v>0</v>
      </c>
      <c r="AZ243" s="176"/>
      <c r="BA243" s="176"/>
      <c r="BB243" s="176"/>
      <c r="BC243" s="176"/>
      <c r="BD243" s="176"/>
      <c r="BE243" s="176"/>
    </row>
    <row r="244" spans="8:57" hidden="1" x14ac:dyDescent="0.25">
      <c r="H244" s="176" t="s">
        <v>42</v>
      </c>
      <c r="I244" s="176"/>
      <c r="J244" s="176"/>
      <c r="K244" s="176"/>
      <c r="L244" s="176">
        <f>($L$129)</f>
        <v>0</v>
      </c>
      <c r="M244" s="176">
        <f>($M$129)</f>
        <v>0</v>
      </c>
      <c r="N244" s="176">
        <f>($N$129)</f>
        <v>0</v>
      </c>
      <c r="O244" s="176">
        <f>($O$129)</f>
        <v>0</v>
      </c>
      <c r="P244" s="176">
        <f>($P$129)</f>
        <v>0</v>
      </c>
      <c r="Q244" s="176">
        <f>($Q$129)</f>
        <v>0</v>
      </c>
      <c r="R244" s="176"/>
      <c r="AT244" s="176" t="s">
        <v>42</v>
      </c>
      <c r="AU244" s="176"/>
      <c r="AV244" s="176"/>
      <c r="AW244" s="176"/>
      <c r="AX244" s="176">
        <f>($AX$129)</f>
        <v>0</v>
      </c>
      <c r="AY244" s="176">
        <f>($AY$129)</f>
        <v>0</v>
      </c>
      <c r="AZ244" s="176">
        <f>($AZ$129)</f>
        <v>0</v>
      </c>
      <c r="BA244" s="176">
        <f>($BA$129)</f>
        <v>0</v>
      </c>
      <c r="BB244" s="176">
        <f>($BB$129)</f>
        <v>0</v>
      </c>
      <c r="BC244" s="176">
        <f>($BC$129)</f>
        <v>0</v>
      </c>
      <c r="BD244" s="176"/>
      <c r="BE244" s="176"/>
    </row>
    <row r="245" spans="8:57" hidden="1" x14ac:dyDescent="0.25">
      <c r="H245" s="176"/>
      <c r="I245" s="176"/>
      <c r="J245" s="176"/>
      <c r="K245" s="176">
        <f t="shared" ref="K245:K250" si="288">SUM(L245:Q245)</f>
        <v>0</v>
      </c>
      <c r="L245" s="176">
        <f t="shared" ref="L245:L250" si="289">IF($L$237&gt;0,ROUND(($M$237/$L$237)*L230,0),0)</f>
        <v>0</v>
      </c>
      <c r="M245" s="176">
        <f t="shared" ref="M245:M250" si="290">IF($L$238&gt;0,ROUND(($M$238/$L$238)*M230,0),0)</f>
        <v>0</v>
      </c>
      <c r="N245" s="176">
        <f t="shared" ref="N245:N250" si="291">IF($L$239&gt;0,ROUND(($M$239/$L$239)*N230,0),0)</f>
        <v>0</v>
      </c>
      <c r="O245" s="176">
        <f t="shared" ref="O245:O250" si="292">IF($L$240&gt;0,ROUND(($M$240/$L$240)*O230,0),0)</f>
        <v>0</v>
      </c>
      <c r="P245" s="176">
        <f t="shared" ref="P245:P250" si="293">IF($L$241&gt;0,ROUND(($M$241/$L$241)*P230,0),0)</f>
        <v>0</v>
      </c>
      <c r="Q245" s="176">
        <f t="shared" ref="Q245:Q250" si="294">IF($L$242&gt;0,ROUND(($M$242/$L$242)*Q230,0),0)</f>
        <v>0</v>
      </c>
      <c r="R245" s="176"/>
      <c r="AT245" s="176"/>
      <c r="AU245" s="176"/>
      <c r="AV245" s="176"/>
      <c r="AW245" s="176">
        <f t="shared" ref="AW245:AW250" si="295">SUM(AX245:BC245)</f>
        <v>0</v>
      </c>
      <c r="AX245" s="176">
        <f t="shared" ref="AX245:AX250" si="296">IF($AX$237&gt;0,ROUND(($AY$237/$AX$237)*AX230,0),0)</f>
        <v>0</v>
      </c>
      <c r="AY245" s="176">
        <f t="shared" ref="AY245:AY250" si="297">IF($AX$238&gt;0,ROUND(($AY$238/$AX$238)*AY230,0),0)</f>
        <v>0</v>
      </c>
      <c r="AZ245" s="176">
        <f t="shared" ref="AZ245:AZ250" si="298">IF($AX$239&gt;0,ROUND(($AY$239/$AX$239)*AZ230,0),0)</f>
        <v>0</v>
      </c>
      <c r="BA245" s="176">
        <f t="shared" ref="BA245:BA250" si="299">IF($AX$240&gt;0,ROUND(($AY$240/$AX$240)*BA230,0),0)</f>
        <v>0</v>
      </c>
      <c r="BB245" s="176">
        <f t="shared" ref="BB245:BB250" si="300">IF($AX$241&gt;0,ROUND(($AY$241/$AX$241)*BB230,0),0)</f>
        <v>0</v>
      </c>
      <c r="BC245" s="176">
        <f t="shared" ref="BC245:BC250" si="301">IF($AX$242&gt;0,ROUND(($AY$242/$AX$242)*BC230,0),0)</f>
        <v>0</v>
      </c>
      <c r="BD245" s="176"/>
      <c r="BE245" s="176"/>
    </row>
    <row r="246" spans="8:57" hidden="1" x14ac:dyDescent="0.25">
      <c r="H246" s="176"/>
      <c r="I246" s="176"/>
      <c r="J246" s="176"/>
      <c r="K246" s="176">
        <f t="shared" si="288"/>
        <v>0</v>
      </c>
      <c r="L246" s="176">
        <f t="shared" si="289"/>
        <v>0</v>
      </c>
      <c r="M246" s="176">
        <f t="shared" si="290"/>
        <v>0</v>
      </c>
      <c r="N246" s="176">
        <f t="shared" si="291"/>
        <v>0</v>
      </c>
      <c r="O246" s="176">
        <f t="shared" si="292"/>
        <v>0</v>
      </c>
      <c r="P246" s="176">
        <f t="shared" si="293"/>
        <v>0</v>
      </c>
      <c r="Q246" s="176">
        <f t="shared" si="294"/>
        <v>0</v>
      </c>
      <c r="R246" s="176"/>
      <c r="AT246" s="176"/>
      <c r="AU246" s="176"/>
      <c r="AV246" s="176"/>
      <c r="AW246" s="176">
        <f t="shared" si="295"/>
        <v>0</v>
      </c>
      <c r="AX246" s="176">
        <f t="shared" si="296"/>
        <v>0</v>
      </c>
      <c r="AY246" s="176">
        <f t="shared" si="297"/>
        <v>0</v>
      </c>
      <c r="AZ246" s="176">
        <f t="shared" si="298"/>
        <v>0</v>
      </c>
      <c r="BA246" s="176">
        <f t="shared" si="299"/>
        <v>0</v>
      </c>
      <c r="BB246" s="176">
        <f t="shared" si="300"/>
        <v>0</v>
      </c>
      <c r="BC246" s="176">
        <f t="shared" si="301"/>
        <v>0</v>
      </c>
      <c r="BD246" s="176"/>
      <c r="BE246" s="176"/>
    </row>
    <row r="247" spans="8:57" hidden="1" x14ac:dyDescent="0.25">
      <c r="H247" s="176"/>
      <c r="I247" s="176"/>
      <c r="J247" s="176"/>
      <c r="K247" s="176">
        <f t="shared" si="288"/>
        <v>0</v>
      </c>
      <c r="L247" s="176">
        <f t="shared" si="289"/>
        <v>0</v>
      </c>
      <c r="M247" s="176">
        <f t="shared" si="290"/>
        <v>0</v>
      </c>
      <c r="N247" s="176">
        <f t="shared" si="291"/>
        <v>0</v>
      </c>
      <c r="O247" s="176">
        <f t="shared" si="292"/>
        <v>0</v>
      </c>
      <c r="P247" s="176">
        <f t="shared" si="293"/>
        <v>0</v>
      </c>
      <c r="Q247" s="176">
        <f t="shared" si="294"/>
        <v>0</v>
      </c>
      <c r="R247" s="176"/>
      <c r="AT247" s="176"/>
      <c r="AU247" s="176"/>
      <c r="AV247" s="176"/>
      <c r="AW247" s="176">
        <f t="shared" si="295"/>
        <v>0</v>
      </c>
      <c r="AX247" s="176">
        <f t="shared" si="296"/>
        <v>0</v>
      </c>
      <c r="AY247" s="176">
        <f t="shared" si="297"/>
        <v>0</v>
      </c>
      <c r="AZ247" s="176">
        <f t="shared" si="298"/>
        <v>0</v>
      </c>
      <c r="BA247" s="176">
        <f t="shared" si="299"/>
        <v>0</v>
      </c>
      <c r="BB247" s="176">
        <f t="shared" si="300"/>
        <v>0</v>
      </c>
      <c r="BC247" s="176">
        <f t="shared" si="301"/>
        <v>0</v>
      </c>
      <c r="BD247" s="176"/>
      <c r="BE247" s="176"/>
    </row>
    <row r="248" spans="8:57" hidden="1" x14ac:dyDescent="0.25">
      <c r="H248" s="176"/>
      <c r="I248" s="176"/>
      <c r="J248" s="176"/>
      <c r="K248" s="176">
        <f t="shared" si="288"/>
        <v>0</v>
      </c>
      <c r="L248" s="176">
        <f t="shared" si="289"/>
        <v>0</v>
      </c>
      <c r="M248" s="176">
        <f t="shared" si="290"/>
        <v>0</v>
      </c>
      <c r="N248" s="176">
        <f t="shared" si="291"/>
        <v>0</v>
      </c>
      <c r="O248" s="176">
        <f t="shared" si="292"/>
        <v>0</v>
      </c>
      <c r="P248" s="176">
        <f t="shared" si="293"/>
        <v>0</v>
      </c>
      <c r="Q248" s="176">
        <f t="shared" si="294"/>
        <v>0</v>
      </c>
      <c r="R248" s="176"/>
      <c r="AT248" s="176"/>
      <c r="AU248" s="176"/>
      <c r="AV248" s="176"/>
      <c r="AW248" s="176">
        <f t="shared" si="295"/>
        <v>0</v>
      </c>
      <c r="AX248" s="176">
        <f t="shared" si="296"/>
        <v>0</v>
      </c>
      <c r="AY248" s="176">
        <f t="shared" si="297"/>
        <v>0</v>
      </c>
      <c r="AZ248" s="176">
        <f t="shared" si="298"/>
        <v>0</v>
      </c>
      <c r="BA248" s="176">
        <f t="shared" si="299"/>
        <v>0</v>
      </c>
      <c r="BB248" s="176">
        <f t="shared" si="300"/>
        <v>0</v>
      </c>
      <c r="BC248" s="176">
        <f t="shared" si="301"/>
        <v>0</v>
      </c>
      <c r="BD248" s="176"/>
      <c r="BE248" s="176"/>
    </row>
    <row r="249" spans="8:57" hidden="1" x14ac:dyDescent="0.25">
      <c r="H249" s="176"/>
      <c r="I249" s="176"/>
      <c r="J249" s="176"/>
      <c r="K249" s="176">
        <f t="shared" si="288"/>
        <v>0</v>
      </c>
      <c r="L249" s="176">
        <f t="shared" si="289"/>
        <v>0</v>
      </c>
      <c r="M249" s="176">
        <f t="shared" si="290"/>
        <v>0</v>
      </c>
      <c r="N249" s="176">
        <f t="shared" si="291"/>
        <v>0</v>
      </c>
      <c r="O249" s="176">
        <f t="shared" si="292"/>
        <v>0</v>
      </c>
      <c r="P249" s="176">
        <f t="shared" si="293"/>
        <v>0</v>
      </c>
      <c r="Q249" s="176">
        <f t="shared" si="294"/>
        <v>0</v>
      </c>
      <c r="R249" s="176"/>
      <c r="AT249" s="176"/>
      <c r="AU249" s="176"/>
      <c r="AV249" s="176"/>
      <c r="AW249" s="176">
        <f t="shared" si="295"/>
        <v>0</v>
      </c>
      <c r="AX249" s="176">
        <f t="shared" si="296"/>
        <v>0</v>
      </c>
      <c r="AY249" s="176">
        <f t="shared" si="297"/>
        <v>0</v>
      </c>
      <c r="AZ249" s="176">
        <f t="shared" si="298"/>
        <v>0</v>
      </c>
      <c r="BA249" s="176">
        <f t="shared" si="299"/>
        <v>0</v>
      </c>
      <c r="BB249" s="176">
        <f t="shared" si="300"/>
        <v>0</v>
      </c>
      <c r="BC249" s="176">
        <f t="shared" si="301"/>
        <v>0</v>
      </c>
      <c r="BD249" s="176"/>
      <c r="BE249" s="176"/>
    </row>
    <row r="250" spans="8:57" hidden="1" x14ac:dyDescent="0.25">
      <c r="H250" s="176"/>
      <c r="I250" s="176"/>
      <c r="J250" s="176"/>
      <c r="K250" s="176">
        <f t="shared" si="288"/>
        <v>0</v>
      </c>
      <c r="L250" s="176">
        <f t="shared" si="289"/>
        <v>0</v>
      </c>
      <c r="M250" s="176">
        <f t="shared" si="290"/>
        <v>0</v>
      </c>
      <c r="N250" s="176">
        <f t="shared" si="291"/>
        <v>0</v>
      </c>
      <c r="O250" s="176">
        <f t="shared" si="292"/>
        <v>0</v>
      </c>
      <c r="P250" s="176">
        <f t="shared" si="293"/>
        <v>0</v>
      </c>
      <c r="Q250" s="176">
        <f t="shared" si="294"/>
        <v>0</v>
      </c>
      <c r="R250" s="176"/>
      <c r="AT250" s="176"/>
      <c r="AU250" s="176"/>
      <c r="AV250" s="176"/>
      <c r="AW250" s="176">
        <f t="shared" si="295"/>
        <v>0</v>
      </c>
      <c r="AX250" s="176">
        <f t="shared" si="296"/>
        <v>0</v>
      </c>
      <c r="AY250" s="176">
        <f t="shared" si="297"/>
        <v>0</v>
      </c>
      <c r="AZ250" s="176">
        <f t="shared" si="298"/>
        <v>0</v>
      </c>
      <c r="BA250" s="176">
        <f t="shared" si="299"/>
        <v>0</v>
      </c>
      <c r="BB250" s="176">
        <f t="shared" si="300"/>
        <v>0</v>
      </c>
      <c r="BC250" s="176">
        <f t="shared" si="301"/>
        <v>0</v>
      </c>
      <c r="BD250" s="176"/>
      <c r="BE250" s="176"/>
    </row>
    <row r="251" spans="8:57" hidden="1" x14ac:dyDescent="0.25">
      <c r="H251" s="176"/>
      <c r="I251" s="176"/>
      <c r="J251" s="176"/>
      <c r="K251" s="176"/>
      <c r="L251" s="176" t="s">
        <v>32</v>
      </c>
      <c r="M251" s="176" t="s">
        <v>21</v>
      </c>
      <c r="N251" s="176" t="s">
        <v>26</v>
      </c>
      <c r="O251" s="176"/>
      <c r="P251" s="176"/>
      <c r="Q251" s="176"/>
      <c r="R251" s="176"/>
      <c r="AT251" s="176"/>
      <c r="AU251" s="176"/>
      <c r="AV251" s="176"/>
      <c r="AW251" s="176"/>
      <c r="AX251" s="176" t="s">
        <v>32</v>
      </c>
      <c r="AY251" s="176" t="s">
        <v>21</v>
      </c>
      <c r="AZ251" s="176" t="s">
        <v>26</v>
      </c>
      <c r="BA251" s="176"/>
      <c r="BB251" s="176"/>
      <c r="BC251" s="176"/>
      <c r="BD251" s="176"/>
      <c r="BE251" s="176"/>
    </row>
    <row r="252" spans="8:57" hidden="1" x14ac:dyDescent="0.25">
      <c r="H252" s="176"/>
      <c r="I252" s="176"/>
      <c r="J252" s="176"/>
      <c r="K252" s="176" t="s">
        <v>33</v>
      </c>
      <c r="L252" s="176">
        <f t="shared" ref="L252:L257" si="302">(K245)</f>
        <v>0</v>
      </c>
      <c r="M252" s="176">
        <f>($J$131)</f>
        <v>0</v>
      </c>
      <c r="N252" s="177">
        <f t="shared" ref="N252:N257" si="303">IF(M252&gt;0,ROUND((L252-M252)/M252,2),0)</f>
        <v>0</v>
      </c>
      <c r="O252" s="176"/>
      <c r="P252" s="176"/>
      <c r="Q252" s="176"/>
      <c r="R252" s="176"/>
      <c r="AT252" s="176"/>
      <c r="AU252" s="176"/>
      <c r="AV252" s="176"/>
      <c r="AW252" s="176" t="s">
        <v>33</v>
      </c>
      <c r="AX252" s="176">
        <f t="shared" ref="AX252:AX257" si="304">(AW245)</f>
        <v>0</v>
      </c>
      <c r="AY252" s="176">
        <f>($AV$131)</f>
        <v>0</v>
      </c>
      <c r="AZ252" s="177">
        <f t="shared" ref="AZ252:AZ257" si="305">IF(AY252&gt;0,ROUND((AX252-AY252)/AY252,2),0)</f>
        <v>0</v>
      </c>
      <c r="BA252" s="176"/>
      <c r="BB252" s="176"/>
      <c r="BC252" s="176"/>
      <c r="BD252" s="176"/>
      <c r="BE252" s="176"/>
    </row>
    <row r="253" spans="8:57" hidden="1" x14ac:dyDescent="0.25">
      <c r="H253" s="176"/>
      <c r="I253" s="176"/>
      <c r="J253" s="176"/>
      <c r="K253" s="176" t="s">
        <v>34</v>
      </c>
      <c r="L253" s="176">
        <f t="shared" si="302"/>
        <v>0</v>
      </c>
      <c r="M253" s="176">
        <f>($J$132)</f>
        <v>0</v>
      </c>
      <c r="N253" s="177">
        <f t="shared" si="303"/>
        <v>0</v>
      </c>
      <c r="O253" s="176"/>
      <c r="P253" s="176"/>
      <c r="Q253" s="176"/>
      <c r="R253" s="176"/>
      <c r="AT253" s="176"/>
      <c r="AU253" s="176"/>
      <c r="AV253" s="176"/>
      <c r="AW253" s="176" t="s">
        <v>34</v>
      </c>
      <c r="AX253" s="176">
        <f t="shared" si="304"/>
        <v>0</v>
      </c>
      <c r="AY253" s="176">
        <f>($AV$132)</f>
        <v>0</v>
      </c>
      <c r="AZ253" s="177">
        <f t="shared" si="305"/>
        <v>0</v>
      </c>
      <c r="BA253" s="176"/>
      <c r="BB253" s="176"/>
      <c r="BC253" s="176"/>
      <c r="BD253" s="176"/>
      <c r="BE253" s="176"/>
    </row>
    <row r="254" spans="8:57" hidden="1" x14ac:dyDescent="0.25">
      <c r="H254" s="176"/>
      <c r="I254" s="176"/>
      <c r="J254" s="176"/>
      <c r="K254" s="176" t="s">
        <v>35</v>
      </c>
      <c r="L254" s="176">
        <f t="shared" si="302"/>
        <v>0</v>
      </c>
      <c r="M254" s="176">
        <f>($J$133)</f>
        <v>0</v>
      </c>
      <c r="N254" s="177">
        <f t="shared" si="303"/>
        <v>0</v>
      </c>
      <c r="O254" s="176"/>
      <c r="P254" s="176"/>
      <c r="Q254" s="176"/>
      <c r="R254" s="176"/>
      <c r="AT254" s="176"/>
      <c r="AU254" s="176"/>
      <c r="AV254" s="176"/>
      <c r="AW254" s="176" t="s">
        <v>35</v>
      </c>
      <c r="AX254" s="176">
        <f t="shared" si="304"/>
        <v>0</v>
      </c>
      <c r="AY254" s="176">
        <f>($AV$133)</f>
        <v>0</v>
      </c>
      <c r="AZ254" s="177">
        <f t="shared" si="305"/>
        <v>0</v>
      </c>
      <c r="BA254" s="176"/>
      <c r="BB254" s="176"/>
      <c r="BC254" s="176"/>
      <c r="BD254" s="176"/>
      <c r="BE254" s="176"/>
    </row>
    <row r="255" spans="8:57" hidden="1" x14ac:dyDescent="0.25">
      <c r="H255" s="176"/>
      <c r="I255" s="176"/>
      <c r="J255" s="176"/>
      <c r="K255" s="176" t="s">
        <v>36</v>
      </c>
      <c r="L255" s="176">
        <f t="shared" si="302"/>
        <v>0</v>
      </c>
      <c r="M255" s="176">
        <f>($J$134)</f>
        <v>0</v>
      </c>
      <c r="N255" s="177">
        <f t="shared" si="303"/>
        <v>0</v>
      </c>
      <c r="O255" s="176"/>
      <c r="P255" s="176"/>
      <c r="Q255" s="176"/>
      <c r="R255" s="176"/>
      <c r="AT255" s="176"/>
      <c r="AU255" s="176"/>
      <c r="AV255" s="176"/>
      <c r="AW255" s="176" t="s">
        <v>36</v>
      </c>
      <c r="AX255" s="176">
        <f t="shared" si="304"/>
        <v>0</v>
      </c>
      <c r="AY255" s="176">
        <f>($AV$134)</f>
        <v>0</v>
      </c>
      <c r="AZ255" s="177">
        <f t="shared" si="305"/>
        <v>0</v>
      </c>
      <c r="BA255" s="176"/>
      <c r="BB255" s="176"/>
      <c r="BC255" s="176"/>
      <c r="BD255" s="176"/>
      <c r="BE255" s="176"/>
    </row>
    <row r="256" spans="8:57" hidden="1" x14ac:dyDescent="0.25">
      <c r="H256" s="176"/>
      <c r="I256" s="176"/>
      <c r="J256" s="176"/>
      <c r="K256" s="176" t="s">
        <v>104</v>
      </c>
      <c r="L256" s="176">
        <f t="shared" si="302"/>
        <v>0</v>
      </c>
      <c r="M256" s="176">
        <f>($J$135)</f>
        <v>0</v>
      </c>
      <c r="N256" s="177">
        <f t="shared" si="303"/>
        <v>0</v>
      </c>
      <c r="O256" s="176"/>
      <c r="P256" s="176"/>
      <c r="Q256" s="176"/>
      <c r="R256" s="176"/>
      <c r="AT256" s="176"/>
      <c r="AU256" s="176"/>
      <c r="AV256" s="176"/>
      <c r="AW256" s="176" t="s">
        <v>104</v>
      </c>
      <c r="AX256" s="176">
        <f t="shared" si="304"/>
        <v>0</v>
      </c>
      <c r="AY256" s="176">
        <f>($AV$135)</f>
        <v>0</v>
      </c>
      <c r="AZ256" s="177">
        <f t="shared" si="305"/>
        <v>0</v>
      </c>
      <c r="BA256" s="176"/>
      <c r="BB256" s="176"/>
      <c r="BC256" s="176"/>
      <c r="BD256" s="176"/>
      <c r="BE256" s="176"/>
    </row>
    <row r="257" spans="8:57" hidden="1" x14ac:dyDescent="0.25">
      <c r="H257" s="176"/>
      <c r="I257" s="176"/>
      <c r="J257" s="176"/>
      <c r="K257" s="176" t="s">
        <v>105</v>
      </c>
      <c r="L257" s="176">
        <f t="shared" si="302"/>
        <v>0</v>
      </c>
      <c r="M257" s="176">
        <f>($J$136)</f>
        <v>0</v>
      </c>
      <c r="N257" s="177">
        <f t="shared" si="303"/>
        <v>0</v>
      </c>
      <c r="O257" s="176"/>
      <c r="P257" s="176"/>
      <c r="Q257" s="176"/>
      <c r="R257" s="176"/>
      <c r="AT257" s="176"/>
      <c r="AU257" s="176"/>
      <c r="AV257" s="176"/>
      <c r="AW257" s="176" t="s">
        <v>105</v>
      </c>
      <c r="AX257" s="176">
        <f t="shared" si="304"/>
        <v>0</v>
      </c>
      <c r="AY257" s="176">
        <f>($AV$136)</f>
        <v>0</v>
      </c>
      <c r="AZ257" s="177">
        <f t="shared" si="305"/>
        <v>0</v>
      </c>
      <c r="BA257" s="176"/>
      <c r="BB257" s="176"/>
      <c r="BC257" s="176"/>
      <c r="BD257" s="176"/>
      <c r="BE257" s="176"/>
    </row>
    <row r="258" spans="8:57" hidden="1" x14ac:dyDescent="0.25">
      <c r="H258" s="176"/>
      <c r="I258" s="176"/>
      <c r="J258" s="176"/>
      <c r="K258" s="176"/>
      <c r="L258" s="176">
        <f>SUM(L252:L257)</f>
        <v>0</v>
      </c>
      <c r="M258" s="176">
        <f>SUM(M252:M257)</f>
        <v>0</v>
      </c>
      <c r="N258" s="176"/>
      <c r="O258" s="176"/>
      <c r="P258" s="176"/>
      <c r="Q258" s="176"/>
      <c r="R258" s="176"/>
      <c r="AT258" s="176"/>
      <c r="AU258" s="176"/>
      <c r="AV258" s="176"/>
      <c r="AW258" s="176"/>
      <c r="AX258" s="176">
        <f>SUM(AX252:AX257)</f>
        <v>0</v>
      </c>
      <c r="AY258" s="176">
        <f>SUM(AY252:AY257)</f>
        <v>0</v>
      </c>
      <c r="AZ258" s="176"/>
      <c r="BA258" s="176"/>
      <c r="BB258" s="176"/>
      <c r="BC258" s="176"/>
      <c r="BD258" s="176"/>
      <c r="BE258" s="176"/>
    </row>
    <row r="259" spans="8:57" hidden="1" x14ac:dyDescent="0.25">
      <c r="H259" s="176" t="s">
        <v>43</v>
      </c>
      <c r="I259" s="176"/>
      <c r="J259" s="176"/>
      <c r="K259" s="176"/>
      <c r="L259" s="176">
        <f t="shared" ref="L259:Q259" si="306">SUM(L260:L265)</f>
        <v>0</v>
      </c>
      <c r="M259" s="176">
        <f t="shared" si="306"/>
        <v>0</v>
      </c>
      <c r="N259" s="176">
        <f t="shared" si="306"/>
        <v>0</v>
      </c>
      <c r="O259" s="176">
        <f t="shared" si="306"/>
        <v>0</v>
      </c>
      <c r="P259" s="176">
        <f t="shared" si="306"/>
        <v>0</v>
      </c>
      <c r="Q259" s="176">
        <f t="shared" si="306"/>
        <v>0</v>
      </c>
      <c r="R259" s="176"/>
      <c r="AT259" s="176" t="s">
        <v>43</v>
      </c>
      <c r="AU259" s="176"/>
      <c r="AV259" s="176"/>
      <c r="AW259" s="176"/>
      <c r="AX259" s="176">
        <f t="shared" ref="AX259:BC259" si="307">SUM(AX260:AX265)</f>
        <v>0</v>
      </c>
      <c r="AY259" s="176">
        <f t="shared" si="307"/>
        <v>0</v>
      </c>
      <c r="AZ259" s="176">
        <f t="shared" si="307"/>
        <v>0</v>
      </c>
      <c r="BA259" s="176">
        <f t="shared" si="307"/>
        <v>0</v>
      </c>
      <c r="BB259" s="176">
        <f t="shared" si="307"/>
        <v>0</v>
      </c>
      <c r="BC259" s="176">
        <f t="shared" si="307"/>
        <v>0</v>
      </c>
      <c r="BD259" s="176"/>
      <c r="BE259" s="176"/>
    </row>
    <row r="260" spans="8:57" hidden="1" x14ac:dyDescent="0.25">
      <c r="H260" s="176"/>
      <c r="I260" s="176"/>
      <c r="J260" s="176"/>
      <c r="K260" s="176">
        <f>($J$131)</f>
        <v>0</v>
      </c>
      <c r="L260" s="176">
        <f t="shared" ref="L260:Q260" si="308">IF($L$252&gt;0,ROUND(($M$252/$L$252)*L245,0),0)</f>
        <v>0</v>
      </c>
      <c r="M260" s="176">
        <f t="shared" si="308"/>
        <v>0</v>
      </c>
      <c r="N260" s="176">
        <f t="shared" si="308"/>
        <v>0</v>
      </c>
      <c r="O260" s="176">
        <f t="shared" si="308"/>
        <v>0</v>
      </c>
      <c r="P260" s="176">
        <f t="shared" si="308"/>
        <v>0</v>
      </c>
      <c r="Q260" s="176">
        <f t="shared" si="308"/>
        <v>0</v>
      </c>
      <c r="R260" s="176"/>
      <c r="AT260" s="176"/>
      <c r="AU260" s="176"/>
      <c r="AV260" s="176"/>
      <c r="AW260" s="176">
        <f>($AV$131)</f>
        <v>0</v>
      </c>
      <c r="AX260" s="176">
        <f t="shared" ref="AX260:BC260" si="309">IF($AX$252&gt;0,ROUND(($AY$252/$AX$252)*AX245,0),0)</f>
        <v>0</v>
      </c>
      <c r="AY260" s="176">
        <f t="shared" si="309"/>
        <v>0</v>
      </c>
      <c r="AZ260" s="176">
        <f t="shared" si="309"/>
        <v>0</v>
      </c>
      <c r="BA260" s="176">
        <f t="shared" si="309"/>
        <v>0</v>
      </c>
      <c r="BB260" s="176">
        <f t="shared" si="309"/>
        <v>0</v>
      </c>
      <c r="BC260" s="176">
        <f t="shared" si="309"/>
        <v>0</v>
      </c>
      <c r="BD260" s="176"/>
      <c r="BE260" s="176"/>
    </row>
    <row r="261" spans="8:57" hidden="1" x14ac:dyDescent="0.25">
      <c r="H261" s="176"/>
      <c r="I261" s="176"/>
      <c r="J261" s="176"/>
      <c r="K261" s="176">
        <f>($J$132)</f>
        <v>0</v>
      </c>
      <c r="L261" s="176">
        <f t="shared" ref="L261:Q261" si="310">IF($L$253&gt;0,ROUND(($M$253/$L$253)*L246,0),0)</f>
        <v>0</v>
      </c>
      <c r="M261" s="176">
        <f t="shared" si="310"/>
        <v>0</v>
      </c>
      <c r="N261" s="176">
        <f t="shared" si="310"/>
        <v>0</v>
      </c>
      <c r="O261" s="176">
        <f t="shared" si="310"/>
        <v>0</v>
      </c>
      <c r="P261" s="176">
        <f t="shared" si="310"/>
        <v>0</v>
      </c>
      <c r="Q261" s="176">
        <f t="shared" si="310"/>
        <v>0</v>
      </c>
      <c r="R261" s="176"/>
      <c r="AT261" s="176"/>
      <c r="AU261" s="176"/>
      <c r="AV261" s="176"/>
      <c r="AW261" s="176">
        <f>($AV$132)</f>
        <v>0</v>
      </c>
      <c r="AX261" s="176">
        <f t="shared" ref="AX261:BC261" si="311">IF($AX$253&gt;0,ROUND(($AY$253/$AX$253)*AX246,0),0)</f>
        <v>0</v>
      </c>
      <c r="AY261" s="176">
        <f t="shared" si="311"/>
        <v>0</v>
      </c>
      <c r="AZ261" s="176">
        <f t="shared" si="311"/>
        <v>0</v>
      </c>
      <c r="BA261" s="176">
        <f t="shared" si="311"/>
        <v>0</v>
      </c>
      <c r="BB261" s="176">
        <f t="shared" si="311"/>
        <v>0</v>
      </c>
      <c r="BC261" s="176">
        <f t="shared" si="311"/>
        <v>0</v>
      </c>
      <c r="BD261" s="176"/>
      <c r="BE261" s="176"/>
    </row>
    <row r="262" spans="8:57" hidden="1" x14ac:dyDescent="0.25">
      <c r="H262" s="176"/>
      <c r="I262" s="176"/>
      <c r="J262" s="176"/>
      <c r="K262" s="176">
        <f>($J$133)</f>
        <v>0</v>
      </c>
      <c r="L262" s="176">
        <f t="shared" ref="L262:Q262" si="312">IF($L$254&gt;0,ROUND(($M$254/$L$254)*L247,0),0)</f>
        <v>0</v>
      </c>
      <c r="M262" s="176">
        <f t="shared" si="312"/>
        <v>0</v>
      </c>
      <c r="N262" s="176">
        <f t="shared" si="312"/>
        <v>0</v>
      </c>
      <c r="O262" s="176">
        <f t="shared" si="312"/>
        <v>0</v>
      </c>
      <c r="P262" s="176">
        <f t="shared" si="312"/>
        <v>0</v>
      </c>
      <c r="Q262" s="176">
        <f t="shared" si="312"/>
        <v>0</v>
      </c>
      <c r="R262" s="176"/>
      <c r="AT262" s="176"/>
      <c r="AU262" s="176"/>
      <c r="AV262" s="176"/>
      <c r="AW262" s="176">
        <f>($AV$133)</f>
        <v>0</v>
      </c>
      <c r="AX262" s="176">
        <f t="shared" ref="AX262:BC262" si="313">IF($AX$254&gt;0,ROUND(($AY$254/$AX$254)*AX247,0),0)</f>
        <v>0</v>
      </c>
      <c r="AY262" s="176">
        <f t="shared" si="313"/>
        <v>0</v>
      </c>
      <c r="AZ262" s="176">
        <f t="shared" si="313"/>
        <v>0</v>
      </c>
      <c r="BA262" s="176">
        <f t="shared" si="313"/>
        <v>0</v>
      </c>
      <c r="BB262" s="176">
        <f t="shared" si="313"/>
        <v>0</v>
      </c>
      <c r="BC262" s="176">
        <f t="shared" si="313"/>
        <v>0</v>
      </c>
      <c r="BD262" s="176"/>
      <c r="BE262" s="176"/>
    </row>
    <row r="263" spans="8:57" hidden="1" x14ac:dyDescent="0.25">
      <c r="H263" s="176"/>
      <c r="I263" s="176"/>
      <c r="J263" s="176"/>
      <c r="K263" s="176">
        <f>($J$134)</f>
        <v>0</v>
      </c>
      <c r="L263" s="176">
        <f t="shared" ref="L263:Q263" si="314">IF($L$255&gt;0,ROUND(($M$255/$L$255)*L248,0),0)</f>
        <v>0</v>
      </c>
      <c r="M263" s="176">
        <f t="shared" si="314"/>
        <v>0</v>
      </c>
      <c r="N263" s="176">
        <f t="shared" si="314"/>
        <v>0</v>
      </c>
      <c r="O263" s="176">
        <f t="shared" si="314"/>
        <v>0</v>
      </c>
      <c r="P263" s="176">
        <f t="shared" si="314"/>
        <v>0</v>
      </c>
      <c r="Q263" s="176">
        <f t="shared" si="314"/>
        <v>0</v>
      </c>
      <c r="R263" s="176"/>
      <c r="AT263" s="176"/>
      <c r="AU263" s="176"/>
      <c r="AV263" s="176"/>
      <c r="AW263" s="176">
        <f>($AV$134)</f>
        <v>0</v>
      </c>
      <c r="AX263" s="176">
        <f t="shared" ref="AX263:BC263" si="315">IF($AX$255&gt;0,ROUND(($AY$255/$AX$255)*AX248,0),0)</f>
        <v>0</v>
      </c>
      <c r="AY263" s="176">
        <f t="shared" si="315"/>
        <v>0</v>
      </c>
      <c r="AZ263" s="176">
        <f t="shared" si="315"/>
        <v>0</v>
      </c>
      <c r="BA263" s="176">
        <f t="shared" si="315"/>
        <v>0</v>
      </c>
      <c r="BB263" s="176">
        <f t="shared" si="315"/>
        <v>0</v>
      </c>
      <c r="BC263" s="176">
        <f t="shared" si="315"/>
        <v>0</v>
      </c>
      <c r="BD263" s="176"/>
      <c r="BE263" s="176"/>
    </row>
    <row r="264" spans="8:57" hidden="1" x14ac:dyDescent="0.25">
      <c r="H264" s="176"/>
      <c r="I264" s="176"/>
      <c r="J264" s="176"/>
      <c r="K264" s="176">
        <f>($J$135)</f>
        <v>0</v>
      </c>
      <c r="L264" s="176">
        <f t="shared" ref="L264:Q264" si="316">IF($L$256&gt;0,ROUND(($M$256/$L$256)*L249,0),0)</f>
        <v>0</v>
      </c>
      <c r="M264" s="176">
        <f t="shared" si="316"/>
        <v>0</v>
      </c>
      <c r="N264" s="176">
        <f t="shared" si="316"/>
        <v>0</v>
      </c>
      <c r="O264" s="176">
        <f t="shared" si="316"/>
        <v>0</v>
      </c>
      <c r="P264" s="176">
        <f t="shared" si="316"/>
        <v>0</v>
      </c>
      <c r="Q264" s="176">
        <f t="shared" si="316"/>
        <v>0</v>
      </c>
      <c r="R264" s="176"/>
      <c r="AT264" s="176"/>
      <c r="AU264" s="176"/>
      <c r="AV264" s="176"/>
      <c r="AW264" s="176">
        <f>($AV$135)</f>
        <v>0</v>
      </c>
      <c r="AX264" s="176">
        <f t="shared" ref="AX264:BC264" si="317">IF($AX$256&gt;0,ROUND(($AY$256/$AX$256)*AX249,0),0)</f>
        <v>0</v>
      </c>
      <c r="AY264" s="176">
        <f t="shared" si="317"/>
        <v>0</v>
      </c>
      <c r="AZ264" s="176">
        <f t="shared" si="317"/>
        <v>0</v>
      </c>
      <c r="BA264" s="176">
        <f t="shared" si="317"/>
        <v>0</v>
      </c>
      <c r="BB264" s="176">
        <f t="shared" si="317"/>
        <v>0</v>
      </c>
      <c r="BC264" s="176">
        <f t="shared" si="317"/>
        <v>0</v>
      </c>
      <c r="BD264" s="176"/>
      <c r="BE264" s="176"/>
    </row>
    <row r="265" spans="8:57" hidden="1" x14ac:dyDescent="0.25">
      <c r="H265" s="176"/>
      <c r="I265" s="176"/>
      <c r="J265" s="176"/>
      <c r="K265" s="176">
        <f>($J$136)</f>
        <v>0</v>
      </c>
      <c r="L265" s="176">
        <f t="shared" ref="L265:Q265" si="318">IF($L$257&gt;0,ROUND(($M$257/$L$257)*L250,0),0)</f>
        <v>0</v>
      </c>
      <c r="M265" s="176">
        <f t="shared" si="318"/>
        <v>0</v>
      </c>
      <c r="N265" s="176">
        <f t="shared" si="318"/>
        <v>0</v>
      </c>
      <c r="O265" s="176">
        <f t="shared" si="318"/>
        <v>0</v>
      </c>
      <c r="P265" s="176">
        <f t="shared" si="318"/>
        <v>0</v>
      </c>
      <c r="Q265" s="176">
        <f t="shared" si="318"/>
        <v>0</v>
      </c>
      <c r="R265" s="176"/>
      <c r="AT265" s="176"/>
      <c r="AU265" s="176"/>
      <c r="AV265" s="176"/>
      <c r="AW265" s="176">
        <f>($AV$136)</f>
        <v>0</v>
      </c>
      <c r="AX265" s="176">
        <f t="shared" ref="AX265:BC265" si="319">IF($AX$257&gt;0,ROUND(($AY$257/$AX$257)*AX250,0),0)</f>
        <v>0</v>
      </c>
      <c r="AY265" s="176">
        <f t="shared" si="319"/>
        <v>0</v>
      </c>
      <c r="AZ265" s="176">
        <f t="shared" si="319"/>
        <v>0</v>
      </c>
      <c r="BA265" s="176">
        <f t="shared" si="319"/>
        <v>0</v>
      </c>
      <c r="BB265" s="176">
        <f t="shared" si="319"/>
        <v>0</v>
      </c>
      <c r="BC265" s="176">
        <f t="shared" si="319"/>
        <v>0</v>
      </c>
      <c r="BD265" s="176"/>
      <c r="BE265" s="176"/>
    </row>
    <row r="266" spans="8:57" hidden="1" x14ac:dyDescent="0.25">
      <c r="H266" s="176"/>
      <c r="I266" s="176"/>
      <c r="J266" s="176"/>
      <c r="K266" s="176"/>
      <c r="L266" s="176" t="s">
        <v>25</v>
      </c>
      <c r="M266" s="176" t="s">
        <v>18</v>
      </c>
      <c r="N266" s="176" t="s">
        <v>26</v>
      </c>
      <c r="O266" s="176"/>
      <c r="P266" s="176"/>
      <c r="Q266" s="176"/>
      <c r="R266" s="176"/>
      <c r="AT266" s="176"/>
      <c r="AU266" s="176"/>
      <c r="AV266" s="176"/>
      <c r="AW266" s="176"/>
      <c r="AX266" s="176" t="s">
        <v>25</v>
      </c>
      <c r="AY266" s="176" t="s">
        <v>18</v>
      </c>
      <c r="AZ266" s="176" t="s">
        <v>26</v>
      </c>
      <c r="BA266" s="176"/>
      <c r="BB266" s="176"/>
      <c r="BC266" s="176"/>
      <c r="BD266" s="176"/>
      <c r="BE266" s="176"/>
    </row>
    <row r="267" spans="8:57" hidden="1" x14ac:dyDescent="0.25">
      <c r="H267" s="176"/>
      <c r="I267" s="176"/>
      <c r="J267" s="176"/>
      <c r="K267" s="176" t="s">
        <v>27</v>
      </c>
      <c r="L267" s="176">
        <f>(L259)</f>
        <v>0</v>
      </c>
      <c r="M267" s="176">
        <f>($L$129)</f>
        <v>0</v>
      </c>
      <c r="N267" s="177">
        <f t="shared" ref="N267:N272" si="320">IF(M267&gt;0,ROUND((L267-M267)/M267,2),0)</f>
        <v>0</v>
      </c>
      <c r="O267" s="176"/>
      <c r="P267" s="176"/>
      <c r="Q267" s="176"/>
      <c r="R267" s="176"/>
      <c r="AT267" s="176"/>
      <c r="AU267" s="176"/>
      <c r="AV267" s="176"/>
      <c r="AW267" s="176" t="s">
        <v>27</v>
      </c>
      <c r="AX267" s="176">
        <f>(AX259)</f>
        <v>0</v>
      </c>
      <c r="AY267" s="176">
        <f>($AX$129)</f>
        <v>0</v>
      </c>
      <c r="AZ267" s="177">
        <f t="shared" ref="AZ267:AZ272" si="321">IF(AY267&gt;0,ROUND((AX267-AY267)/AY267,2),0)</f>
        <v>0</v>
      </c>
      <c r="BA267" s="176"/>
      <c r="BB267" s="176"/>
      <c r="BC267" s="176"/>
      <c r="BD267" s="176"/>
      <c r="BE267" s="176"/>
    </row>
    <row r="268" spans="8:57" hidden="1" x14ac:dyDescent="0.25">
      <c r="H268" s="176"/>
      <c r="I268" s="176"/>
      <c r="J268" s="176"/>
      <c r="K268" s="176" t="s">
        <v>28</v>
      </c>
      <c r="L268" s="176">
        <f>(M259)</f>
        <v>0</v>
      </c>
      <c r="M268" s="176">
        <f>($M$129)</f>
        <v>0</v>
      </c>
      <c r="N268" s="177">
        <f t="shared" si="320"/>
        <v>0</v>
      </c>
      <c r="O268" s="176"/>
      <c r="P268" s="176"/>
      <c r="Q268" s="176"/>
      <c r="R268" s="176"/>
      <c r="AT268" s="176"/>
      <c r="AU268" s="176"/>
      <c r="AV268" s="176"/>
      <c r="AW268" s="176" t="s">
        <v>28</v>
      </c>
      <c r="AX268" s="176">
        <f>(AY259)</f>
        <v>0</v>
      </c>
      <c r="AY268" s="176">
        <f>($AY$129)</f>
        <v>0</v>
      </c>
      <c r="AZ268" s="177">
        <f t="shared" si="321"/>
        <v>0</v>
      </c>
      <c r="BA268" s="176"/>
      <c r="BB268" s="176"/>
      <c r="BC268" s="176"/>
      <c r="BD268" s="176"/>
      <c r="BE268" s="176"/>
    </row>
    <row r="269" spans="8:57" hidden="1" x14ac:dyDescent="0.25">
      <c r="H269" s="176"/>
      <c r="I269" s="176"/>
      <c r="J269" s="176"/>
      <c r="K269" s="176" t="s">
        <v>29</v>
      </c>
      <c r="L269" s="176">
        <f>(N259)</f>
        <v>0</v>
      </c>
      <c r="M269" s="176">
        <f>($N$129)</f>
        <v>0</v>
      </c>
      <c r="N269" s="177">
        <f t="shared" si="320"/>
        <v>0</v>
      </c>
      <c r="O269" s="176"/>
      <c r="P269" s="176"/>
      <c r="Q269" s="176"/>
      <c r="R269" s="176"/>
      <c r="AT269" s="176"/>
      <c r="AU269" s="176"/>
      <c r="AV269" s="176"/>
      <c r="AW269" s="176" t="s">
        <v>29</v>
      </c>
      <c r="AX269" s="176">
        <f>(AZ259)</f>
        <v>0</v>
      </c>
      <c r="AY269" s="176">
        <f>($AZ$129)</f>
        <v>0</v>
      </c>
      <c r="AZ269" s="177">
        <f t="shared" si="321"/>
        <v>0</v>
      </c>
      <c r="BA269" s="176"/>
      <c r="BB269" s="176"/>
      <c r="BC269" s="176"/>
      <c r="BD269" s="176"/>
      <c r="BE269" s="176"/>
    </row>
    <row r="270" spans="8:57" hidden="1" x14ac:dyDescent="0.25">
      <c r="H270" s="176"/>
      <c r="I270" s="176"/>
      <c r="J270" s="176"/>
      <c r="K270" s="176" t="s">
        <v>30</v>
      </c>
      <c r="L270" s="176">
        <f>(O259)</f>
        <v>0</v>
      </c>
      <c r="M270" s="176">
        <f>($O$129)</f>
        <v>0</v>
      </c>
      <c r="N270" s="177">
        <f t="shared" si="320"/>
        <v>0</v>
      </c>
      <c r="O270" s="176"/>
      <c r="P270" s="176"/>
      <c r="Q270" s="176"/>
      <c r="R270" s="176"/>
      <c r="AT270" s="176"/>
      <c r="AU270" s="176"/>
      <c r="AV270" s="176"/>
      <c r="AW270" s="176" t="s">
        <v>30</v>
      </c>
      <c r="AX270" s="176">
        <f>(BA259)</f>
        <v>0</v>
      </c>
      <c r="AY270" s="176">
        <f>($BA$129)</f>
        <v>0</v>
      </c>
      <c r="AZ270" s="177">
        <f t="shared" si="321"/>
        <v>0</v>
      </c>
      <c r="BA270" s="176"/>
      <c r="BB270" s="176"/>
      <c r="BC270" s="176"/>
      <c r="BD270" s="176"/>
      <c r="BE270" s="176"/>
    </row>
    <row r="271" spans="8:57" hidden="1" x14ac:dyDescent="0.25">
      <c r="H271" s="176"/>
      <c r="I271" s="176"/>
      <c r="J271" s="176"/>
      <c r="K271" s="176" t="s">
        <v>102</v>
      </c>
      <c r="L271" s="176">
        <f>(P259)</f>
        <v>0</v>
      </c>
      <c r="M271" s="176">
        <f>($P$129)</f>
        <v>0</v>
      </c>
      <c r="N271" s="177">
        <f t="shared" si="320"/>
        <v>0</v>
      </c>
      <c r="O271" s="176"/>
      <c r="P271" s="176"/>
      <c r="Q271" s="176"/>
      <c r="R271" s="176"/>
      <c r="AT271" s="176"/>
      <c r="AU271" s="176"/>
      <c r="AV271" s="176"/>
      <c r="AW271" s="176" t="s">
        <v>102</v>
      </c>
      <c r="AX271" s="176">
        <f>(BB259)</f>
        <v>0</v>
      </c>
      <c r="AY271" s="176">
        <f>($BB$129)</f>
        <v>0</v>
      </c>
      <c r="AZ271" s="177">
        <f t="shared" si="321"/>
        <v>0</v>
      </c>
      <c r="BA271" s="176"/>
      <c r="BB271" s="176"/>
      <c r="BC271" s="176"/>
      <c r="BD271" s="176"/>
      <c r="BE271" s="176"/>
    </row>
    <row r="272" spans="8:57" hidden="1" x14ac:dyDescent="0.25">
      <c r="H272" s="176"/>
      <c r="I272" s="176"/>
      <c r="J272" s="176"/>
      <c r="K272" s="176" t="s">
        <v>103</v>
      </c>
      <c r="L272" s="176">
        <f>(Q259)</f>
        <v>0</v>
      </c>
      <c r="M272" s="176">
        <f>(Q$129)</f>
        <v>0</v>
      </c>
      <c r="N272" s="177">
        <f t="shared" si="320"/>
        <v>0</v>
      </c>
      <c r="O272" s="176"/>
      <c r="P272" s="176"/>
      <c r="Q272" s="176"/>
      <c r="R272" s="176"/>
      <c r="AT272" s="176"/>
      <c r="AU272" s="176"/>
      <c r="AV272" s="176"/>
      <c r="AW272" s="176" t="s">
        <v>103</v>
      </c>
      <c r="AX272" s="176">
        <f>(BC259)</f>
        <v>0</v>
      </c>
      <c r="AY272" s="176">
        <f>(BC$129)</f>
        <v>0</v>
      </c>
      <c r="AZ272" s="177">
        <f t="shared" si="321"/>
        <v>0</v>
      </c>
      <c r="BA272" s="176"/>
      <c r="BB272" s="176"/>
      <c r="BC272" s="176"/>
      <c r="BD272" s="176"/>
      <c r="BE272" s="176"/>
    </row>
    <row r="273" spans="8:57" hidden="1" x14ac:dyDescent="0.25">
      <c r="H273" s="176"/>
      <c r="I273" s="176"/>
      <c r="J273" s="176"/>
      <c r="K273" s="176"/>
      <c r="L273" s="176">
        <f>SUM(L267:L272)</f>
        <v>0</v>
      </c>
      <c r="M273" s="176">
        <f>SUM(M267:M272)</f>
        <v>0</v>
      </c>
      <c r="N273" s="176"/>
      <c r="O273" s="176"/>
      <c r="P273" s="176"/>
      <c r="Q273" s="176"/>
      <c r="R273" s="176"/>
      <c r="AT273" s="176"/>
      <c r="AU273" s="176"/>
      <c r="AV273" s="176"/>
      <c r="AW273" s="176"/>
      <c r="AX273" s="176">
        <f>SUM(AX267:AX272)</f>
        <v>0</v>
      </c>
      <c r="AY273" s="176">
        <f>SUM(AY267:AY272)</f>
        <v>0</v>
      </c>
      <c r="AZ273" s="176"/>
      <c r="BA273" s="176"/>
      <c r="BB273" s="176"/>
      <c r="BC273" s="176"/>
      <c r="BD273" s="176"/>
      <c r="BE273" s="176"/>
    </row>
    <row r="274" spans="8:57" x14ac:dyDescent="0.25">
      <c r="H274" s="176" t="s">
        <v>44</v>
      </c>
      <c r="I274" s="176"/>
      <c r="J274" s="176"/>
      <c r="K274" s="176"/>
      <c r="L274" s="178">
        <f>($L$129)</f>
        <v>0</v>
      </c>
      <c r="M274" s="178">
        <f>($M$129)</f>
        <v>0</v>
      </c>
      <c r="N274" s="178">
        <f>($N$129)</f>
        <v>0</v>
      </c>
      <c r="O274" s="178">
        <f>($O$129)</f>
        <v>0</v>
      </c>
      <c r="P274" s="178">
        <f>($P$129)</f>
        <v>0</v>
      </c>
      <c r="Q274" s="178">
        <f>($Q$129)</f>
        <v>0</v>
      </c>
      <c r="R274" s="176"/>
      <c r="AT274" s="176" t="s">
        <v>44</v>
      </c>
      <c r="AU274" s="176"/>
      <c r="AV274" s="176"/>
      <c r="AW274" s="176"/>
      <c r="AX274" s="178">
        <f>($AX$129)</f>
        <v>0</v>
      </c>
      <c r="AY274" s="178">
        <f>($AY$129)</f>
        <v>0</v>
      </c>
      <c r="AZ274" s="178">
        <f>($AZ$129)</f>
        <v>0</v>
      </c>
      <c r="BA274" s="178">
        <f>($BA$129)</f>
        <v>0</v>
      </c>
      <c r="BB274" s="178">
        <f>($BB$129)</f>
        <v>0</v>
      </c>
      <c r="BC274" s="178">
        <f>($BC$129)</f>
        <v>0</v>
      </c>
      <c r="BD274" s="176"/>
      <c r="BE274" s="176"/>
    </row>
    <row r="275" spans="8:57" x14ac:dyDescent="0.25">
      <c r="H275" s="176"/>
      <c r="I275" s="17" t="s">
        <v>203</v>
      </c>
      <c r="J275" s="176"/>
      <c r="K275" s="176">
        <f t="shared" ref="K275:K280" si="322">SUM(L275:Q275)</f>
        <v>0</v>
      </c>
      <c r="L275" s="179">
        <f t="shared" ref="L275:L280" si="323">IF($L$267&gt;0,ROUND(($M$267/$L$267)*L260,0),0)</f>
        <v>0</v>
      </c>
      <c r="M275" s="137">
        <f t="shared" ref="M275:M280" si="324">IF($L$268&gt;0,ROUND(($M$268/$L$268)*M260,0),0)</f>
        <v>0</v>
      </c>
      <c r="N275" s="137">
        <f t="shared" ref="N275:N280" si="325">IF($L$269&gt;0,ROUND(($M$269/$L$269)*N260,0),0)</f>
        <v>0</v>
      </c>
      <c r="O275" s="137">
        <f t="shared" ref="O275:O280" si="326">IF($L$270&gt;0,ROUND(($M$270/$L$270)*O260,0),0)</f>
        <v>0</v>
      </c>
      <c r="P275" s="137">
        <f t="shared" ref="P275:P280" si="327">IF($L$271&gt;0,ROUND(($M$271/$L$271)*P260,0),0)</f>
        <v>0</v>
      </c>
      <c r="Q275" s="138">
        <f t="shared" ref="Q275:Q280" si="328">IF($L$272&gt;0,ROUND(($M$272/$L$272)*Q260,0),0)</f>
        <v>0</v>
      </c>
      <c r="R275" s="176"/>
      <c r="AT275" s="176"/>
      <c r="AU275" s="17" t="s">
        <v>203</v>
      </c>
      <c r="AV275" s="176"/>
      <c r="AW275" s="176">
        <f t="shared" ref="AW275:AW280" si="329">SUM(AX275:BC275)</f>
        <v>0</v>
      </c>
      <c r="AX275" s="179">
        <f t="shared" ref="AX275:AX280" si="330">IF($AX$267&gt;0,ROUND(($AY$267/$AX$267)*AX260,0),0)</f>
        <v>0</v>
      </c>
      <c r="AY275" s="137">
        <f t="shared" ref="AY275:AY280" si="331">IF($AX$268&gt;0,ROUND(($AY$268/$AX$268)*AY260,0),0)</f>
        <v>0</v>
      </c>
      <c r="AZ275" s="137">
        <f t="shared" ref="AZ275:AZ280" si="332">IF($AX$269&gt;0,ROUND(($AY$269/$AX$269)*AZ260,0),0)</f>
        <v>0</v>
      </c>
      <c r="BA275" s="137">
        <f t="shared" ref="BA275:BA280" si="333">IF($AX$270&gt;0,ROUND(($AY$270/$AX$270)*BA260,0),0)</f>
        <v>0</v>
      </c>
      <c r="BB275" s="137">
        <f t="shared" ref="BB275:BB280" si="334">IF($AX$271&gt;0,ROUND(($AY$271/$AX$271)*BB260,0),0)</f>
        <v>0</v>
      </c>
      <c r="BC275" s="138">
        <f t="shared" ref="BC275:BC280" si="335">IF($AX$272&gt;0,ROUND(($AY$272/$AX$272)*BC260,0),0)</f>
        <v>0</v>
      </c>
      <c r="BD275" s="176"/>
      <c r="BE275" s="176"/>
    </row>
    <row r="276" spans="8:57" x14ac:dyDescent="0.25">
      <c r="H276" s="176"/>
      <c r="I276" s="17" t="s">
        <v>204</v>
      </c>
      <c r="J276" s="176"/>
      <c r="K276" s="176">
        <f t="shared" si="322"/>
        <v>0</v>
      </c>
      <c r="L276" s="180">
        <f t="shared" si="323"/>
        <v>0</v>
      </c>
      <c r="M276" s="181">
        <f t="shared" si="324"/>
        <v>0</v>
      </c>
      <c r="N276" s="181">
        <f t="shared" si="325"/>
        <v>0</v>
      </c>
      <c r="O276" s="181">
        <f t="shared" si="326"/>
        <v>0</v>
      </c>
      <c r="P276" s="181">
        <f t="shared" si="327"/>
        <v>0</v>
      </c>
      <c r="Q276" s="182">
        <f t="shared" si="328"/>
        <v>0</v>
      </c>
      <c r="R276" s="176"/>
      <c r="AT276" s="176"/>
      <c r="AU276" s="17" t="s">
        <v>204</v>
      </c>
      <c r="AV276" s="176"/>
      <c r="AW276" s="176">
        <f t="shared" si="329"/>
        <v>0</v>
      </c>
      <c r="AX276" s="180">
        <f t="shared" si="330"/>
        <v>0</v>
      </c>
      <c r="AY276" s="181">
        <f t="shared" si="331"/>
        <v>0</v>
      </c>
      <c r="AZ276" s="181">
        <f t="shared" si="332"/>
        <v>0</v>
      </c>
      <c r="BA276" s="181">
        <f t="shared" si="333"/>
        <v>0</v>
      </c>
      <c r="BB276" s="181">
        <f t="shared" si="334"/>
        <v>0</v>
      </c>
      <c r="BC276" s="182">
        <f t="shared" si="335"/>
        <v>0</v>
      </c>
      <c r="BD276" s="176"/>
      <c r="BE276" s="176"/>
    </row>
    <row r="277" spans="8:57" x14ac:dyDescent="0.25">
      <c r="H277" s="176"/>
      <c r="I277" s="17" t="s">
        <v>205</v>
      </c>
      <c r="J277" s="176"/>
      <c r="K277" s="176">
        <f t="shared" si="322"/>
        <v>0</v>
      </c>
      <c r="L277" s="180">
        <f t="shared" si="323"/>
        <v>0</v>
      </c>
      <c r="M277" s="181">
        <f t="shared" si="324"/>
        <v>0</v>
      </c>
      <c r="N277" s="181">
        <f t="shared" si="325"/>
        <v>0</v>
      </c>
      <c r="O277" s="181">
        <f t="shared" si="326"/>
        <v>0</v>
      </c>
      <c r="P277" s="181">
        <f t="shared" si="327"/>
        <v>0</v>
      </c>
      <c r="Q277" s="182">
        <f t="shared" si="328"/>
        <v>0</v>
      </c>
      <c r="R277" s="176"/>
      <c r="AT277" s="176"/>
      <c r="AU277" s="17" t="s">
        <v>205</v>
      </c>
      <c r="AV277" s="176"/>
      <c r="AW277" s="176">
        <f t="shared" si="329"/>
        <v>0</v>
      </c>
      <c r="AX277" s="180">
        <f t="shared" si="330"/>
        <v>0</v>
      </c>
      <c r="AY277" s="181">
        <f t="shared" si="331"/>
        <v>0</v>
      </c>
      <c r="AZ277" s="181">
        <f t="shared" si="332"/>
        <v>0</v>
      </c>
      <c r="BA277" s="181">
        <f t="shared" si="333"/>
        <v>0</v>
      </c>
      <c r="BB277" s="181">
        <f t="shared" si="334"/>
        <v>0</v>
      </c>
      <c r="BC277" s="182">
        <f t="shared" si="335"/>
        <v>0</v>
      </c>
      <c r="BD277" s="176"/>
      <c r="BE277" s="176"/>
    </row>
    <row r="278" spans="8:57" x14ac:dyDescent="0.25">
      <c r="H278" s="176"/>
      <c r="I278" s="17" t="s">
        <v>206</v>
      </c>
      <c r="J278" s="176"/>
      <c r="K278" s="176">
        <f t="shared" si="322"/>
        <v>0</v>
      </c>
      <c r="L278" s="180">
        <f t="shared" si="323"/>
        <v>0</v>
      </c>
      <c r="M278" s="181">
        <f t="shared" si="324"/>
        <v>0</v>
      </c>
      <c r="N278" s="181">
        <f t="shared" si="325"/>
        <v>0</v>
      </c>
      <c r="O278" s="181">
        <f t="shared" si="326"/>
        <v>0</v>
      </c>
      <c r="P278" s="181">
        <f t="shared" si="327"/>
        <v>0</v>
      </c>
      <c r="Q278" s="182">
        <f t="shared" si="328"/>
        <v>0</v>
      </c>
      <c r="R278" s="176"/>
      <c r="AT278" s="176"/>
      <c r="AU278" s="17" t="s">
        <v>206</v>
      </c>
      <c r="AV278" s="176"/>
      <c r="AW278" s="176">
        <f t="shared" si="329"/>
        <v>0</v>
      </c>
      <c r="AX278" s="180">
        <f t="shared" si="330"/>
        <v>0</v>
      </c>
      <c r="AY278" s="181">
        <f t="shared" si="331"/>
        <v>0</v>
      </c>
      <c r="AZ278" s="181">
        <f t="shared" si="332"/>
        <v>0</v>
      </c>
      <c r="BA278" s="181">
        <f t="shared" si="333"/>
        <v>0</v>
      </c>
      <c r="BB278" s="181">
        <f t="shared" si="334"/>
        <v>0</v>
      </c>
      <c r="BC278" s="182">
        <f t="shared" si="335"/>
        <v>0</v>
      </c>
      <c r="BD278" s="176"/>
      <c r="BE278" s="176"/>
    </row>
    <row r="279" spans="8:57" x14ac:dyDescent="0.25">
      <c r="H279" s="176"/>
      <c r="I279" s="17" t="s">
        <v>253</v>
      </c>
      <c r="J279" s="176"/>
      <c r="K279" s="176">
        <f t="shared" si="322"/>
        <v>0</v>
      </c>
      <c r="L279" s="180">
        <f t="shared" si="323"/>
        <v>0</v>
      </c>
      <c r="M279" s="181">
        <f t="shared" si="324"/>
        <v>0</v>
      </c>
      <c r="N279" s="181">
        <f t="shared" si="325"/>
        <v>0</v>
      </c>
      <c r="O279" s="181">
        <f t="shared" si="326"/>
        <v>0</v>
      </c>
      <c r="P279" s="181">
        <f t="shared" si="327"/>
        <v>0</v>
      </c>
      <c r="Q279" s="182">
        <f t="shared" si="328"/>
        <v>0</v>
      </c>
      <c r="R279" s="176"/>
      <c r="AT279" s="176"/>
      <c r="AU279" s="17" t="s">
        <v>253</v>
      </c>
      <c r="AV279" s="176"/>
      <c r="AW279" s="176">
        <f t="shared" si="329"/>
        <v>0</v>
      </c>
      <c r="AX279" s="180">
        <f t="shared" si="330"/>
        <v>0</v>
      </c>
      <c r="AY279" s="181">
        <f t="shared" si="331"/>
        <v>0</v>
      </c>
      <c r="AZ279" s="181">
        <f t="shared" si="332"/>
        <v>0</v>
      </c>
      <c r="BA279" s="181">
        <f t="shared" si="333"/>
        <v>0</v>
      </c>
      <c r="BB279" s="181">
        <f t="shared" si="334"/>
        <v>0</v>
      </c>
      <c r="BC279" s="182">
        <f t="shared" si="335"/>
        <v>0</v>
      </c>
      <c r="BD279" s="176"/>
      <c r="BE279" s="176"/>
    </row>
    <row r="280" spans="8:57" x14ac:dyDescent="0.25">
      <c r="H280" s="176"/>
      <c r="I280" s="17" t="s">
        <v>254</v>
      </c>
      <c r="J280" s="176" t="s">
        <v>106</v>
      </c>
      <c r="K280" s="176">
        <f t="shared" si="322"/>
        <v>0</v>
      </c>
      <c r="L280" s="183">
        <f t="shared" si="323"/>
        <v>0</v>
      </c>
      <c r="M280" s="184">
        <f t="shared" si="324"/>
        <v>0</v>
      </c>
      <c r="N280" s="184">
        <f t="shared" si="325"/>
        <v>0</v>
      </c>
      <c r="O280" s="184">
        <f t="shared" si="326"/>
        <v>0</v>
      </c>
      <c r="P280" s="184">
        <f t="shared" si="327"/>
        <v>0</v>
      </c>
      <c r="Q280" s="185">
        <f t="shared" si="328"/>
        <v>0</v>
      </c>
      <c r="R280" s="176"/>
      <c r="AT280" s="176"/>
      <c r="AU280" s="17" t="s">
        <v>254</v>
      </c>
      <c r="AV280" s="176" t="s">
        <v>106</v>
      </c>
      <c r="AW280" s="176">
        <f t="shared" si="329"/>
        <v>0</v>
      </c>
      <c r="AX280" s="183">
        <f t="shared" si="330"/>
        <v>0</v>
      </c>
      <c r="AY280" s="184">
        <f t="shared" si="331"/>
        <v>0</v>
      </c>
      <c r="AZ280" s="184">
        <f t="shared" si="332"/>
        <v>0</v>
      </c>
      <c r="BA280" s="184">
        <f t="shared" si="333"/>
        <v>0</v>
      </c>
      <c r="BB280" s="184">
        <f t="shared" si="334"/>
        <v>0</v>
      </c>
      <c r="BC280" s="185">
        <f t="shared" si="335"/>
        <v>0</v>
      </c>
      <c r="BD280" s="176"/>
      <c r="BE280" s="176"/>
    </row>
    <row r="281" spans="8:57" hidden="1" x14ac:dyDescent="0.25">
      <c r="H281" s="176"/>
      <c r="I281" s="176"/>
      <c r="J281" s="176"/>
      <c r="K281" s="176"/>
      <c r="L281" s="176" t="s">
        <v>32</v>
      </c>
      <c r="M281" s="176" t="s">
        <v>21</v>
      </c>
      <c r="N281" s="176" t="s">
        <v>26</v>
      </c>
      <c r="O281" s="176"/>
      <c r="P281" s="176"/>
      <c r="Q281" s="176"/>
      <c r="R281" s="176"/>
      <c r="AT281" s="176"/>
      <c r="AU281" s="176"/>
      <c r="AV281" s="176"/>
      <c r="AW281" s="176"/>
      <c r="AX281" s="176" t="s">
        <v>32</v>
      </c>
      <c r="AY281" s="176" t="s">
        <v>21</v>
      </c>
      <c r="AZ281" s="176" t="s">
        <v>26</v>
      </c>
      <c r="BA281" s="176"/>
      <c r="BB281" s="176"/>
      <c r="BC281" s="176"/>
      <c r="BD281" s="176"/>
      <c r="BE281" s="176"/>
    </row>
    <row r="282" spans="8:57" hidden="1" x14ac:dyDescent="0.25">
      <c r="H282" s="176"/>
      <c r="I282" s="176"/>
      <c r="J282" s="176"/>
      <c r="K282" s="176" t="s">
        <v>33</v>
      </c>
      <c r="L282" s="176">
        <f t="shared" ref="L282:L287" si="336">(K275)</f>
        <v>0</v>
      </c>
      <c r="M282" s="176">
        <f>($J$131)</f>
        <v>0</v>
      </c>
      <c r="N282" s="177">
        <f t="shared" ref="N282:N287" si="337">IF(M282&gt;0,ROUND((L282-M282)/M282,2),0)</f>
        <v>0</v>
      </c>
      <c r="O282" s="176"/>
      <c r="P282" s="176" t="s">
        <v>45</v>
      </c>
      <c r="Q282" s="176"/>
      <c r="R282" s="176"/>
      <c r="AT282" s="176"/>
      <c r="AU282" s="176"/>
      <c r="AV282" s="176"/>
      <c r="AW282" s="176" t="s">
        <v>33</v>
      </c>
      <c r="AX282" s="176">
        <f t="shared" ref="AX282:AX287" si="338">(AW275)</f>
        <v>0</v>
      </c>
      <c r="AY282" s="176">
        <f>($AV$131)</f>
        <v>0</v>
      </c>
      <c r="AZ282" s="177">
        <f t="shared" ref="AZ282:AZ287" si="339">IF(AY282&gt;0,ROUND((AX282-AY282)/AY282,2),0)</f>
        <v>0</v>
      </c>
      <c r="BA282" s="176"/>
      <c r="BB282" s="176" t="s">
        <v>45</v>
      </c>
      <c r="BC282" s="176"/>
      <c r="BD282" s="176"/>
      <c r="BE282" s="176"/>
    </row>
    <row r="283" spans="8:57" hidden="1" x14ac:dyDescent="0.25">
      <c r="H283" s="176"/>
      <c r="I283" s="176"/>
      <c r="J283" s="176"/>
      <c r="K283" s="176" t="s">
        <v>34</v>
      </c>
      <c r="L283" s="176">
        <f t="shared" si="336"/>
        <v>0</v>
      </c>
      <c r="M283" s="176">
        <f>($J$132)</f>
        <v>0</v>
      </c>
      <c r="N283" s="177">
        <f t="shared" si="337"/>
        <v>0</v>
      </c>
      <c r="O283" s="176"/>
      <c r="P283" s="176" t="s">
        <v>46</v>
      </c>
      <c r="Q283" s="176"/>
      <c r="R283" s="176"/>
      <c r="AT283" s="176"/>
      <c r="AU283" s="176"/>
      <c r="AV283" s="176"/>
      <c r="AW283" s="176" t="s">
        <v>34</v>
      </c>
      <c r="AX283" s="176">
        <f t="shared" si="338"/>
        <v>0</v>
      </c>
      <c r="AY283" s="176">
        <f>($AV$132)</f>
        <v>0</v>
      </c>
      <c r="AZ283" s="177">
        <f t="shared" si="339"/>
        <v>0</v>
      </c>
      <c r="BA283" s="176"/>
      <c r="BB283" s="176" t="s">
        <v>46</v>
      </c>
      <c r="BC283" s="176"/>
      <c r="BD283" s="176"/>
      <c r="BE283" s="176"/>
    </row>
    <row r="284" spans="8:57" hidden="1" x14ac:dyDescent="0.25">
      <c r="H284" s="176"/>
      <c r="I284" s="176"/>
      <c r="J284" s="176"/>
      <c r="K284" s="176" t="s">
        <v>35</v>
      </c>
      <c r="L284" s="176">
        <f t="shared" si="336"/>
        <v>0</v>
      </c>
      <c r="M284" s="176">
        <f>($J$133)</f>
        <v>0</v>
      </c>
      <c r="N284" s="177">
        <f t="shared" si="337"/>
        <v>0</v>
      </c>
      <c r="O284" s="176"/>
      <c r="P284" s="176" t="s">
        <v>47</v>
      </c>
      <c r="Q284" s="176"/>
      <c r="R284" s="176"/>
      <c r="AT284" s="176"/>
      <c r="AU284" s="176"/>
      <c r="AV284" s="176"/>
      <c r="AW284" s="176" t="s">
        <v>35</v>
      </c>
      <c r="AX284" s="176">
        <f t="shared" si="338"/>
        <v>0</v>
      </c>
      <c r="AY284" s="176">
        <f>($AV$133)</f>
        <v>0</v>
      </c>
      <c r="AZ284" s="177">
        <f t="shared" si="339"/>
        <v>0</v>
      </c>
      <c r="BA284" s="176"/>
      <c r="BB284" s="176" t="s">
        <v>47</v>
      </c>
      <c r="BC284" s="176"/>
      <c r="BD284" s="176"/>
      <c r="BE284" s="176"/>
    </row>
    <row r="285" spans="8:57" hidden="1" x14ac:dyDescent="0.25">
      <c r="H285" s="176"/>
      <c r="I285" s="176"/>
      <c r="J285" s="176"/>
      <c r="K285" s="176" t="s">
        <v>36</v>
      </c>
      <c r="L285" s="176">
        <f t="shared" si="336"/>
        <v>0</v>
      </c>
      <c r="M285" s="176">
        <f>($J$134)</f>
        <v>0</v>
      </c>
      <c r="N285" s="177">
        <f t="shared" si="337"/>
        <v>0</v>
      </c>
      <c r="O285" s="176"/>
      <c r="P285" s="176" t="s">
        <v>48</v>
      </c>
      <c r="Q285" s="176"/>
      <c r="R285" s="176"/>
      <c r="AT285" s="176"/>
      <c r="AU285" s="176"/>
      <c r="AV285" s="176"/>
      <c r="AW285" s="176" t="s">
        <v>36</v>
      </c>
      <c r="AX285" s="176">
        <f t="shared" si="338"/>
        <v>0</v>
      </c>
      <c r="AY285" s="176">
        <f>($AV$134)</f>
        <v>0</v>
      </c>
      <c r="AZ285" s="177">
        <f t="shared" si="339"/>
        <v>0</v>
      </c>
      <c r="BA285" s="176"/>
      <c r="BB285" s="176" t="s">
        <v>48</v>
      </c>
      <c r="BC285" s="176"/>
      <c r="BD285" s="176"/>
      <c r="BE285" s="176"/>
    </row>
    <row r="286" spans="8:57" hidden="1" x14ac:dyDescent="0.25">
      <c r="H286" s="176"/>
      <c r="I286" s="176"/>
      <c r="J286" s="176"/>
      <c r="K286" s="176" t="s">
        <v>104</v>
      </c>
      <c r="L286" s="176">
        <f t="shared" si="336"/>
        <v>0</v>
      </c>
      <c r="M286" s="176">
        <f>($J$135)</f>
        <v>0</v>
      </c>
      <c r="N286" s="177">
        <f t="shared" si="337"/>
        <v>0</v>
      </c>
      <c r="O286" s="176"/>
      <c r="P286" s="176" t="s">
        <v>49</v>
      </c>
      <c r="Q286" s="176"/>
      <c r="R286" s="176"/>
      <c r="AT286" s="176"/>
      <c r="AU286" s="176"/>
      <c r="AV286" s="176"/>
      <c r="AW286" s="176" t="s">
        <v>104</v>
      </c>
      <c r="AX286" s="176">
        <f t="shared" si="338"/>
        <v>0</v>
      </c>
      <c r="AY286" s="176">
        <f>($AV$135)</f>
        <v>0</v>
      </c>
      <c r="AZ286" s="177">
        <f t="shared" si="339"/>
        <v>0</v>
      </c>
      <c r="BA286" s="176"/>
      <c r="BB286" s="176" t="s">
        <v>49</v>
      </c>
      <c r="BC286" s="176"/>
      <c r="BD286" s="176"/>
      <c r="BE286" s="176"/>
    </row>
    <row r="287" spans="8:57" hidden="1" x14ac:dyDescent="0.25">
      <c r="H287" s="176"/>
      <c r="I287" s="176"/>
      <c r="J287" s="176"/>
      <c r="K287" s="176" t="s">
        <v>105</v>
      </c>
      <c r="L287" s="176">
        <f t="shared" si="336"/>
        <v>0</v>
      </c>
      <c r="M287" s="176">
        <f>($J$136)</f>
        <v>0</v>
      </c>
      <c r="N287" s="177">
        <f t="shared" si="337"/>
        <v>0</v>
      </c>
      <c r="O287" s="176"/>
      <c r="P287" s="176" t="s">
        <v>50</v>
      </c>
      <c r="Q287" s="176"/>
      <c r="R287" s="176"/>
      <c r="AT287" s="176"/>
      <c r="AU287" s="176"/>
      <c r="AV287" s="176"/>
      <c r="AW287" s="176" t="s">
        <v>105</v>
      </c>
      <c r="AX287" s="176">
        <f t="shared" si="338"/>
        <v>0</v>
      </c>
      <c r="AY287" s="176">
        <f>($AV$136)</f>
        <v>0</v>
      </c>
      <c r="AZ287" s="177">
        <f t="shared" si="339"/>
        <v>0</v>
      </c>
      <c r="BA287" s="176"/>
      <c r="BB287" s="176" t="s">
        <v>50</v>
      </c>
      <c r="BC287" s="176"/>
      <c r="BD287" s="176"/>
      <c r="BE287" s="176"/>
    </row>
    <row r="288" spans="8:57" hidden="1" x14ac:dyDescent="0.25">
      <c r="H288" s="176"/>
      <c r="I288" s="176"/>
      <c r="J288" s="176"/>
      <c r="K288" s="176"/>
      <c r="L288" s="176">
        <f>SUM(L282:L287)</f>
        <v>0</v>
      </c>
      <c r="M288" s="176">
        <f>SUM(M282:M287)</f>
        <v>0</v>
      </c>
      <c r="N288" s="176"/>
      <c r="O288" s="176"/>
      <c r="P288" s="176"/>
      <c r="Q288" s="176"/>
      <c r="R288" s="176"/>
      <c r="AT288" s="176"/>
      <c r="AU288" s="176"/>
      <c r="AV288" s="176"/>
      <c r="AW288" s="176"/>
      <c r="AX288" s="176">
        <f>SUM(AX282:AX287)</f>
        <v>0</v>
      </c>
      <c r="AY288" s="176">
        <f>SUM(AY282:AY287)</f>
        <v>0</v>
      </c>
      <c r="AZ288" s="176"/>
      <c r="BA288" s="176"/>
      <c r="BB288" s="176"/>
      <c r="BC288" s="176"/>
      <c r="BD288" s="176"/>
      <c r="BE288" s="176"/>
    </row>
    <row r="289" spans="8:57" hidden="1" x14ac:dyDescent="0.25">
      <c r="H289" s="176" t="s">
        <v>51</v>
      </c>
      <c r="I289" s="176"/>
      <c r="J289" s="176"/>
      <c r="K289" s="176"/>
      <c r="L289" s="176"/>
      <c r="M289" s="176"/>
      <c r="N289" s="176"/>
      <c r="O289" s="176"/>
      <c r="P289" s="176"/>
      <c r="Q289" s="176"/>
      <c r="R289" s="176"/>
      <c r="AT289" s="176" t="s">
        <v>51</v>
      </c>
      <c r="AU289" s="176"/>
      <c r="AV289" s="176"/>
      <c r="AW289" s="176"/>
      <c r="AX289" s="176"/>
      <c r="AY289" s="176"/>
      <c r="AZ289" s="176"/>
      <c r="BA289" s="176"/>
      <c r="BB289" s="176"/>
      <c r="BC289" s="176"/>
      <c r="BD289" s="176"/>
      <c r="BE289" s="176"/>
    </row>
    <row r="290" spans="8:57" hidden="1" x14ac:dyDescent="0.25">
      <c r="H290" s="176"/>
      <c r="I290" s="176"/>
      <c r="J290" s="176"/>
      <c r="K290" s="176"/>
      <c r="L290" s="176"/>
      <c r="M290" s="176"/>
      <c r="N290" s="176"/>
      <c r="O290" s="176"/>
      <c r="P290" s="176"/>
      <c r="Q290" s="176"/>
      <c r="R290" s="176"/>
      <c r="AT290" s="176"/>
      <c r="AU290" s="176"/>
      <c r="AV290" s="176"/>
      <c r="AW290" s="176"/>
      <c r="AX290" s="176"/>
      <c r="AY290" s="176"/>
      <c r="AZ290" s="176"/>
      <c r="BA290" s="176"/>
      <c r="BB290" s="176"/>
      <c r="BC290" s="176"/>
      <c r="BD290" s="176"/>
      <c r="BE290" s="176"/>
    </row>
    <row r="291" spans="8:57" hidden="1" x14ac:dyDescent="0.25">
      <c r="H291" s="176"/>
      <c r="I291" s="176"/>
      <c r="J291" s="176"/>
      <c r="K291" s="176" t="s">
        <v>52</v>
      </c>
      <c r="L291" s="176">
        <f>SUM(J293:N293)</f>
        <v>0</v>
      </c>
      <c r="M291" s="176"/>
      <c r="N291" s="176">
        <f>(J296+O302+O307+K304+P292)</f>
        <v>0</v>
      </c>
      <c r="O291" s="176" t="s">
        <v>52</v>
      </c>
      <c r="P291" s="176"/>
      <c r="Q291" s="176"/>
      <c r="R291" s="176"/>
      <c r="AT291" s="176"/>
      <c r="AU291" s="176"/>
      <c r="AV291" s="176"/>
      <c r="AW291" s="176" t="s">
        <v>52</v>
      </c>
      <c r="AX291" s="176">
        <f>SUM(AV293:AZ293)</f>
        <v>0</v>
      </c>
      <c r="AY291" s="176"/>
      <c r="AZ291" s="176">
        <f>(AV296+BA302+BA307+AW304+BB292)</f>
        <v>0</v>
      </c>
      <c r="BA291" s="176" t="s">
        <v>52</v>
      </c>
      <c r="BB291" s="176"/>
      <c r="BC291" s="176"/>
      <c r="BD291" s="176"/>
      <c r="BE291" s="176"/>
    </row>
    <row r="292" spans="8:57" hidden="1" x14ac:dyDescent="0.25">
      <c r="H292" s="176"/>
      <c r="I292" s="176"/>
      <c r="J292" s="176"/>
      <c r="K292" s="176"/>
      <c r="L292" s="176">
        <f>(K276)</f>
        <v>0</v>
      </c>
      <c r="M292" s="176"/>
      <c r="N292" s="176">
        <f>(M274)</f>
        <v>0</v>
      </c>
      <c r="O292" s="176"/>
      <c r="P292" s="186">
        <f>(M280)</f>
        <v>0</v>
      </c>
      <c r="Q292" s="176"/>
      <c r="R292" s="176"/>
      <c r="AT292" s="176"/>
      <c r="AU292" s="176"/>
      <c r="AV292" s="176"/>
      <c r="AW292" s="176"/>
      <c r="AX292" s="176">
        <f>(AW276)</f>
        <v>0</v>
      </c>
      <c r="AY292" s="176"/>
      <c r="AZ292" s="176">
        <f>(AY274)</f>
        <v>0</v>
      </c>
      <c r="BA292" s="176"/>
      <c r="BB292" s="186">
        <f>(AY280)</f>
        <v>0</v>
      </c>
      <c r="BC292" s="176"/>
      <c r="BD292" s="176"/>
      <c r="BE292" s="176"/>
    </row>
    <row r="293" spans="8:57" hidden="1" x14ac:dyDescent="0.25">
      <c r="H293" s="176"/>
      <c r="I293" s="176"/>
      <c r="J293" s="176">
        <f>(N276)</f>
        <v>0</v>
      </c>
      <c r="K293" s="176">
        <f>(P276)</f>
        <v>0</v>
      </c>
      <c r="L293" s="176">
        <f>(O276)</f>
        <v>0</v>
      </c>
      <c r="M293" s="176">
        <f>(L276)</f>
        <v>0</v>
      </c>
      <c r="N293" s="176">
        <f>(Q276)</f>
        <v>0</v>
      </c>
      <c r="O293" s="176"/>
      <c r="P293" s="186">
        <f>(N280)</f>
        <v>0</v>
      </c>
      <c r="Q293" s="176"/>
      <c r="R293" s="176"/>
      <c r="AT293" s="176"/>
      <c r="AU293" s="176"/>
      <c r="AV293" s="176">
        <f>(AZ276)</f>
        <v>0</v>
      </c>
      <c r="AW293" s="176">
        <f>(BB276)</f>
        <v>0</v>
      </c>
      <c r="AX293" s="176">
        <f>(BA276)</f>
        <v>0</v>
      </c>
      <c r="AY293" s="176">
        <f>(AX276)</f>
        <v>0</v>
      </c>
      <c r="AZ293" s="176">
        <f>(BC276)</f>
        <v>0</v>
      </c>
      <c r="BA293" s="176"/>
      <c r="BB293" s="186">
        <f>(AZ280)</f>
        <v>0</v>
      </c>
      <c r="BC293" s="176"/>
      <c r="BD293" s="176"/>
      <c r="BE293" s="176"/>
    </row>
    <row r="294" spans="8:57" ht="15.6" hidden="1" x14ac:dyDescent="0.3">
      <c r="H294" s="176" t="s">
        <v>52</v>
      </c>
      <c r="I294" s="176">
        <f>J293+O303+N307+K303+P293</f>
        <v>0</v>
      </c>
      <c r="J294" s="176"/>
      <c r="K294" s="176"/>
      <c r="L294" s="176"/>
      <c r="M294" s="176"/>
      <c r="N294" s="176"/>
      <c r="O294" s="176"/>
      <c r="P294" s="186">
        <f>(P280)</f>
        <v>0</v>
      </c>
      <c r="Q294" s="176"/>
      <c r="R294" s="186"/>
      <c r="AT294" s="176" t="s">
        <v>52</v>
      </c>
      <c r="AU294" s="176">
        <f>AV293+BA303+AZ307+AW303+BB293</f>
        <v>0</v>
      </c>
      <c r="AV294" s="176"/>
      <c r="AW294" s="176"/>
      <c r="AX294" s="176"/>
      <c r="AY294" s="176"/>
      <c r="AZ294" s="176"/>
      <c r="BA294" s="176"/>
      <c r="BB294" s="186">
        <f>(BB280)</f>
        <v>0</v>
      </c>
      <c r="BC294" s="176"/>
      <c r="BD294" s="186"/>
      <c r="BE294" s="187"/>
    </row>
    <row r="295" spans="8:57" ht="15.6" hidden="1" x14ac:dyDescent="0.3">
      <c r="H295" s="176"/>
      <c r="I295" s="176">
        <f>(N274)</f>
        <v>0</v>
      </c>
      <c r="J295" s="176"/>
      <c r="K295" s="176"/>
      <c r="L295" s="176"/>
      <c r="M295" s="176"/>
      <c r="N295" s="176"/>
      <c r="O295" s="176"/>
      <c r="P295" s="186">
        <f>(O280)</f>
        <v>0</v>
      </c>
      <c r="Q295" s="176">
        <f>(K280)</f>
        <v>0</v>
      </c>
      <c r="R295" s="176"/>
      <c r="AT295" s="176"/>
      <c r="AU295" s="176">
        <f>(AZ274)</f>
        <v>0</v>
      </c>
      <c r="AV295" s="176"/>
      <c r="AW295" s="176"/>
      <c r="AX295" s="176"/>
      <c r="AY295" s="176"/>
      <c r="AZ295" s="176"/>
      <c r="BA295" s="176"/>
      <c r="BB295" s="186">
        <f>(BA280)</f>
        <v>0</v>
      </c>
      <c r="BC295" s="176">
        <f>(AW280)</f>
        <v>0</v>
      </c>
      <c r="BD295" s="176"/>
      <c r="BE295" s="187"/>
    </row>
    <row r="296" spans="8:57" ht="15.6" hidden="1" x14ac:dyDescent="0.3">
      <c r="H296" s="176"/>
      <c r="I296" s="176"/>
      <c r="J296" s="176">
        <f>(M277)</f>
        <v>0</v>
      </c>
      <c r="K296" s="176"/>
      <c r="L296" s="176"/>
      <c r="M296" s="176"/>
      <c r="N296" s="176"/>
      <c r="O296" s="176"/>
      <c r="P296" s="186">
        <f>(L280)</f>
        <v>0</v>
      </c>
      <c r="Q296" s="176">
        <f>SUM(P292:P296)</f>
        <v>0</v>
      </c>
      <c r="R296" s="176" t="s">
        <v>52</v>
      </c>
      <c r="AT296" s="176"/>
      <c r="AU296" s="176"/>
      <c r="AV296" s="176">
        <f>(AY277)</f>
        <v>0</v>
      </c>
      <c r="AW296" s="176"/>
      <c r="AX296" s="176"/>
      <c r="AY296" s="176"/>
      <c r="AZ296" s="176"/>
      <c r="BA296" s="176"/>
      <c r="BB296" s="186">
        <f>(AX280)</f>
        <v>0</v>
      </c>
      <c r="BC296" s="176">
        <f>SUM(BB292:BB296)</f>
        <v>0</v>
      </c>
      <c r="BD296" s="176" t="s">
        <v>52</v>
      </c>
      <c r="BE296" s="187"/>
    </row>
    <row r="297" spans="8:57" hidden="1" x14ac:dyDescent="0.25">
      <c r="H297" s="176"/>
      <c r="I297" s="176">
        <f>(K277)</f>
        <v>0</v>
      </c>
      <c r="J297" s="176">
        <f>(Q277)</f>
        <v>0</v>
      </c>
      <c r="K297" s="176"/>
      <c r="L297" s="176"/>
      <c r="M297" s="176"/>
      <c r="N297" s="176"/>
      <c r="O297" s="176"/>
      <c r="P297" s="176"/>
      <c r="Q297" s="176"/>
      <c r="R297" s="176"/>
      <c r="AT297" s="176"/>
      <c r="AU297" s="176">
        <f>(AW277)</f>
        <v>0</v>
      </c>
      <c r="AV297" s="176">
        <f>(BC277)</f>
        <v>0</v>
      </c>
      <c r="AW297" s="176"/>
      <c r="AX297" s="176"/>
      <c r="AY297" s="176"/>
      <c r="AZ297" s="176"/>
      <c r="BA297" s="176"/>
      <c r="BB297" s="176"/>
      <c r="BC297" s="176"/>
      <c r="BD297" s="176"/>
      <c r="BE297" s="176"/>
    </row>
    <row r="298" spans="8:57" hidden="1" x14ac:dyDescent="0.25">
      <c r="H298" s="176" t="s">
        <v>52</v>
      </c>
      <c r="I298" s="176">
        <f>SUM(J296:J300)</f>
        <v>0</v>
      </c>
      <c r="J298" s="176">
        <f>(L277)</f>
        <v>0</v>
      </c>
      <c r="K298" s="176"/>
      <c r="L298" s="176"/>
      <c r="M298" s="176"/>
      <c r="N298" s="176"/>
      <c r="O298" s="176"/>
      <c r="P298" s="176"/>
      <c r="Q298" s="176"/>
      <c r="R298" s="176"/>
      <c r="AT298" s="176" t="s">
        <v>52</v>
      </c>
      <c r="AU298" s="176">
        <f>SUM(AV296:AV300)</f>
        <v>0</v>
      </c>
      <c r="AV298" s="176">
        <f>(AX277)</f>
        <v>0</v>
      </c>
      <c r="AW298" s="176"/>
      <c r="AX298" s="176"/>
      <c r="AY298" s="176"/>
      <c r="AZ298" s="176"/>
      <c r="BA298" s="176"/>
      <c r="BB298" s="176"/>
      <c r="BC298" s="176"/>
      <c r="BD298" s="176"/>
      <c r="BE298" s="176"/>
    </row>
    <row r="299" spans="8:57" hidden="1" x14ac:dyDescent="0.25">
      <c r="H299" s="176"/>
      <c r="I299" s="176"/>
      <c r="J299" s="176">
        <f>(O277)</f>
        <v>0</v>
      </c>
      <c r="K299" s="176"/>
      <c r="L299" s="176"/>
      <c r="M299" s="176"/>
      <c r="N299" s="176"/>
      <c r="O299" s="176"/>
      <c r="P299" s="176"/>
      <c r="Q299" s="176">
        <f>(Q274)</f>
        <v>0</v>
      </c>
      <c r="R299" s="176"/>
      <c r="AT299" s="176"/>
      <c r="AU299" s="176"/>
      <c r="AV299" s="176">
        <f>(BA277)</f>
        <v>0</v>
      </c>
      <c r="AW299" s="176"/>
      <c r="AX299" s="176"/>
      <c r="AY299" s="176"/>
      <c r="AZ299" s="176"/>
      <c r="BA299" s="176"/>
      <c r="BB299" s="176"/>
      <c r="BC299" s="176">
        <f>(BC274)</f>
        <v>0</v>
      </c>
      <c r="BD299" s="176"/>
      <c r="BE299" s="176"/>
    </row>
    <row r="300" spans="8:57" hidden="1" x14ac:dyDescent="0.25">
      <c r="H300" s="176"/>
      <c r="I300" s="176"/>
      <c r="J300" s="176">
        <f>(P277)</f>
        <v>0</v>
      </c>
      <c r="K300" s="176"/>
      <c r="L300" s="176"/>
      <c r="M300" s="176"/>
      <c r="N300" s="176"/>
      <c r="O300" s="176"/>
      <c r="P300" s="176"/>
      <c r="Q300" s="176">
        <f>N293+J297+K305+P307+O301</f>
        <v>0</v>
      </c>
      <c r="R300" s="176" t="s">
        <v>52</v>
      </c>
      <c r="AT300" s="176"/>
      <c r="AU300" s="176"/>
      <c r="AV300" s="176">
        <f>(BB277)</f>
        <v>0</v>
      </c>
      <c r="AW300" s="176"/>
      <c r="AX300" s="176"/>
      <c r="AY300" s="176"/>
      <c r="AZ300" s="176"/>
      <c r="BA300" s="176"/>
      <c r="BB300" s="176"/>
      <c r="BC300" s="176">
        <f>AZ293+AV297+AW305+BB307+BA301</f>
        <v>0</v>
      </c>
      <c r="BD300" s="176" t="s">
        <v>52</v>
      </c>
      <c r="BE300" s="176"/>
    </row>
    <row r="301" spans="8:57" hidden="1" x14ac:dyDescent="0.25">
      <c r="H301" s="176"/>
      <c r="I301" s="176"/>
      <c r="J301" s="176"/>
      <c r="K301" s="176"/>
      <c r="L301" s="176"/>
      <c r="M301" s="176"/>
      <c r="N301" s="176"/>
      <c r="O301" s="176">
        <f>(Q275)</f>
        <v>0</v>
      </c>
      <c r="P301" s="176"/>
      <c r="Q301" s="176"/>
      <c r="R301" s="176"/>
      <c r="AT301" s="176"/>
      <c r="AU301" s="176"/>
      <c r="AV301" s="176"/>
      <c r="AW301" s="176"/>
      <c r="AX301" s="176"/>
      <c r="AY301" s="176"/>
      <c r="AZ301" s="176"/>
      <c r="BA301" s="176">
        <f>(BC275)</f>
        <v>0</v>
      </c>
      <c r="BB301" s="176"/>
      <c r="BC301" s="176"/>
      <c r="BD301" s="176"/>
      <c r="BE301" s="176"/>
    </row>
    <row r="302" spans="8:57" hidden="1" x14ac:dyDescent="0.25">
      <c r="H302" s="176"/>
      <c r="I302" s="176" t="s">
        <v>52</v>
      </c>
      <c r="J302" s="176">
        <f>K293+O304+M307+J300+P294</f>
        <v>0</v>
      </c>
      <c r="K302" s="176"/>
      <c r="L302" s="176"/>
      <c r="M302" s="176"/>
      <c r="N302" s="176"/>
      <c r="O302" s="176">
        <f>(M275)</f>
        <v>0</v>
      </c>
      <c r="P302" s="176"/>
      <c r="Q302" s="176"/>
      <c r="R302" s="176"/>
      <c r="AT302" s="176"/>
      <c r="AU302" s="176" t="s">
        <v>52</v>
      </c>
      <c r="AV302" s="176">
        <f>AW293+BA304+AY307+AV300+BB294</f>
        <v>0</v>
      </c>
      <c r="AW302" s="176"/>
      <c r="AX302" s="176"/>
      <c r="AY302" s="176"/>
      <c r="AZ302" s="176"/>
      <c r="BA302" s="176">
        <f>(AY275)</f>
        <v>0</v>
      </c>
      <c r="BB302" s="176"/>
      <c r="BC302" s="176"/>
      <c r="BD302" s="176"/>
      <c r="BE302" s="176"/>
    </row>
    <row r="303" spans="8:57" hidden="1" x14ac:dyDescent="0.25">
      <c r="H303" s="176"/>
      <c r="I303" s="176"/>
      <c r="J303" s="176">
        <f>(P274)</f>
        <v>0</v>
      </c>
      <c r="K303" s="176">
        <f>(N279)</f>
        <v>0</v>
      </c>
      <c r="L303" s="176"/>
      <c r="M303" s="176"/>
      <c r="N303" s="176"/>
      <c r="O303" s="176">
        <f>(N275)</f>
        <v>0</v>
      </c>
      <c r="P303" s="176"/>
      <c r="Q303" s="176"/>
      <c r="R303" s="176"/>
      <c r="AT303" s="176"/>
      <c r="AU303" s="176"/>
      <c r="AV303" s="176">
        <f>(BB274)</f>
        <v>0</v>
      </c>
      <c r="AW303" s="176">
        <f>(AZ279)</f>
        <v>0</v>
      </c>
      <c r="AX303" s="176"/>
      <c r="AY303" s="176"/>
      <c r="AZ303" s="176"/>
      <c r="BA303" s="176">
        <f>(AZ275)</f>
        <v>0</v>
      </c>
      <c r="BB303" s="176"/>
      <c r="BC303" s="176"/>
      <c r="BD303" s="176"/>
      <c r="BE303" s="176"/>
    </row>
    <row r="304" spans="8:57" hidden="1" x14ac:dyDescent="0.25">
      <c r="H304" s="176"/>
      <c r="I304" s="176"/>
      <c r="J304" s="176"/>
      <c r="K304" s="176">
        <f>(M279)</f>
        <v>0</v>
      </c>
      <c r="L304" s="176"/>
      <c r="M304" s="176"/>
      <c r="N304" s="176"/>
      <c r="O304" s="176">
        <f>(P275)</f>
        <v>0</v>
      </c>
      <c r="P304" s="176">
        <f>(K275)</f>
        <v>0</v>
      </c>
      <c r="Q304" s="176">
        <f>SUM(O301:O305)</f>
        <v>0</v>
      </c>
      <c r="R304" s="176" t="s">
        <v>52</v>
      </c>
      <c r="AT304" s="176"/>
      <c r="AU304" s="176"/>
      <c r="AV304" s="176"/>
      <c r="AW304" s="176">
        <f>(AY279)</f>
        <v>0</v>
      </c>
      <c r="AX304" s="176"/>
      <c r="AY304" s="176"/>
      <c r="AZ304" s="176"/>
      <c r="BA304" s="176">
        <f>(BB275)</f>
        <v>0</v>
      </c>
      <c r="BB304" s="176">
        <f>(AW275)</f>
        <v>0</v>
      </c>
      <c r="BC304" s="176">
        <f>SUM(BA301:BA305)</f>
        <v>0</v>
      </c>
      <c r="BD304" s="176" t="s">
        <v>52</v>
      </c>
      <c r="BE304" s="176"/>
    </row>
    <row r="305" spans="1:57" hidden="1" x14ac:dyDescent="0.25">
      <c r="H305" s="176"/>
      <c r="I305" s="176"/>
      <c r="J305" s="176">
        <f>(K279)</f>
        <v>0</v>
      </c>
      <c r="K305" s="176">
        <f>(Q279)</f>
        <v>0</v>
      </c>
      <c r="L305" s="176"/>
      <c r="M305" s="176"/>
      <c r="N305" s="176"/>
      <c r="O305" s="176">
        <f>(O275)</f>
        <v>0</v>
      </c>
      <c r="P305" s="176">
        <f>(L274)</f>
        <v>0</v>
      </c>
      <c r="Q305" s="176">
        <f>(J298+M293+Q307+K306+P296)</f>
        <v>0</v>
      </c>
      <c r="R305" s="176" t="s">
        <v>52</v>
      </c>
      <c r="AT305" s="176"/>
      <c r="AU305" s="176"/>
      <c r="AV305" s="176">
        <f>(AW279)</f>
        <v>0</v>
      </c>
      <c r="AW305" s="176">
        <f>(BC279)</f>
        <v>0</v>
      </c>
      <c r="AX305" s="176"/>
      <c r="AY305" s="176"/>
      <c r="AZ305" s="176"/>
      <c r="BA305" s="176">
        <f>(BA275)</f>
        <v>0</v>
      </c>
      <c r="BB305" s="176">
        <f>(AX274)</f>
        <v>0</v>
      </c>
      <c r="BC305" s="176">
        <f>(AV298+AY293+BC307+AW306+BB296)</f>
        <v>0</v>
      </c>
      <c r="BD305" s="176" t="s">
        <v>52</v>
      </c>
      <c r="BE305" s="176"/>
    </row>
    <row r="306" spans="1:57" hidden="1" x14ac:dyDescent="0.25">
      <c r="H306" s="176"/>
      <c r="I306" s="176" t="s">
        <v>52</v>
      </c>
      <c r="J306" s="176">
        <f>SUM(K303:K307)</f>
        <v>0</v>
      </c>
      <c r="K306" s="176">
        <f>(L279)</f>
        <v>0</v>
      </c>
      <c r="L306" s="176"/>
      <c r="M306" s="176"/>
      <c r="N306" s="176"/>
      <c r="O306" s="176"/>
      <c r="P306" s="176"/>
      <c r="Q306" s="176"/>
      <c r="R306" s="176"/>
      <c r="AT306" s="176"/>
      <c r="AU306" s="176" t="s">
        <v>52</v>
      </c>
      <c r="AV306" s="176">
        <f>SUM(AW303:AW307)</f>
        <v>0</v>
      </c>
      <c r="AW306" s="176">
        <f>(AX279)</f>
        <v>0</v>
      </c>
      <c r="AX306" s="176"/>
      <c r="AY306" s="176"/>
      <c r="AZ306" s="176"/>
      <c r="BA306" s="176"/>
      <c r="BB306" s="176"/>
      <c r="BC306" s="176"/>
      <c r="BD306" s="176"/>
      <c r="BE306" s="176"/>
    </row>
    <row r="307" spans="1:57" hidden="1" x14ac:dyDescent="0.25">
      <c r="H307" s="176"/>
      <c r="I307" s="176"/>
      <c r="J307" s="176"/>
      <c r="K307" s="176">
        <f>(O279)</f>
        <v>0</v>
      </c>
      <c r="L307" s="176"/>
      <c r="M307" s="176">
        <f>(P278)</f>
        <v>0</v>
      </c>
      <c r="N307" s="176">
        <f>(N278)</f>
        <v>0</v>
      </c>
      <c r="O307" s="176">
        <f>(M278)</f>
        <v>0</v>
      </c>
      <c r="P307" s="176">
        <f>(Q278)</f>
        <v>0</v>
      </c>
      <c r="Q307" s="176">
        <f>(L278)</f>
        <v>0</v>
      </c>
      <c r="R307" s="176"/>
      <c r="AT307" s="176"/>
      <c r="AU307" s="176"/>
      <c r="AV307" s="176"/>
      <c r="AW307" s="176">
        <f>(BA279)</f>
        <v>0</v>
      </c>
      <c r="AX307" s="176"/>
      <c r="AY307" s="176">
        <f>(BB278)</f>
        <v>0</v>
      </c>
      <c r="AZ307" s="176">
        <f>(AZ278)</f>
        <v>0</v>
      </c>
      <c r="BA307" s="176">
        <f>(AY278)</f>
        <v>0</v>
      </c>
      <c r="BB307" s="176">
        <f>(BC278)</f>
        <v>0</v>
      </c>
      <c r="BC307" s="176">
        <f>(AX278)</f>
        <v>0</v>
      </c>
      <c r="BD307" s="176"/>
      <c r="BE307" s="176"/>
    </row>
    <row r="308" spans="1:57" hidden="1" x14ac:dyDescent="0.25">
      <c r="H308" s="176"/>
      <c r="I308" s="176"/>
      <c r="J308" s="176"/>
      <c r="K308" s="176"/>
      <c r="L308" s="176"/>
      <c r="M308" s="176">
        <f>(O274)</f>
        <v>0</v>
      </c>
      <c r="N308" s="176"/>
      <c r="O308" s="176">
        <f>(K278)</f>
        <v>0</v>
      </c>
      <c r="P308" s="176"/>
      <c r="Q308" s="176"/>
      <c r="R308" s="176"/>
      <c r="AT308" s="176"/>
      <c r="AU308" s="176"/>
      <c r="AV308" s="176"/>
      <c r="AW308" s="176"/>
      <c r="AX308" s="176"/>
      <c r="AY308" s="176">
        <f>(BA274)</f>
        <v>0</v>
      </c>
      <c r="AZ308" s="176"/>
      <c r="BA308" s="176">
        <f>(AW278)</f>
        <v>0</v>
      </c>
      <c r="BB308" s="176"/>
      <c r="BC308" s="176"/>
      <c r="BD308" s="176"/>
      <c r="BE308" s="176"/>
    </row>
    <row r="309" spans="1:57" hidden="1" x14ac:dyDescent="0.25">
      <c r="H309" s="176"/>
      <c r="I309" s="176"/>
      <c r="J309" s="176"/>
      <c r="K309" s="176"/>
      <c r="L309" s="176" t="s">
        <v>52</v>
      </c>
      <c r="M309" s="176">
        <f>(L293+J299+O305+K307+P295)</f>
        <v>0</v>
      </c>
      <c r="N309" s="176"/>
      <c r="O309" s="176">
        <f>SUM(M307:Q307)</f>
        <v>0</v>
      </c>
      <c r="P309" s="176" t="s">
        <v>52</v>
      </c>
      <c r="Q309" s="176"/>
      <c r="R309" s="176"/>
      <c r="AT309" s="176"/>
      <c r="AU309" s="176"/>
      <c r="AV309" s="176"/>
      <c r="AW309" s="176"/>
      <c r="AX309" s="176" t="s">
        <v>52</v>
      </c>
      <c r="AY309" s="176">
        <f>(AX293+AV299+BA305+AW307+BB295)</f>
        <v>0</v>
      </c>
      <c r="AZ309" s="176"/>
      <c r="BA309" s="176">
        <f>SUM(AY307:BC307)</f>
        <v>0</v>
      </c>
      <c r="BB309" s="176" t="s">
        <v>52</v>
      </c>
      <c r="BC309" s="176"/>
      <c r="BD309" s="176"/>
      <c r="BE309" s="176"/>
    </row>
    <row r="310" spans="1:57" hidden="1" x14ac:dyDescent="0.25">
      <c r="H310" s="176"/>
      <c r="I310" s="176"/>
      <c r="J310" s="176"/>
      <c r="K310" s="176"/>
      <c r="L310" s="176"/>
      <c r="M310" s="176"/>
      <c r="N310" s="176"/>
      <c r="O310" s="176"/>
      <c r="P310" s="176"/>
      <c r="Q310" s="176"/>
      <c r="R310" s="176"/>
      <c r="AT310" s="176"/>
      <c r="AU310" s="176"/>
      <c r="AV310" s="176"/>
      <c r="AW310" s="176"/>
      <c r="AX310" s="176"/>
      <c r="AY310" s="176"/>
      <c r="AZ310" s="176"/>
      <c r="BA310" s="176"/>
      <c r="BB310" s="176"/>
      <c r="BC310" s="176"/>
      <c r="BD310" s="176"/>
      <c r="BE310" s="176"/>
    </row>
    <row r="311" spans="1:57" hidden="1" x14ac:dyDescent="0.25">
      <c r="H311" s="176"/>
      <c r="I311" s="176"/>
      <c r="J311" s="176"/>
      <c r="K311" s="176"/>
      <c r="L311" s="176"/>
      <c r="M311" s="176"/>
      <c r="N311" s="176"/>
      <c r="O311" s="176"/>
      <c r="P311" s="176"/>
      <c r="Q311" s="176"/>
      <c r="R311" s="176"/>
      <c r="AT311" s="176"/>
      <c r="AU311" s="176"/>
      <c r="AV311" s="176"/>
      <c r="AW311" s="176"/>
      <c r="AX311" s="176"/>
      <c r="AY311" s="176"/>
      <c r="AZ311" s="176"/>
      <c r="BA311" s="176"/>
      <c r="BB311" s="176"/>
      <c r="BC311" s="176"/>
      <c r="BD311" s="176"/>
      <c r="BE311" s="176"/>
    </row>
    <row r="312" spans="1:57" hidden="1" x14ac:dyDescent="0.25"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  <c r="R312" s="176"/>
      <c r="AT312" s="176"/>
      <c r="AU312" s="176"/>
      <c r="AV312" s="176"/>
      <c r="AW312" s="176"/>
      <c r="AX312" s="176"/>
      <c r="AY312" s="176"/>
      <c r="AZ312" s="176"/>
      <c r="BA312" s="176"/>
      <c r="BB312" s="176"/>
      <c r="BC312" s="176"/>
      <c r="BD312" s="176"/>
      <c r="BE312" s="176"/>
    </row>
    <row r="313" spans="1:57" hidden="1" x14ac:dyDescent="0.25">
      <c r="H313" s="176"/>
      <c r="I313" s="176"/>
      <c r="J313" s="176"/>
      <c r="K313" s="176"/>
      <c r="L313" s="176"/>
      <c r="M313" s="176"/>
      <c r="N313" s="176"/>
      <c r="O313" s="176"/>
      <c r="P313" s="176"/>
      <c r="Q313" s="176"/>
      <c r="R313" s="176"/>
      <c r="AT313" s="176"/>
      <c r="AU313" s="176"/>
      <c r="AV313" s="176"/>
      <c r="AW313" s="176"/>
      <c r="AX313" s="176"/>
      <c r="AY313" s="176"/>
      <c r="AZ313" s="176"/>
      <c r="BA313" s="176"/>
      <c r="BB313" s="176"/>
      <c r="BC313" s="176"/>
      <c r="BD313" s="176"/>
      <c r="BE313" s="176"/>
    </row>
    <row r="314" spans="1:57" x14ac:dyDescent="0.25">
      <c r="H314" s="176" t="s">
        <v>16</v>
      </c>
      <c r="I314" s="176" t="s">
        <v>16</v>
      </c>
      <c r="J314" s="176" t="s">
        <v>16</v>
      </c>
      <c r="K314" s="176" t="s">
        <v>16</v>
      </c>
      <c r="L314" s="176" t="s">
        <v>16</v>
      </c>
      <c r="M314" s="176" t="s">
        <v>16</v>
      </c>
      <c r="N314" s="176" t="s">
        <v>16</v>
      </c>
      <c r="O314" s="176" t="s">
        <v>16</v>
      </c>
      <c r="P314" s="176" t="s">
        <v>16</v>
      </c>
      <c r="Q314" s="176" t="s">
        <v>16</v>
      </c>
      <c r="R314" s="176"/>
      <c r="AT314" s="176" t="s">
        <v>16</v>
      </c>
      <c r="AU314" s="176" t="s">
        <v>16</v>
      </c>
      <c r="AV314" s="176" t="s">
        <v>16</v>
      </c>
      <c r="AW314" s="176" t="s">
        <v>16</v>
      </c>
      <c r="AX314" s="176" t="s">
        <v>16</v>
      </c>
      <c r="AY314" s="176" t="s">
        <v>16</v>
      </c>
      <c r="AZ314" s="176" t="s">
        <v>16</v>
      </c>
      <c r="BA314" s="176" t="s">
        <v>16</v>
      </c>
      <c r="BB314" s="176" t="s">
        <v>16</v>
      </c>
      <c r="BC314" s="176" t="s">
        <v>16</v>
      </c>
      <c r="BD314" s="176"/>
      <c r="BE314" s="176"/>
    </row>
    <row r="315" spans="1:57" x14ac:dyDescent="0.25">
      <c r="A315" s="21" t="s">
        <v>283</v>
      </c>
      <c r="B315" s="21"/>
      <c r="C315" s="21"/>
      <c r="D315" s="21"/>
      <c r="E315" s="21"/>
      <c r="F315" s="21"/>
      <c r="G315" s="21"/>
      <c r="H315" s="179" t="s">
        <v>297</v>
      </c>
      <c r="I315" s="188"/>
      <c r="J315" s="58"/>
      <c r="K315" s="188" t="s">
        <v>298</v>
      </c>
      <c r="L315" s="58"/>
      <c r="M315" s="188"/>
      <c r="N315" s="188"/>
      <c r="O315" s="188"/>
      <c r="P315" s="188"/>
      <c r="Q315" s="189"/>
      <c r="R315" s="176"/>
      <c r="AT315" s="190" t="s">
        <v>53</v>
      </c>
      <c r="AU315" s="188"/>
      <c r="AV315" s="58"/>
      <c r="AW315" s="188" t="s">
        <v>298</v>
      </c>
      <c r="AX315" s="188"/>
      <c r="AY315" s="188"/>
      <c r="AZ315" s="188"/>
      <c r="BA315" s="188"/>
      <c r="BB315" s="188"/>
      <c r="BC315" s="189"/>
      <c r="BD315" s="176"/>
      <c r="BE315" s="176"/>
    </row>
    <row r="316" spans="1:57" ht="15.6" x14ac:dyDescent="0.3">
      <c r="H316" s="38"/>
      <c r="I316" s="181" t="s">
        <v>257</v>
      </c>
      <c r="J316" s="181"/>
      <c r="K316" s="181"/>
      <c r="L316" s="181" t="str">
        <f t="shared" ref="L316:L321" si="340">$B6</f>
        <v>E LEG</v>
      </c>
      <c r="M316" s="215" t="s">
        <v>55</v>
      </c>
      <c r="N316" s="215" t="str">
        <f t="shared" ref="N316:N321" si="341">$A6</f>
        <v>US 52 E/O SR823</v>
      </c>
      <c r="O316" s="191">
        <f>N282</f>
        <v>0</v>
      </c>
      <c r="P316" s="181"/>
      <c r="Q316" s="137"/>
      <c r="R316" s="176"/>
      <c r="AT316" s="137"/>
      <c r="AU316" s="181" t="s">
        <v>258</v>
      </c>
      <c r="AV316" s="181"/>
      <c r="AW316" s="181"/>
      <c r="AX316" s="181" t="str">
        <f t="shared" ref="AX316:AX321" si="342">$B6</f>
        <v>E LEG</v>
      </c>
      <c r="AY316" s="215" t="s">
        <v>55</v>
      </c>
      <c r="AZ316" s="215" t="str">
        <f t="shared" ref="AZ316:AZ321" si="343">$A6</f>
        <v>US 52 E/O SR823</v>
      </c>
      <c r="BA316" s="191">
        <f>AZ282</f>
        <v>0</v>
      </c>
      <c r="BB316" s="181"/>
      <c r="BC316" s="137"/>
      <c r="BD316" s="176"/>
      <c r="BE316" s="176"/>
    </row>
    <row r="317" spans="1:57" ht="15.6" x14ac:dyDescent="0.3">
      <c r="H317" s="181"/>
      <c r="I317" s="181">
        <f>$H$1</f>
        <v>0</v>
      </c>
      <c r="J317" s="181"/>
      <c r="K317" s="181"/>
      <c r="L317" s="181" t="str">
        <f t="shared" si="340"/>
        <v>N LEG</v>
      </c>
      <c r="M317" s="216" t="s">
        <v>269</v>
      </c>
      <c r="N317" s="216" t="str">
        <f t="shared" si="341"/>
        <v>US 52 W/O SR823</v>
      </c>
      <c r="O317" s="191">
        <f t="shared" ref="O317:O321" si="344">N283</f>
        <v>0</v>
      </c>
      <c r="P317" s="181"/>
      <c r="Q317" s="181"/>
      <c r="R317" s="176"/>
      <c r="AT317" s="181"/>
      <c r="AU317" s="181">
        <f>$H$1</f>
        <v>0</v>
      </c>
      <c r="AV317" s="181"/>
      <c r="AW317" s="181"/>
      <c r="AX317" s="181" t="str">
        <f t="shared" si="342"/>
        <v>N LEG</v>
      </c>
      <c r="AY317" s="216" t="s">
        <v>269</v>
      </c>
      <c r="AZ317" s="216" t="str">
        <f t="shared" si="343"/>
        <v>US 52 W/O SR823</v>
      </c>
      <c r="BA317" s="191">
        <f t="shared" ref="BA317:BA321" si="345">AZ283</f>
        <v>0</v>
      </c>
      <c r="BB317" s="181"/>
      <c r="BC317" s="181"/>
      <c r="BD317" s="176"/>
      <c r="BE317" s="176"/>
    </row>
    <row r="318" spans="1:57" ht="15.6" x14ac:dyDescent="0.3">
      <c r="H318" s="181"/>
      <c r="I318" s="181" t="str">
        <f>$B$2</f>
        <v>A.M. peak hour</v>
      </c>
      <c r="J318" s="181"/>
      <c r="K318" s="181"/>
      <c r="L318" s="181" t="str">
        <f t="shared" si="340"/>
        <v>W LEG</v>
      </c>
      <c r="M318" s="217" t="s">
        <v>270</v>
      </c>
      <c r="N318" s="217" t="str">
        <f t="shared" si="341"/>
        <v>US 23 S/O SR823</v>
      </c>
      <c r="O318" s="191">
        <f t="shared" si="344"/>
        <v>0</v>
      </c>
      <c r="P318" s="181"/>
      <c r="Q318" s="181"/>
      <c r="R318" s="176"/>
      <c r="AT318" s="181"/>
      <c r="AU318" s="181" t="str">
        <f>$B$2</f>
        <v>A.M. peak hour</v>
      </c>
      <c r="AV318" s="181"/>
      <c r="AW318" s="181"/>
      <c r="AX318" s="181" t="str">
        <f t="shared" si="342"/>
        <v>W LEG</v>
      </c>
      <c r="AY318" s="217" t="s">
        <v>270</v>
      </c>
      <c r="AZ318" s="217" t="str">
        <f t="shared" si="343"/>
        <v>US 23 S/O SR823</v>
      </c>
      <c r="BA318" s="191">
        <f t="shared" si="345"/>
        <v>0</v>
      </c>
      <c r="BB318" s="181"/>
      <c r="BC318" s="181"/>
      <c r="BD318" s="176"/>
      <c r="BE318" s="176"/>
    </row>
    <row r="319" spans="1:57" ht="15.6" x14ac:dyDescent="0.3">
      <c r="H319" s="181"/>
      <c r="I319" s="192">
        <f>$H$2</f>
        <v>0.29166666666666669</v>
      </c>
      <c r="J319" s="181"/>
      <c r="K319" s="181"/>
      <c r="L319" s="181" t="str">
        <f t="shared" si="340"/>
        <v>S LEG</v>
      </c>
      <c r="M319" s="139" t="s">
        <v>271</v>
      </c>
      <c r="N319" s="139" t="str">
        <f t="shared" si="341"/>
        <v>SR335 N/O CR28</v>
      </c>
      <c r="O319" s="191">
        <f t="shared" si="344"/>
        <v>0</v>
      </c>
      <c r="P319" s="181"/>
      <c r="Q319" s="181"/>
      <c r="R319" s="176"/>
      <c r="AT319" s="181"/>
      <c r="AU319" s="192">
        <f>$H$2</f>
        <v>0.29166666666666669</v>
      </c>
      <c r="AV319" s="181"/>
      <c r="AW319" s="181"/>
      <c r="AX319" s="181" t="str">
        <f t="shared" si="342"/>
        <v>S LEG</v>
      </c>
      <c r="AY319" s="139" t="s">
        <v>271</v>
      </c>
      <c r="AZ319" s="139" t="str">
        <f t="shared" si="343"/>
        <v>SR335 N/O CR28</v>
      </c>
      <c r="BA319" s="191">
        <f t="shared" si="345"/>
        <v>0</v>
      </c>
      <c r="BB319" s="181"/>
      <c r="BC319" s="181"/>
      <c r="BD319" s="176"/>
      <c r="BE319" s="176"/>
    </row>
    <row r="320" spans="1:57" ht="15.6" hidden="1" x14ac:dyDescent="0.3">
      <c r="H320" s="181"/>
      <c r="I320" s="181"/>
      <c r="J320" s="181"/>
      <c r="K320" s="181"/>
      <c r="L320" s="181" t="str">
        <f t="shared" si="340"/>
        <v>UP LEG</v>
      </c>
      <c r="M320" s="218" t="s">
        <v>272</v>
      </c>
      <c r="N320" s="218" t="str">
        <f t="shared" si="341"/>
        <v>SR335 S/O CR28</v>
      </c>
      <c r="O320" s="191">
        <f t="shared" si="344"/>
        <v>0</v>
      </c>
      <c r="P320" s="181"/>
      <c r="Q320" s="181"/>
      <c r="R320" s="176"/>
      <c r="AT320" s="181"/>
      <c r="AU320" s="181"/>
      <c r="AV320" s="181"/>
      <c r="AW320" s="181"/>
      <c r="AX320" s="181" t="str">
        <f t="shared" si="342"/>
        <v>UP LEG</v>
      </c>
      <c r="AY320" s="218" t="s">
        <v>272</v>
      </c>
      <c r="AZ320" s="218" t="str">
        <f t="shared" si="343"/>
        <v>SR335 S/O CR28</v>
      </c>
      <c r="BA320" s="191">
        <f t="shared" si="345"/>
        <v>0</v>
      </c>
      <c r="BB320" s="181"/>
      <c r="BC320" s="181"/>
      <c r="BD320" s="176"/>
      <c r="BE320" s="176"/>
    </row>
    <row r="321" spans="1:58" ht="15.6" hidden="1" x14ac:dyDescent="0.3">
      <c r="H321" s="181"/>
      <c r="I321" s="181"/>
      <c r="J321" s="181"/>
      <c r="K321" s="181"/>
      <c r="L321" s="181" t="str">
        <f t="shared" si="340"/>
        <v>DOWN LEG</v>
      </c>
      <c r="M321" s="219" t="s">
        <v>273</v>
      </c>
      <c r="N321" s="219" t="str">
        <f t="shared" si="341"/>
        <v>CR503 (OHIO RIR)</v>
      </c>
      <c r="O321" s="191">
        <f t="shared" si="344"/>
        <v>0</v>
      </c>
      <c r="P321" s="181"/>
      <c r="Q321" s="181"/>
      <c r="R321" s="176"/>
      <c r="AT321" s="181"/>
      <c r="AU321" s="181"/>
      <c r="AV321" s="181"/>
      <c r="AW321" s="181"/>
      <c r="AX321" s="181" t="str">
        <f t="shared" si="342"/>
        <v>DOWN LEG</v>
      </c>
      <c r="AY321" s="219" t="s">
        <v>273</v>
      </c>
      <c r="AZ321" s="219" t="str">
        <f t="shared" si="343"/>
        <v>CR503 (OHIO RIR)</v>
      </c>
      <c r="BA321" s="191">
        <f t="shared" si="345"/>
        <v>0</v>
      </c>
      <c r="BB321" s="181"/>
      <c r="BC321" s="181"/>
      <c r="BD321" s="176"/>
      <c r="BE321" s="176"/>
    </row>
    <row r="322" spans="1:58" x14ac:dyDescent="0.25">
      <c r="H322" s="181"/>
      <c r="I322" s="181"/>
      <c r="J322" s="181"/>
      <c r="K322" s="181"/>
      <c r="L322" s="181"/>
      <c r="M322" s="181"/>
      <c r="N322" s="181"/>
      <c r="O322" s="181"/>
      <c r="P322" s="181"/>
      <c r="Q322" s="181"/>
      <c r="R322" s="176"/>
      <c r="AT322" s="181"/>
      <c r="AU322" s="181"/>
      <c r="AV322" s="181"/>
      <c r="AW322" s="181"/>
      <c r="AX322" s="181"/>
      <c r="AY322" s="181"/>
      <c r="AZ322" s="181"/>
      <c r="BA322" s="181"/>
      <c r="BB322" s="181"/>
      <c r="BC322" s="181"/>
      <c r="BD322" s="176"/>
      <c r="BE322" s="176"/>
    </row>
    <row r="323" spans="1:58" hidden="1" x14ac:dyDescent="0.25">
      <c r="B323" s="37"/>
      <c r="C323" s="38"/>
      <c r="D323" s="38"/>
      <c r="E323" s="38"/>
      <c r="F323" s="38"/>
      <c r="G323" s="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38"/>
      <c r="T323" s="39"/>
      <c r="AR323" s="37"/>
      <c r="AS323" s="38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38"/>
      <c r="BF323" s="39"/>
    </row>
    <row r="324" spans="1:58" hidden="1" x14ac:dyDescent="0.25">
      <c r="B324" s="40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1"/>
      <c r="Q324" s="181"/>
      <c r="R324" s="181"/>
      <c r="S324" s="181"/>
      <c r="T324" s="41"/>
      <c r="AR324" s="40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1"/>
      <c r="BC324" s="181"/>
      <c r="BD324" s="181"/>
      <c r="BE324" s="181"/>
      <c r="BF324" s="41"/>
    </row>
    <row r="325" spans="1:58" hidden="1" x14ac:dyDescent="0.25">
      <c r="B325" s="40"/>
      <c r="C325" s="18"/>
      <c r="D325" s="18"/>
      <c r="E325" s="18"/>
      <c r="F325" s="18"/>
      <c r="G325" s="18"/>
      <c r="H325" s="18"/>
      <c r="I325" s="181"/>
      <c r="J325" s="18"/>
      <c r="K325" s="179"/>
      <c r="L325" s="137"/>
      <c r="M325" s="137"/>
      <c r="N325" s="220" t="s">
        <v>54</v>
      </c>
      <c r="O325" s="221"/>
      <c r="P325" s="181"/>
      <c r="Q325" s="184"/>
      <c r="R325" s="181"/>
      <c r="S325" s="181"/>
      <c r="T325" s="41"/>
      <c r="AR325" s="40"/>
      <c r="AS325" s="18"/>
      <c r="AT325" s="18"/>
      <c r="AU325" s="181"/>
      <c r="AV325" s="18"/>
      <c r="AW325" s="179"/>
      <c r="AX325" s="137"/>
      <c r="AY325" s="137"/>
      <c r="AZ325" s="220" t="s">
        <v>54</v>
      </c>
      <c r="BA325" s="221"/>
      <c r="BB325" s="181"/>
      <c r="BC325" s="184"/>
      <c r="BD325" s="181"/>
      <c r="BE325" s="181"/>
      <c r="BF325" s="41"/>
    </row>
    <row r="326" spans="1:58" hidden="1" x14ac:dyDescent="0.25">
      <c r="B326" s="40"/>
      <c r="C326" s="18"/>
      <c r="D326" s="18"/>
      <c r="E326" s="18"/>
      <c r="F326" s="18"/>
      <c r="G326" s="18"/>
      <c r="H326" s="181"/>
      <c r="I326" s="181"/>
      <c r="J326" s="18"/>
      <c r="K326" s="180"/>
      <c r="L326" s="181"/>
      <c r="M326" s="181"/>
      <c r="N326" s="222">
        <f>SUM(K327:O327)</f>
        <v>0</v>
      </c>
      <c r="O326" s="222">
        <f>J331+O332+M339+I337+Q326</f>
        <v>0</v>
      </c>
      <c r="P326" s="223" t="s">
        <v>85</v>
      </c>
      <c r="Q326" s="194">
        <f>ROUND(P292/10,0)*10</f>
        <v>0</v>
      </c>
      <c r="R326" s="137"/>
      <c r="S326" s="138"/>
      <c r="T326" s="41"/>
      <c r="AR326" s="40"/>
      <c r="AS326" s="18"/>
      <c r="AT326" s="181"/>
      <c r="AU326" s="181"/>
      <c r="AV326" s="18"/>
      <c r="AW326" s="180"/>
      <c r="AX326" s="181"/>
      <c r="AY326" s="181"/>
      <c r="AZ326" s="222">
        <f>SUM(AW327:BA327)</f>
        <v>0</v>
      </c>
      <c r="BA326" s="222">
        <f>AV331+BA332+AY339+AU337+BC326</f>
        <v>0</v>
      </c>
      <c r="BB326" s="223" t="s">
        <v>85</v>
      </c>
      <c r="BC326" s="194">
        <f>ROUND(BB292/10,0)*10</f>
        <v>0</v>
      </c>
      <c r="BD326" s="137"/>
      <c r="BE326" s="138"/>
      <c r="BF326" s="41"/>
    </row>
    <row r="327" spans="1:58" hidden="1" x14ac:dyDescent="0.25">
      <c r="A327" s="17" t="s">
        <v>280</v>
      </c>
      <c r="B327" s="40"/>
      <c r="C327" s="18"/>
      <c r="D327" s="18"/>
      <c r="E327" s="18"/>
      <c r="F327" s="18"/>
      <c r="G327" s="18"/>
      <c r="H327" s="181"/>
      <c r="I327" s="181"/>
      <c r="J327" s="18"/>
      <c r="K327" s="195">
        <f>ROUND(J293/10,0)*10</f>
        <v>0</v>
      </c>
      <c r="L327" s="196">
        <f>ROUND(K293/10,0)*10</f>
        <v>0</v>
      </c>
      <c r="M327" s="196">
        <f>ROUND(L293/10,0)*10</f>
        <v>0</v>
      </c>
      <c r="N327" s="196">
        <f>ROUND(M293/10,0)*10</f>
        <v>0</v>
      </c>
      <c r="O327" s="196">
        <f>ROUND(N293/10,0)*10</f>
        <v>0</v>
      </c>
      <c r="P327" s="224" t="s">
        <v>86</v>
      </c>
      <c r="Q327" s="198">
        <f>ROUND(P293/10,0)*10</f>
        <v>0</v>
      </c>
      <c r="R327" s="181"/>
      <c r="S327" s="182"/>
      <c r="T327" s="41"/>
      <c r="AR327" s="40"/>
      <c r="AS327" s="18"/>
      <c r="AT327" s="181"/>
      <c r="AU327" s="181"/>
      <c r="AV327" s="18"/>
      <c r="AW327" s="195">
        <f>ROUND(AV293/10,0)*10</f>
        <v>0</v>
      </c>
      <c r="AX327" s="196">
        <f>ROUND(AW293/10,0)*10</f>
        <v>0</v>
      </c>
      <c r="AY327" s="196">
        <f>ROUND(AX293/10,0)*10</f>
        <v>0</v>
      </c>
      <c r="AZ327" s="196">
        <f>ROUND(AY293/10,0)*10</f>
        <v>0</v>
      </c>
      <c r="BA327" s="196">
        <f>ROUND(AZ293/10,0)*10</f>
        <v>0</v>
      </c>
      <c r="BB327" s="224" t="s">
        <v>86</v>
      </c>
      <c r="BC327" s="198">
        <f>ROUND(BB293/10,0)*10</f>
        <v>0</v>
      </c>
      <c r="BD327" s="181"/>
      <c r="BE327" s="182"/>
      <c r="BF327" s="41"/>
    </row>
    <row r="328" spans="1:58" hidden="1" x14ac:dyDescent="0.25">
      <c r="B328" s="40"/>
      <c r="C328" s="18"/>
      <c r="D328" s="18"/>
      <c r="E328" s="18"/>
      <c r="F328" s="18"/>
      <c r="G328" s="18"/>
      <c r="H328" s="181"/>
      <c r="I328" s="181"/>
      <c r="J328" s="18"/>
      <c r="K328" s="225" t="s">
        <v>5</v>
      </c>
      <c r="L328" s="226" t="s">
        <v>89</v>
      </c>
      <c r="M328" s="184" t="s">
        <v>17</v>
      </c>
      <c r="N328" s="227" t="s">
        <v>6</v>
      </c>
      <c r="O328" s="228" t="s">
        <v>90</v>
      </c>
      <c r="P328" s="229" t="s">
        <v>87</v>
      </c>
      <c r="Q328" s="198">
        <f>ROUND(P294/10,0)*10</f>
        <v>0</v>
      </c>
      <c r="R328" s="181"/>
      <c r="S328" s="200"/>
      <c r="T328" s="41"/>
      <c r="AR328" s="40"/>
      <c r="AS328" s="18"/>
      <c r="AT328" s="181"/>
      <c r="AU328" s="181"/>
      <c r="AV328" s="18"/>
      <c r="AW328" s="225" t="s">
        <v>5</v>
      </c>
      <c r="AX328" s="226" t="s">
        <v>89</v>
      </c>
      <c r="AY328" s="184" t="s">
        <v>17</v>
      </c>
      <c r="AZ328" s="227" t="s">
        <v>6</v>
      </c>
      <c r="BA328" s="228" t="s">
        <v>90</v>
      </c>
      <c r="BB328" s="229" t="s">
        <v>87</v>
      </c>
      <c r="BC328" s="198">
        <f>ROUND(BB294/10,0)*10</f>
        <v>0</v>
      </c>
      <c r="BD328" s="181"/>
      <c r="BE328" s="200"/>
      <c r="BF328" s="41"/>
    </row>
    <row r="329" spans="1:58" hidden="1" x14ac:dyDescent="0.25">
      <c r="B329" s="40"/>
      <c r="C329" s="18"/>
      <c r="D329" s="18"/>
      <c r="E329" s="18"/>
      <c r="F329" s="18"/>
      <c r="G329" s="18"/>
      <c r="H329" s="181"/>
      <c r="I329" s="181"/>
      <c r="J329" s="18"/>
      <c r="K329" s="181"/>
      <c r="L329" s="181"/>
      <c r="M329" s="181"/>
      <c r="N329" s="181"/>
      <c r="O329" s="181"/>
      <c r="P329" s="197" t="s">
        <v>88</v>
      </c>
      <c r="Q329" s="198">
        <f>ROUND(P295/10,0)*10</f>
        <v>0</v>
      </c>
      <c r="R329" s="230">
        <f>SUM(Q326:Q330)</f>
        <v>0</v>
      </c>
      <c r="S329" s="231" t="s">
        <v>107</v>
      </c>
      <c r="T329" s="41"/>
      <c r="AR329" s="40"/>
      <c r="AS329" s="18"/>
      <c r="AT329" s="181"/>
      <c r="AU329" s="181"/>
      <c r="AV329" s="18"/>
      <c r="AW329" s="181"/>
      <c r="AX329" s="181"/>
      <c r="AY329" s="181"/>
      <c r="AZ329" s="181"/>
      <c r="BA329" s="181"/>
      <c r="BB329" s="197" t="s">
        <v>88</v>
      </c>
      <c r="BC329" s="198">
        <f>ROUND(BB295/10,0)*10</f>
        <v>0</v>
      </c>
      <c r="BD329" s="230">
        <f>SUM(BC326:BC330)</f>
        <v>0</v>
      </c>
      <c r="BE329" s="231" t="s">
        <v>107</v>
      </c>
      <c r="BF329" s="41"/>
    </row>
    <row r="330" spans="1:58" hidden="1" x14ac:dyDescent="0.25">
      <c r="B330" s="40"/>
      <c r="C330" s="18"/>
      <c r="D330" s="18"/>
      <c r="E330" s="18"/>
      <c r="F330" s="18"/>
      <c r="G330" s="18"/>
      <c r="H330" s="42"/>
      <c r="I330" s="18"/>
      <c r="J330" s="18"/>
      <c r="K330" s="18"/>
      <c r="L330" s="18"/>
      <c r="M330" s="181"/>
      <c r="N330" s="181"/>
      <c r="O330" s="181"/>
      <c r="P330" s="232" t="s">
        <v>91</v>
      </c>
      <c r="Q330" s="202">
        <f>ROUND(P296/10,0)*10</f>
        <v>0</v>
      </c>
      <c r="R330" s="233">
        <f>O327+J332+I338+N339+O331</f>
        <v>0</v>
      </c>
      <c r="S330" s="234"/>
      <c r="T330" s="41"/>
      <c r="AR330" s="40"/>
      <c r="AS330" s="18"/>
      <c r="AT330" s="42"/>
      <c r="AU330" s="18"/>
      <c r="AV330" s="18"/>
      <c r="AW330" s="18"/>
      <c r="AX330" s="18"/>
      <c r="AY330" s="181"/>
      <c r="AZ330" s="181"/>
      <c r="BA330" s="181"/>
      <c r="BB330" s="232" t="s">
        <v>91</v>
      </c>
      <c r="BC330" s="202">
        <f>ROUND(BB296/10,0)*10</f>
        <v>0</v>
      </c>
      <c r="BD330" s="233">
        <f>BA327+AV332+AU338+AZ339+BA331</f>
        <v>0</v>
      </c>
      <c r="BE330" s="234"/>
      <c r="BF330" s="41"/>
    </row>
    <row r="331" spans="1:58" hidden="1" x14ac:dyDescent="0.25">
      <c r="B331" s="40"/>
      <c r="C331" s="18"/>
      <c r="D331" s="18"/>
      <c r="E331" s="18"/>
      <c r="F331" s="18"/>
      <c r="G331" s="18"/>
      <c r="H331" s="235" t="s">
        <v>56</v>
      </c>
      <c r="I331" s="236">
        <f>K327+O333+L339+I336+Q327</f>
        <v>0</v>
      </c>
      <c r="J331" s="203">
        <f>ROUND(J296/10,0)*10</f>
        <v>0</v>
      </c>
      <c r="K331" s="221" t="s">
        <v>8</v>
      </c>
      <c r="L331" s="181"/>
      <c r="M331" s="181"/>
      <c r="N331" s="237" t="s">
        <v>92</v>
      </c>
      <c r="O331" s="203">
        <f>ROUND(O301/10,0)*10</f>
        <v>0</v>
      </c>
      <c r="P331" s="137"/>
      <c r="Q331" s="39"/>
      <c r="R331" s="18"/>
      <c r="S331" s="18"/>
      <c r="T331" s="41"/>
      <c r="AR331" s="40"/>
      <c r="AS331" s="18"/>
      <c r="AT331" s="235" t="s">
        <v>56</v>
      </c>
      <c r="AU331" s="236">
        <f>AW327+BA333+AX339+AU336+BC327</f>
        <v>0</v>
      </c>
      <c r="AV331" s="203">
        <f>ROUND(AV296/10,0)*10</f>
        <v>0</v>
      </c>
      <c r="AW331" s="221" t="s">
        <v>8</v>
      </c>
      <c r="AX331" s="181"/>
      <c r="AY331" s="181"/>
      <c r="AZ331" s="237" t="s">
        <v>92</v>
      </c>
      <c r="BA331" s="203">
        <f>ROUND(BA301/10,0)*10</f>
        <v>0</v>
      </c>
      <c r="BB331" s="137"/>
      <c r="BC331" s="39"/>
      <c r="BD331" s="18"/>
      <c r="BE331" s="18"/>
      <c r="BF331" s="41"/>
    </row>
    <row r="332" spans="1:58" hidden="1" x14ac:dyDescent="0.25">
      <c r="B332" s="40"/>
      <c r="C332" s="18"/>
      <c r="D332" s="18"/>
      <c r="E332" s="18"/>
      <c r="F332" s="18"/>
      <c r="G332" s="18"/>
      <c r="H332" s="235"/>
      <c r="I332" s="238">
        <f>SUM(J331:J335)</f>
        <v>0</v>
      </c>
      <c r="J332" s="196">
        <f>ROUND(J297/10,0)*10</f>
        <v>0</v>
      </c>
      <c r="K332" s="239" t="s">
        <v>98</v>
      </c>
      <c r="L332" s="181"/>
      <c r="M332" s="181"/>
      <c r="N332" s="240" t="s">
        <v>7</v>
      </c>
      <c r="O332" s="196">
        <f>ROUND(O302/10,0)*10</f>
        <v>0</v>
      </c>
      <c r="P332" s="181"/>
      <c r="Q332" s="182"/>
      <c r="R332" s="181"/>
      <c r="S332" s="18"/>
      <c r="T332" s="41"/>
      <c r="AR332" s="40"/>
      <c r="AS332" s="18"/>
      <c r="AT332" s="235"/>
      <c r="AU332" s="238">
        <f>SUM(AV331:AV335)</f>
        <v>0</v>
      </c>
      <c r="AV332" s="196">
        <f>ROUND(AV297/10,0)*10</f>
        <v>0</v>
      </c>
      <c r="AW332" s="239" t="s">
        <v>98</v>
      </c>
      <c r="AX332" s="181"/>
      <c r="AY332" s="181"/>
      <c r="AZ332" s="240" t="s">
        <v>7</v>
      </c>
      <c r="BA332" s="196">
        <f>ROUND(BA302/10,0)*10</f>
        <v>0</v>
      </c>
      <c r="BB332" s="181"/>
      <c r="BC332" s="182"/>
      <c r="BD332" s="181"/>
      <c r="BE332" s="18"/>
      <c r="BF332" s="41"/>
    </row>
    <row r="333" spans="1:58" hidden="1" x14ac:dyDescent="0.25">
      <c r="B333" s="40"/>
      <c r="C333" s="18"/>
      <c r="D333" s="18"/>
      <c r="E333" s="18"/>
      <c r="F333" s="18"/>
      <c r="G333" s="18"/>
      <c r="H333" s="180"/>
      <c r="I333" s="181"/>
      <c r="J333" s="196">
        <f>ROUND(J298/10,0)*10</f>
        <v>0</v>
      </c>
      <c r="K333" s="241" t="s">
        <v>10</v>
      </c>
      <c r="L333" s="181"/>
      <c r="M333" s="181"/>
      <c r="N333" s="235" t="s">
        <v>9</v>
      </c>
      <c r="O333" s="196">
        <f>ROUND(O303/10,0)*10</f>
        <v>0</v>
      </c>
      <c r="P333" s="181"/>
      <c r="Q333" s="182"/>
      <c r="R333" s="181"/>
      <c r="S333" s="18"/>
      <c r="T333" s="41"/>
      <c r="AR333" s="40"/>
      <c r="AS333" s="18"/>
      <c r="AT333" s="180"/>
      <c r="AU333" s="181"/>
      <c r="AV333" s="196">
        <f>ROUND(AV298/10,0)*10</f>
        <v>0</v>
      </c>
      <c r="AW333" s="241" t="s">
        <v>10</v>
      </c>
      <c r="AX333" s="181"/>
      <c r="AY333" s="181"/>
      <c r="AZ333" s="235" t="s">
        <v>9</v>
      </c>
      <c r="BA333" s="196">
        <f>ROUND(BA303/10,0)*10</f>
        <v>0</v>
      </c>
      <c r="BB333" s="181"/>
      <c r="BC333" s="182"/>
      <c r="BD333" s="181"/>
      <c r="BE333" s="18"/>
      <c r="BF333" s="41"/>
    </row>
    <row r="334" spans="1:58" hidden="1" x14ac:dyDescent="0.25">
      <c r="B334" s="40"/>
      <c r="C334" s="18"/>
      <c r="D334" s="18"/>
      <c r="E334" s="18"/>
      <c r="F334" s="18"/>
      <c r="G334" s="18"/>
      <c r="H334" s="180"/>
      <c r="I334" s="181"/>
      <c r="J334" s="196">
        <f>ROUND(J299/10,0)*10</f>
        <v>0</v>
      </c>
      <c r="K334" s="182" t="s">
        <v>12</v>
      </c>
      <c r="L334" s="181"/>
      <c r="M334" s="181"/>
      <c r="N334" s="242" t="s">
        <v>93</v>
      </c>
      <c r="O334" s="196">
        <f>ROUND(O304/10,0)*10</f>
        <v>0</v>
      </c>
      <c r="P334" s="243">
        <f>SUM(O331:O335)</f>
        <v>0</v>
      </c>
      <c r="Q334" s="241" t="s">
        <v>55</v>
      </c>
      <c r="R334" s="181"/>
      <c r="S334" s="18"/>
      <c r="T334" s="41"/>
      <c r="AR334" s="40"/>
      <c r="AS334" s="18"/>
      <c r="AT334" s="180"/>
      <c r="AU334" s="181"/>
      <c r="AV334" s="196">
        <f>ROUND(AV299/10,0)*10</f>
        <v>0</v>
      </c>
      <c r="AW334" s="182" t="s">
        <v>12</v>
      </c>
      <c r="AX334" s="181"/>
      <c r="AY334" s="181"/>
      <c r="AZ334" s="242" t="s">
        <v>93</v>
      </c>
      <c r="BA334" s="196">
        <f>ROUND(BA304/10,0)*10</f>
        <v>0</v>
      </c>
      <c r="BB334" s="243">
        <f>SUM(BA331:BA335)</f>
        <v>0</v>
      </c>
      <c r="BC334" s="241" t="s">
        <v>55</v>
      </c>
      <c r="BD334" s="181"/>
      <c r="BE334" s="18"/>
      <c r="BF334" s="41"/>
    </row>
    <row r="335" spans="1:58" hidden="1" x14ac:dyDescent="0.25">
      <c r="B335" s="40"/>
      <c r="C335" s="18"/>
      <c r="D335" s="18"/>
      <c r="E335" s="18"/>
      <c r="F335" s="18"/>
      <c r="G335" s="18"/>
      <c r="H335" s="183"/>
      <c r="I335" s="184"/>
      <c r="J335" s="206">
        <f>ROUND(J300/10,0)*10</f>
        <v>0</v>
      </c>
      <c r="K335" s="244" t="s">
        <v>94</v>
      </c>
      <c r="L335" s="181"/>
      <c r="M335" s="181"/>
      <c r="N335" s="183" t="s">
        <v>11</v>
      </c>
      <c r="O335" s="206">
        <f>ROUND(O305/10,0)*10</f>
        <v>0</v>
      </c>
      <c r="P335" s="227">
        <f>N327+J333+O339+I339+Q330</f>
        <v>0</v>
      </c>
      <c r="Q335" s="245"/>
      <c r="R335" s="181"/>
      <c r="S335" s="18"/>
      <c r="T335" s="41"/>
      <c r="AR335" s="40"/>
      <c r="AS335" s="18"/>
      <c r="AT335" s="183"/>
      <c r="AU335" s="184"/>
      <c r="AV335" s="206">
        <f>ROUND(AV300/10,0)*10</f>
        <v>0</v>
      </c>
      <c r="AW335" s="244" t="s">
        <v>94</v>
      </c>
      <c r="AX335" s="181"/>
      <c r="AY335" s="181"/>
      <c r="AZ335" s="183" t="s">
        <v>11</v>
      </c>
      <c r="BA335" s="206">
        <f>ROUND(BA305/10,0)*10</f>
        <v>0</v>
      </c>
      <c r="BB335" s="227">
        <f>AZ327+AV333+BA339+AU339+BC330</f>
        <v>0</v>
      </c>
      <c r="BC335" s="245"/>
      <c r="BD335" s="181"/>
      <c r="BE335" s="18"/>
      <c r="BF335" s="41"/>
    </row>
    <row r="336" spans="1:58" hidden="1" x14ac:dyDescent="0.25">
      <c r="B336" s="40"/>
      <c r="C336" s="18"/>
      <c r="D336" s="18"/>
      <c r="E336" s="18"/>
      <c r="F336" s="18"/>
      <c r="G336" s="246"/>
      <c r="H336" s="247">
        <f>L327+O334+K339+J335+Q328</f>
        <v>0</v>
      </c>
      <c r="I336" s="203">
        <f>ROUND(K303/10,0)*10</f>
        <v>0</v>
      </c>
      <c r="J336" s="248" t="s">
        <v>97</v>
      </c>
      <c r="K336" s="18"/>
      <c r="L336" s="18"/>
      <c r="M336" s="18"/>
      <c r="N336" s="18"/>
      <c r="O336" s="18"/>
      <c r="P336" s="18"/>
      <c r="Q336" s="38"/>
      <c r="R336" s="181"/>
      <c r="S336" s="18"/>
      <c r="T336" s="41"/>
      <c r="AR336" s="40"/>
      <c r="AS336" s="246"/>
      <c r="AT336" s="247">
        <f>AX327+BA334+AW339+AV335+BC328</f>
        <v>0</v>
      </c>
      <c r="AU336" s="203">
        <f>ROUND(AW303/10,0)*10</f>
        <v>0</v>
      </c>
      <c r="AV336" s="248" t="s">
        <v>97</v>
      </c>
      <c r="AW336" s="18"/>
      <c r="AX336" s="18"/>
      <c r="AY336" s="18"/>
      <c r="AZ336" s="18"/>
      <c r="BA336" s="18"/>
      <c r="BB336" s="18"/>
      <c r="BC336" s="38"/>
      <c r="BD336" s="181"/>
      <c r="BE336" s="18"/>
      <c r="BF336" s="41"/>
    </row>
    <row r="337" spans="1:58" hidden="1" x14ac:dyDescent="0.25">
      <c r="B337" s="40"/>
      <c r="C337" s="18"/>
      <c r="D337" s="18"/>
      <c r="E337" s="18"/>
      <c r="F337" s="18"/>
      <c r="G337" s="242" t="s">
        <v>108</v>
      </c>
      <c r="H337" s="249">
        <f>SUM(I336:I340)</f>
        <v>0</v>
      </c>
      <c r="I337" s="196">
        <f>ROUND(K304/10,0)*10</f>
        <v>0</v>
      </c>
      <c r="J337" s="250" t="s">
        <v>99</v>
      </c>
      <c r="K337" s="18"/>
      <c r="L337" s="18"/>
      <c r="M337" s="18"/>
      <c r="N337" s="18"/>
      <c r="O337" s="18"/>
      <c r="P337" s="18"/>
      <c r="Q337" s="18"/>
      <c r="R337" s="181"/>
      <c r="S337" s="18"/>
      <c r="T337" s="41"/>
      <c r="AR337" s="40"/>
      <c r="AS337" s="242" t="s">
        <v>108</v>
      </c>
      <c r="AT337" s="249">
        <f>SUM(AU336:AU340)</f>
        <v>0</v>
      </c>
      <c r="AU337" s="196">
        <f>ROUND(AW304/10,0)*10</f>
        <v>0</v>
      </c>
      <c r="AV337" s="250" t="s">
        <v>99</v>
      </c>
      <c r="AW337" s="18"/>
      <c r="AX337" s="18"/>
      <c r="AY337" s="18"/>
      <c r="AZ337" s="18"/>
      <c r="BA337" s="18"/>
      <c r="BB337" s="18"/>
      <c r="BC337" s="18"/>
      <c r="BD337" s="181"/>
      <c r="BE337" s="18"/>
      <c r="BF337" s="41"/>
    </row>
    <row r="338" spans="1:58" hidden="1" x14ac:dyDescent="0.25">
      <c r="B338" s="40"/>
      <c r="C338" s="18"/>
      <c r="D338" s="18"/>
      <c r="E338" s="18"/>
      <c r="F338" s="18"/>
      <c r="G338" s="180"/>
      <c r="H338" s="181"/>
      <c r="I338" s="196">
        <f>ROUND(K305/10,0)*10</f>
        <v>0</v>
      </c>
      <c r="J338" s="251" t="s">
        <v>98</v>
      </c>
      <c r="K338" s="246" t="s">
        <v>95</v>
      </c>
      <c r="L338" s="236" t="s">
        <v>13</v>
      </c>
      <c r="M338" s="220" t="s">
        <v>14</v>
      </c>
      <c r="N338" s="252" t="s">
        <v>96</v>
      </c>
      <c r="O338" s="253" t="s">
        <v>15</v>
      </c>
      <c r="P338" s="18"/>
      <c r="Q338" s="18"/>
      <c r="R338" s="181"/>
      <c r="S338" s="18"/>
      <c r="T338" s="41"/>
      <c r="AR338" s="40"/>
      <c r="AS338" s="180"/>
      <c r="AT338" s="181"/>
      <c r="AU338" s="196">
        <f>ROUND(AW305/10,0)*10</f>
        <v>0</v>
      </c>
      <c r="AV338" s="251" t="s">
        <v>98</v>
      </c>
      <c r="AW338" s="246" t="s">
        <v>95</v>
      </c>
      <c r="AX338" s="236" t="s">
        <v>13</v>
      </c>
      <c r="AY338" s="220" t="s">
        <v>14</v>
      </c>
      <c r="AZ338" s="252" t="s">
        <v>96</v>
      </c>
      <c r="BA338" s="253" t="s">
        <v>15</v>
      </c>
      <c r="BB338" s="18"/>
      <c r="BC338" s="18"/>
      <c r="BD338" s="181"/>
      <c r="BE338" s="18"/>
      <c r="BF338" s="41"/>
    </row>
    <row r="339" spans="1:58" hidden="1" x14ac:dyDescent="0.25">
      <c r="B339" s="40"/>
      <c r="C339" s="18"/>
      <c r="D339" s="18"/>
      <c r="E339" s="18"/>
      <c r="F339" s="18"/>
      <c r="G339" s="180"/>
      <c r="H339" s="181"/>
      <c r="I339" s="196">
        <f>ROUND(K306/10,0)*10</f>
        <v>0</v>
      </c>
      <c r="J339" s="241" t="s">
        <v>100</v>
      </c>
      <c r="K339" s="195">
        <f>ROUND(M307/10,0)*10</f>
        <v>0</v>
      </c>
      <c r="L339" s="196">
        <f>ROUND(N307/10,0)*10</f>
        <v>0</v>
      </c>
      <c r="M339" s="196">
        <f>ROUND(O307/10,0)*10</f>
        <v>0</v>
      </c>
      <c r="N339" s="196">
        <f>ROUND(P307/10,0)*10</f>
        <v>0</v>
      </c>
      <c r="O339" s="208">
        <f>ROUND(Q307/10,0)*10</f>
        <v>0</v>
      </c>
      <c r="P339" s="18"/>
      <c r="Q339" s="18"/>
      <c r="R339" s="181"/>
      <c r="S339" s="18"/>
      <c r="T339" s="41"/>
      <c r="AR339" s="40"/>
      <c r="AS339" s="180"/>
      <c r="AT339" s="181"/>
      <c r="AU339" s="196">
        <f>ROUND(AW306/10,0)*10</f>
        <v>0</v>
      </c>
      <c r="AV339" s="241" t="s">
        <v>100</v>
      </c>
      <c r="AW339" s="195">
        <f>ROUND(AY307/10,0)*10</f>
        <v>0</v>
      </c>
      <c r="AX339" s="196">
        <f>ROUND(AZ307/10,0)*10</f>
        <v>0</v>
      </c>
      <c r="AY339" s="196">
        <f>ROUND(BA307/10,0)*10</f>
        <v>0</v>
      </c>
      <c r="AZ339" s="196">
        <f>ROUND(BB307/10,0)*10</f>
        <v>0</v>
      </c>
      <c r="BA339" s="208">
        <f>ROUND(BC307/10,0)*10</f>
        <v>0</v>
      </c>
      <c r="BB339" s="18"/>
      <c r="BC339" s="18"/>
      <c r="BD339" s="181"/>
      <c r="BE339" s="18"/>
      <c r="BF339" s="41"/>
    </row>
    <row r="340" spans="1:58" hidden="1" x14ac:dyDescent="0.25">
      <c r="B340" s="40"/>
      <c r="C340" s="18"/>
      <c r="D340" s="18"/>
      <c r="E340" s="18"/>
      <c r="F340" s="18"/>
      <c r="G340" s="183"/>
      <c r="H340" s="184"/>
      <c r="I340" s="206">
        <f>ROUND(K307/10,0)*10</f>
        <v>0</v>
      </c>
      <c r="J340" s="185" t="s">
        <v>101</v>
      </c>
      <c r="K340" s="180">
        <f>J334+M327+O335+I340+Q329</f>
        <v>0</v>
      </c>
      <c r="L340" s="181">
        <f>SUM(K339:O339)</f>
        <v>0</v>
      </c>
      <c r="M340" s="181"/>
      <c r="N340" s="181"/>
      <c r="O340" s="182"/>
      <c r="P340" s="181"/>
      <c r="Q340" s="181"/>
      <c r="R340" s="181"/>
      <c r="S340" s="18"/>
      <c r="T340" s="41"/>
      <c r="AR340" s="40"/>
      <c r="AS340" s="183"/>
      <c r="AT340" s="184"/>
      <c r="AU340" s="206">
        <f>ROUND(AW307/10,0)*10</f>
        <v>0</v>
      </c>
      <c r="AV340" s="185" t="s">
        <v>101</v>
      </c>
      <c r="AW340" s="180">
        <f>AV334+AY327+BA335+AU340+BC329</f>
        <v>0</v>
      </c>
      <c r="AX340" s="181">
        <f>SUM(AW339:BA339)</f>
        <v>0</v>
      </c>
      <c r="AY340" s="181"/>
      <c r="AZ340" s="181"/>
      <c r="BA340" s="182"/>
      <c r="BB340" s="181"/>
      <c r="BC340" s="181"/>
      <c r="BD340" s="181"/>
      <c r="BE340" s="18"/>
      <c r="BF340" s="41"/>
    </row>
    <row r="341" spans="1:58" hidden="1" x14ac:dyDescent="0.25">
      <c r="B341" s="40"/>
      <c r="C341" s="18"/>
      <c r="D341" s="18"/>
      <c r="E341" s="18"/>
      <c r="F341" s="18"/>
      <c r="G341" s="18"/>
      <c r="H341" s="38"/>
      <c r="I341" s="18"/>
      <c r="J341" s="18"/>
      <c r="K341" s="183"/>
      <c r="L341" s="184" t="s">
        <v>57</v>
      </c>
      <c r="M341" s="184"/>
      <c r="N341" s="184"/>
      <c r="O341" s="185"/>
      <c r="P341" s="181"/>
      <c r="Q341" s="181"/>
      <c r="R341" s="181"/>
      <c r="S341" s="18"/>
      <c r="T341" s="41"/>
      <c r="AR341" s="40"/>
      <c r="AS341" s="18"/>
      <c r="AT341" s="38"/>
      <c r="AU341" s="18"/>
      <c r="AV341" s="18"/>
      <c r="AW341" s="183"/>
      <c r="AX341" s="184" t="s">
        <v>57</v>
      </c>
      <c r="AY341" s="184"/>
      <c r="AZ341" s="184"/>
      <c r="BA341" s="185"/>
      <c r="BB341" s="181"/>
      <c r="BC341" s="181"/>
      <c r="BD341" s="181"/>
      <c r="BE341" s="18"/>
      <c r="BF341" s="41"/>
    </row>
    <row r="342" spans="1:58" hidden="1" x14ac:dyDescent="0.25">
      <c r="B342" s="40"/>
      <c r="C342" s="18"/>
      <c r="D342" s="18"/>
      <c r="E342" s="18"/>
      <c r="F342" s="18"/>
      <c r="G342" s="18"/>
      <c r="H342" s="181"/>
      <c r="I342" s="181"/>
      <c r="J342" s="181"/>
      <c r="K342" s="181"/>
      <c r="L342" s="181"/>
      <c r="M342" s="18"/>
      <c r="N342" s="181"/>
      <c r="O342" s="18"/>
      <c r="P342" s="181"/>
      <c r="Q342" s="192"/>
      <c r="R342" s="181"/>
      <c r="S342" s="18"/>
      <c r="T342" s="41"/>
      <c r="AR342" s="43"/>
      <c r="AS342" s="18"/>
      <c r="AT342" s="181"/>
      <c r="AU342" s="181"/>
      <c r="AV342" s="181"/>
      <c r="AW342" s="181"/>
      <c r="AX342" s="181"/>
      <c r="AY342" s="18"/>
      <c r="AZ342" s="181"/>
      <c r="BA342" s="18"/>
      <c r="BB342" s="181"/>
      <c r="BC342" s="192"/>
      <c r="BD342" s="181"/>
      <c r="BE342" s="18"/>
      <c r="BF342" s="41"/>
    </row>
    <row r="343" spans="1:58" hidden="1" x14ac:dyDescent="0.25">
      <c r="B343" s="37"/>
      <c r="C343" s="38"/>
      <c r="D343" s="38"/>
      <c r="E343" s="38"/>
      <c r="F343" s="38"/>
      <c r="G343" s="38"/>
      <c r="H343" s="38"/>
      <c r="I343" s="137"/>
      <c r="J343" s="38"/>
      <c r="K343" s="38"/>
      <c r="L343" s="38"/>
      <c r="M343" s="38"/>
      <c r="N343" s="38"/>
      <c r="O343" s="220"/>
      <c r="P343" s="137"/>
      <c r="Q343" s="137"/>
      <c r="R343" s="137"/>
      <c r="S343" s="137"/>
      <c r="T343" s="39"/>
      <c r="AR343" s="37"/>
      <c r="AS343" s="38"/>
      <c r="AT343" s="38"/>
      <c r="AU343" s="137"/>
      <c r="AV343" s="38"/>
      <c r="AW343" s="38"/>
      <c r="AX343" s="38"/>
      <c r="AY343" s="38"/>
      <c r="AZ343" s="38"/>
      <c r="BA343" s="220"/>
      <c r="BB343" s="137"/>
      <c r="BC343" s="137"/>
      <c r="BD343" s="137"/>
      <c r="BE343" s="137"/>
      <c r="BF343" s="39"/>
    </row>
    <row r="344" spans="1:58" hidden="1" x14ac:dyDescent="0.25">
      <c r="B344" s="40"/>
      <c r="C344" s="18"/>
      <c r="D344" s="18"/>
      <c r="E344" s="18"/>
      <c r="F344" s="18"/>
      <c r="G344" s="18"/>
      <c r="H344" s="181"/>
      <c r="I344" s="181"/>
      <c r="J344" s="18"/>
      <c r="K344" s="179"/>
      <c r="L344" s="137"/>
      <c r="M344" s="220" t="s">
        <v>54</v>
      </c>
      <c r="N344" s="39"/>
      <c r="O344" s="222"/>
      <c r="P344" s="254"/>
      <c r="Q344" s="209"/>
      <c r="R344" s="181"/>
      <c r="S344" s="181"/>
      <c r="T344" s="41"/>
      <c r="AR344" s="40"/>
      <c r="AS344" s="18"/>
      <c r="AT344" s="181"/>
      <c r="AU344" s="181"/>
      <c r="AV344" s="18"/>
      <c r="AW344" s="179"/>
      <c r="AX344" s="137"/>
      <c r="AY344" s="220" t="s">
        <v>54</v>
      </c>
      <c r="AZ344" s="39"/>
      <c r="BA344" s="222"/>
      <c r="BB344" s="254"/>
      <c r="BC344" s="209"/>
      <c r="BD344" s="181"/>
      <c r="BE344" s="181"/>
      <c r="BF344" s="41"/>
    </row>
    <row r="345" spans="1:58" hidden="1" x14ac:dyDescent="0.25">
      <c r="A345" s="17" t="s">
        <v>281</v>
      </c>
      <c r="B345" s="40"/>
      <c r="C345" s="18"/>
      <c r="D345" s="18"/>
      <c r="E345" s="18"/>
      <c r="F345" s="18"/>
      <c r="G345" s="18"/>
      <c r="H345" s="181"/>
      <c r="I345" s="181"/>
      <c r="J345" s="18"/>
      <c r="K345" s="180"/>
      <c r="L345" s="181"/>
      <c r="M345" s="222">
        <f>SUM(K346:N346)</f>
        <v>0</v>
      </c>
      <c r="N345" s="255">
        <f>O349+J349+I354+M356</f>
        <v>0</v>
      </c>
      <c r="O345" s="181"/>
      <c r="P345" s="256"/>
      <c r="Q345" s="209"/>
      <c r="R345" s="181"/>
      <c r="S345" s="181"/>
      <c r="T345" s="41"/>
      <c r="AR345" s="40"/>
      <c r="AS345" s="18"/>
      <c r="AT345" s="181"/>
      <c r="AU345" s="181"/>
      <c r="AV345" s="18"/>
      <c r="AW345" s="180"/>
      <c r="AX345" s="181"/>
      <c r="AY345" s="222">
        <f>SUM(AW346:AZ346)</f>
        <v>0</v>
      </c>
      <c r="AZ345" s="255">
        <f>BA349+AV349+AU354+AY356</f>
        <v>0</v>
      </c>
      <c r="BA345" s="181"/>
      <c r="BB345" s="256"/>
      <c r="BC345" s="209"/>
      <c r="BD345" s="181"/>
      <c r="BE345" s="181"/>
      <c r="BF345" s="41"/>
    </row>
    <row r="346" spans="1:58" hidden="1" x14ac:dyDescent="0.25">
      <c r="B346" s="40"/>
      <c r="C346" s="18"/>
      <c r="D346" s="18"/>
      <c r="E346" s="18"/>
      <c r="F346" s="18"/>
      <c r="G346" s="18"/>
      <c r="H346" s="181"/>
      <c r="I346" s="181"/>
      <c r="J346" s="18"/>
      <c r="K346" s="195">
        <f>K327</f>
        <v>0</v>
      </c>
      <c r="L346" s="196">
        <f>L327</f>
        <v>0</v>
      </c>
      <c r="M346" s="196">
        <f>M327</f>
        <v>0</v>
      </c>
      <c r="N346" s="208">
        <f>N327</f>
        <v>0</v>
      </c>
      <c r="O346" s="257"/>
      <c r="P346" s="258"/>
      <c r="Q346" s="209"/>
      <c r="R346" s="181"/>
      <c r="S346" s="209"/>
      <c r="T346" s="41"/>
      <c r="AR346" s="40"/>
      <c r="AS346" s="18"/>
      <c r="AT346" s="181"/>
      <c r="AU346" s="181"/>
      <c r="AV346" s="18"/>
      <c r="AW346" s="195">
        <f>AW327</f>
        <v>0</v>
      </c>
      <c r="AX346" s="196">
        <f>AX327</f>
        <v>0</v>
      </c>
      <c r="AY346" s="196">
        <f>AY327</f>
        <v>0</v>
      </c>
      <c r="AZ346" s="208">
        <f>AZ327</f>
        <v>0</v>
      </c>
      <c r="BA346" s="257"/>
      <c r="BB346" s="258"/>
      <c r="BC346" s="209"/>
      <c r="BD346" s="181"/>
      <c r="BE346" s="209"/>
      <c r="BF346" s="41"/>
    </row>
    <row r="347" spans="1:58" hidden="1" x14ac:dyDescent="0.25">
      <c r="B347" s="40"/>
      <c r="C347" s="18"/>
      <c r="D347" s="18"/>
      <c r="E347" s="18"/>
      <c r="F347" s="18"/>
      <c r="G347" s="18"/>
      <c r="H347" s="181"/>
      <c r="I347" s="181"/>
      <c r="J347" s="18"/>
      <c r="K347" s="225" t="s">
        <v>5</v>
      </c>
      <c r="L347" s="226" t="s">
        <v>89</v>
      </c>
      <c r="M347" s="184" t="s">
        <v>17</v>
      </c>
      <c r="N347" s="259" t="s">
        <v>6</v>
      </c>
      <c r="O347" s="181"/>
      <c r="P347" s="209"/>
      <c r="Q347" s="209"/>
      <c r="R347" s="230"/>
      <c r="S347" s="257"/>
      <c r="T347" s="41"/>
      <c r="AR347" s="40"/>
      <c r="AS347" s="18"/>
      <c r="AT347" s="181"/>
      <c r="AU347" s="181"/>
      <c r="AV347" s="18"/>
      <c r="AW347" s="225" t="s">
        <v>5</v>
      </c>
      <c r="AX347" s="226" t="s">
        <v>89</v>
      </c>
      <c r="AY347" s="184" t="s">
        <v>17</v>
      </c>
      <c r="AZ347" s="259" t="s">
        <v>6</v>
      </c>
      <c r="BA347" s="181"/>
      <c r="BB347" s="209"/>
      <c r="BC347" s="209"/>
      <c r="BD347" s="230"/>
      <c r="BE347" s="257"/>
      <c r="BF347" s="41"/>
    </row>
    <row r="348" spans="1:58" hidden="1" x14ac:dyDescent="0.25">
      <c r="B348" s="40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1"/>
      <c r="N348" s="181"/>
      <c r="O348" s="181"/>
      <c r="P348" s="260"/>
      <c r="Q348" s="209"/>
      <c r="R348" s="230"/>
      <c r="S348" s="230"/>
      <c r="T348" s="41"/>
      <c r="AR348" s="40"/>
      <c r="AS348" s="18"/>
      <c r="AT348" s="18"/>
      <c r="AU348" s="18"/>
      <c r="AV348" s="18"/>
      <c r="AW348" s="18"/>
      <c r="AX348" s="18"/>
      <c r="AY348" s="181"/>
      <c r="AZ348" s="181"/>
      <c r="BA348" s="181"/>
      <c r="BB348" s="260"/>
      <c r="BC348" s="209"/>
      <c r="BD348" s="230"/>
      <c r="BE348" s="230"/>
      <c r="BF348" s="41"/>
    </row>
    <row r="349" spans="1:58" hidden="1" x14ac:dyDescent="0.25">
      <c r="B349" s="40"/>
      <c r="C349" s="18"/>
      <c r="D349" s="18"/>
      <c r="E349" s="18"/>
      <c r="F349" s="18"/>
      <c r="G349" s="18"/>
      <c r="H349" s="261" t="s">
        <v>56</v>
      </c>
      <c r="I349" s="236">
        <f>K346+O350+L356+I353</f>
        <v>0</v>
      </c>
      <c r="J349" s="203">
        <f>J331</f>
        <v>0</v>
      </c>
      <c r="K349" s="221" t="s">
        <v>8</v>
      </c>
      <c r="L349" s="181"/>
      <c r="M349" s="181"/>
      <c r="N349" s="262" t="s">
        <v>7</v>
      </c>
      <c r="O349" s="203">
        <f>O332</f>
        <v>0</v>
      </c>
      <c r="P349" s="137"/>
      <c r="Q349" s="138"/>
      <c r="R349" s="18"/>
      <c r="S349" s="18"/>
      <c r="T349" s="41"/>
      <c r="AR349" s="40"/>
      <c r="AS349" s="18"/>
      <c r="AT349" s="261" t="s">
        <v>56</v>
      </c>
      <c r="AU349" s="236">
        <f>AW346+BA350+AX356+AU353</f>
        <v>0</v>
      </c>
      <c r="AV349" s="203">
        <f>AV331</f>
        <v>0</v>
      </c>
      <c r="AW349" s="221" t="s">
        <v>8</v>
      </c>
      <c r="AX349" s="181"/>
      <c r="AY349" s="181"/>
      <c r="AZ349" s="262" t="s">
        <v>7</v>
      </c>
      <c r="BA349" s="203">
        <f>BA332</f>
        <v>0</v>
      </c>
      <c r="BB349" s="137"/>
      <c r="BC349" s="138"/>
      <c r="BD349" s="18"/>
      <c r="BE349" s="18"/>
      <c r="BF349" s="41"/>
    </row>
    <row r="350" spans="1:58" hidden="1" x14ac:dyDescent="0.25">
      <c r="B350" s="40"/>
      <c r="C350" s="18"/>
      <c r="D350" s="18"/>
      <c r="E350" s="18"/>
      <c r="F350" s="18"/>
      <c r="G350" s="18"/>
      <c r="H350" s="235"/>
      <c r="I350" s="238">
        <f>SUM(J349:J352)</f>
        <v>0</v>
      </c>
      <c r="J350" s="196">
        <f>J333</f>
        <v>0</v>
      </c>
      <c r="K350" s="241" t="s">
        <v>10</v>
      </c>
      <c r="L350" s="181"/>
      <c r="M350" s="181"/>
      <c r="N350" s="235" t="s">
        <v>9</v>
      </c>
      <c r="O350" s="196">
        <f>O333</f>
        <v>0</v>
      </c>
      <c r="P350" s="181"/>
      <c r="Q350" s="182"/>
      <c r="R350" s="181"/>
      <c r="S350" s="18"/>
      <c r="T350" s="41"/>
      <c r="AR350" s="40"/>
      <c r="AS350" s="18"/>
      <c r="AT350" s="235"/>
      <c r="AU350" s="238">
        <f>SUM(AV349:AV352)</f>
        <v>0</v>
      </c>
      <c r="AV350" s="196">
        <f>AV333</f>
        <v>0</v>
      </c>
      <c r="AW350" s="241" t="s">
        <v>10</v>
      </c>
      <c r="AX350" s="181"/>
      <c r="AY350" s="181"/>
      <c r="AZ350" s="235" t="s">
        <v>9</v>
      </c>
      <c r="BA350" s="196">
        <f>BA333</f>
        <v>0</v>
      </c>
      <c r="BB350" s="181"/>
      <c r="BC350" s="182"/>
      <c r="BD350" s="181"/>
      <c r="BE350" s="18"/>
      <c r="BF350" s="41"/>
    </row>
    <row r="351" spans="1:58" hidden="1" x14ac:dyDescent="0.25">
      <c r="B351" s="40"/>
      <c r="C351" s="18"/>
      <c r="D351" s="18"/>
      <c r="E351" s="18"/>
      <c r="F351" s="18"/>
      <c r="G351" s="18"/>
      <c r="H351" s="180"/>
      <c r="I351" s="181"/>
      <c r="J351" s="196">
        <f>J334</f>
        <v>0</v>
      </c>
      <c r="K351" s="182" t="s">
        <v>12</v>
      </c>
      <c r="L351" s="181"/>
      <c r="M351" s="181"/>
      <c r="N351" s="242" t="s">
        <v>93</v>
      </c>
      <c r="O351" s="196">
        <f>O334</f>
        <v>0</v>
      </c>
      <c r="P351" s="243">
        <f>SUM(O349:O352)</f>
        <v>0</v>
      </c>
      <c r="Q351" s="241" t="s">
        <v>55</v>
      </c>
      <c r="R351" s="181"/>
      <c r="S351" s="18"/>
      <c r="T351" s="41"/>
      <c r="AR351" s="40"/>
      <c r="AS351" s="18"/>
      <c r="AT351" s="180"/>
      <c r="AU351" s="181"/>
      <c r="AV351" s="196">
        <f>AV334</f>
        <v>0</v>
      </c>
      <c r="AW351" s="182" t="s">
        <v>12</v>
      </c>
      <c r="AX351" s="181"/>
      <c r="AY351" s="181"/>
      <c r="AZ351" s="242" t="s">
        <v>93</v>
      </c>
      <c r="BA351" s="196">
        <f>BA334</f>
        <v>0</v>
      </c>
      <c r="BB351" s="243">
        <f>SUM(BA349:BA352)</f>
        <v>0</v>
      </c>
      <c r="BC351" s="241" t="s">
        <v>55</v>
      </c>
      <c r="BD351" s="181"/>
      <c r="BE351" s="18"/>
      <c r="BF351" s="41"/>
    </row>
    <row r="352" spans="1:58" hidden="1" x14ac:dyDescent="0.25">
      <c r="B352" s="40"/>
      <c r="C352" s="18"/>
      <c r="D352" s="18"/>
      <c r="E352" s="18"/>
      <c r="F352" s="18"/>
      <c r="G352" s="18"/>
      <c r="H352" s="180"/>
      <c r="I352" s="181"/>
      <c r="J352" s="196">
        <f>J335</f>
        <v>0</v>
      </c>
      <c r="K352" s="244" t="s">
        <v>94</v>
      </c>
      <c r="L352" s="181"/>
      <c r="M352" s="181"/>
      <c r="N352" s="183" t="s">
        <v>11</v>
      </c>
      <c r="O352" s="206">
        <f>O335</f>
        <v>0</v>
      </c>
      <c r="P352" s="227">
        <f>N346+J350+N356+I355</f>
        <v>0</v>
      </c>
      <c r="Q352" s="259"/>
      <c r="R352" s="181"/>
      <c r="S352" s="18"/>
      <c r="T352" s="41"/>
      <c r="AR352" s="40"/>
      <c r="AS352" s="18"/>
      <c r="AT352" s="180"/>
      <c r="AU352" s="181"/>
      <c r="AV352" s="196">
        <f>AV335</f>
        <v>0</v>
      </c>
      <c r="AW352" s="244" t="s">
        <v>94</v>
      </c>
      <c r="AX352" s="181"/>
      <c r="AY352" s="181"/>
      <c r="AZ352" s="183" t="s">
        <v>11</v>
      </c>
      <c r="BA352" s="206">
        <f>BA335</f>
        <v>0</v>
      </c>
      <c r="BB352" s="227">
        <f>AZ346+AV350+AZ356+AU355</f>
        <v>0</v>
      </c>
      <c r="BC352" s="259"/>
      <c r="BD352" s="181"/>
      <c r="BE352" s="18"/>
      <c r="BF352" s="41"/>
    </row>
    <row r="353" spans="1:58" hidden="1" x14ac:dyDescent="0.25">
      <c r="B353" s="40"/>
      <c r="C353" s="18"/>
      <c r="D353" s="18"/>
      <c r="E353" s="18"/>
      <c r="F353" s="18"/>
      <c r="G353" s="246"/>
      <c r="H353" s="247">
        <f>L346+O351+K356+J352</f>
        <v>0</v>
      </c>
      <c r="I353" s="203">
        <f>I336</f>
        <v>0</v>
      </c>
      <c r="J353" s="248" t="s">
        <v>97</v>
      </c>
      <c r="K353" s="18"/>
      <c r="L353" s="18"/>
      <c r="M353" s="18"/>
      <c r="N353" s="18"/>
      <c r="O353" s="18"/>
      <c r="P353" s="18"/>
      <c r="Q353" s="18"/>
      <c r="R353" s="181"/>
      <c r="S353" s="18"/>
      <c r="T353" s="41"/>
      <c r="AR353" s="40"/>
      <c r="AS353" s="246"/>
      <c r="AT353" s="247">
        <f>AX346+BA351+AW356+AV352</f>
        <v>0</v>
      </c>
      <c r="AU353" s="203">
        <f>AU336</f>
        <v>0</v>
      </c>
      <c r="AV353" s="248" t="s">
        <v>97</v>
      </c>
      <c r="AW353" s="18"/>
      <c r="AX353" s="18"/>
      <c r="AY353" s="18"/>
      <c r="AZ353" s="18"/>
      <c r="BA353" s="18"/>
      <c r="BB353" s="18"/>
      <c r="BC353" s="18"/>
      <c r="BD353" s="181"/>
      <c r="BE353" s="18"/>
      <c r="BF353" s="41"/>
    </row>
    <row r="354" spans="1:58" hidden="1" x14ac:dyDescent="0.25">
      <c r="B354" s="40"/>
      <c r="C354" s="18"/>
      <c r="D354" s="18"/>
      <c r="E354" s="18"/>
      <c r="F354" s="18"/>
      <c r="G354" s="242" t="s">
        <v>108</v>
      </c>
      <c r="H354" s="249">
        <f>SUM(I353:I356)</f>
        <v>0</v>
      </c>
      <c r="I354" s="196">
        <f>I337</f>
        <v>0</v>
      </c>
      <c r="J354" s="250" t="s">
        <v>99</v>
      </c>
      <c r="K354" s="18"/>
      <c r="L354" s="18"/>
      <c r="M354" s="18"/>
      <c r="N354" s="18"/>
      <c r="O354" s="18"/>
      <c r="P354" s="18"/>
      <c r="Q354" s="18"/>
      <c r="R354" s="181"/>
      <c r="S354" s="18"/>
      <c r="T354" s="41"/>
      <c r="AR354" s="40"/>
      <c r="AS354" s="242" t="s">
        <v>108</v>
      </c>
      <c r="AT354" s="249">
        <f>SUM(AU353:AU356)</f>
        <v>0</v>
      </c>
      <c r="AU354" s="196">
        <f>AU337</f>
        <v>0</v>
      </c>
      <c r="AV354" s="250" t="s">
        <v>99</v>
      </c>
      <c r="AW354" s="18"/>
      <c r="AX354" s="18"/>
      <c r="AY354" s="18"/>
      <c r="AZ354" s="18"/>
      <c r="BA354" s="18"/>
      <c r="BB354" s="18"/>
      <c r="BC354" s="18"/>
      <c r="BD354" s="181"/>
      <c r="BE354" s="18"/>
      <c r="BF354" s="41"/>
    </row>
    <row r="355" spans="1:58" hidden="1" x14ac:dyDescent="0.25">
      <c r="B355" s="40"/>
      <c r="C355" s="18"/>
      <c r="D355" s="18"/>
      <c r="E355" s="18"/>
      <c r="F355" s="18"/>
      <c r="G355" s="180"/>
      <c r="H355" s="181"/>
      <c r="I355" s="196">
        <f>I339</f>
        <v>0</v>
      </c>
      <c r="J355" s="263" t="s">
        <v>100</v>
      </c>
      <c r="K355" s="246" t="s">
        <v>95</v>
      </c>
      <c r="L355" s="236" t="s">
        <v>13</v>
      </c>
      <c r="M355" s="220" t="s">
        <v>14</v>
      </c>
      <c r="N355" s="253" t="s">
        <v>15</v>
      </c>
      <c r="O355" s="18"/>
      <c r="P355" s="18"/>
      <c r="Q355" s="18"/>
      <c r="R355" s="181"/>
      <c r="S355" s="18"/>
      <c r="T355" s="41"/>
      <c r="AR355" s="40"/>
      <c r="AS355" s="180"/>
      <c r="AT355" s="181"/>
      <c r="AU355" s="196">
        <f>AU339</f>
        <v>0</v>
      </c>
      <c r="AV355" s="263" t="s">
        <v>100</v>
      </c>
      <c r="AW355" s="246" t="s">
        <v>95</v>
      </c>
      <c r="AX355" s="236" t="s">
        <v>13</v>
      </c>
      <c r="AY355" s="220" t="s">
        <v>14</v>
      </c>
      <c r="AZ355" s="253" t="s">
        <v>15</v>
      </c>
      <c r="BA355" s="18"/>
      <c r="BB355" s="18"/>
      <c r="BC355" s="18"/>
      <c r="BD355" s="181"/>
      <c r="BE355" s="18"/>
      <c r="BF355" s="41"/>
    </row>
    <row r="356" spans="1:58" hidden="1" x14ac:dyDescent="0.25">
      <c r="B356" s="40"/>
      <c r="C356" s="18"/>
      <c r="D356" s="18"/>
      <c r="E356" s="18"/>
      <c r="F356" s="18"/>
      <c r="G356" s="183"/>
      <c r="H356" s="184"/>
      <c r="I356" s="206">
        <f>I340</f>
        <v>0</v>
      </c>
      <c r="J356" s="184" t="s">
        <v>101</v>
      </c>
      <c r="K356" s="195">
        <f>K339</f>
        <v>0</v>
      </c>
      <c r="L356" s="196">
        <f>L339</f>
        <v>0</v>
      </c>
      <c r="M356" s="196">
        <f>M339</f>
        <v>0</v>
      </c>
      <c r="N356" s="208">
        <f>O339</f>
        <v>0</v>
      </c>
      <c r="O356" s="18"/>
      <c r="P356" s="18"/>
      <c r="Q356" s="18"/>
      <c r="R356" s="181"/>
      <c r="S356" s="18"/>
      <c r="T356" s="41"/>
      <c r="AR356" s="40"/>
      <c r="AS356" s="183"/>
      <c r="AT356" s="184"/>
      <c r="AU356" s="206">
        <f>AU340</f>
        <v>0</v>
      </c>
      <c r="AV356" s="184" t="s">
        <v>101</v>
      </c>
      <c r="AW356" s="195">
        <f>AW339</f>
        <v>0</v>
      </c>
      <c r="AX356" s="196">
        <f>AX339</f>
        <v>0</v>
      </c>
      <c r="AY356" s="196">
        <f>AY339</f>
        <v>0</v>
      </c>
      <c r="AZ356" s="208">
        <f>BA339</f>
        <v>0</v>
      </c>
      <c r="BA356" s="18"/>
      <c r="BB356" s="18"/>
      <c r="BC356" s="18"/>
      <c r="BD356" s="181"/>
      <c r="BE356" s="18"/>
      <c r="BF356" s="41"/>
    </row>
    <row r="357" spans="1:58" hidden="1" x14ac:dyDescent="0.25">
      <c r="B357" s="40"/>
      <c r="C357" s="18"/>
      <c r="D357" s="18"/>
      <c r="E357" s="18"/>
      <c r="F357" s="18"/>
      <c r="G357" s="181"/>
      <c r="H357" s="181"/>
      <c r="I357" s="18"/>
      <c r="J357" s="18"/>
      <c r="K357" s="180">
        <f>J351+M346+O352+I356</f>
        <v>0</v>
      </c>
      <c r="L357" s="181">
        <f>SUM(K356:N356)</f>
        <v>0</v>
      </c>
      <c r="M357" s="181"/>
      <c r="N357" s="182"/>
      <c r="O357" s="18"/>
      <c r="P357" s="18"/>
      <c r="Q357" s="18"/>
      <c r="R357" s="181"/>
      <c r="S357" s="18"/>
      <c r="T357" s="41"/>
      <c r="AR357" s="40"/>
      <c r="AS357" s="181"/>
      <c r="AT357" s="181"/>
      <c r="AU357" s="18"/>
      <c r="AV357" s="18"/>
      <c r="AW357" s="180">
        <f>AV351+AY346+BA352+AU356</f>
        <v>0</v>
      </c>
      <c r="AX357" s="181">
        <f>SUM(AW356:AZ356)</f>
        <v>0</v>
      </c>
      <c r="AY357" s="181"/>
      <c r="AZ357" s="182"/>
      <c r="BA357" s="18"/>
      <c r="BB357" s="18"/>
      <c r="BC357" s="18"/>
      <c r="BD357" s="181"/>
      <c r="BE357" s="18"/>
      <c r="BF357" s="41"/>
    </row>
    <row r="358" spans="1:58" hidden="1" x14ac:dyDescent="0.25">
      <c r="B358" s="40"/>
      <c r="C358" s="18"/>
      <c r="D358" s="18"/>
      <c r="E358" s="18"/>
      <c r="F358" s="18"/>
      <c r="G358" s="18"/>
      <c r="H358" s="18"/>
      <c r="I358" s="18"/>
      <c r="J358" s="18"/>
      <c r="K358" s="183"/>
      <c r="L358" s="184" t="s">
        <v>57</v>
      </c>
      <c r="M358" s="184"/>
      <c r="N358" s="185"/>
      <c r="O358" s="181"/>
      <c r="P358" s="181"/>
      <c r="Q358" s="181"/>
      <c r="R358" s="181"/>
      <c r="S358" s="18"/>
      <c r="T358" s="41"/>
      <c r="AR358" s="40"/>
      <c r="AS358" s="18"/>
      <c r="AT358" s="18"/>
      <c r="AU358" s="18"/>
      <c r="AV358" s="18"/>
      <c r="AW358" s="183"/>
      <c r="AX358" s="184" t="s">
        <v>57</v>
      </c>
      <c r="AY358" s="184"/>
      <c r="AZ358" s="185"/>
      <c r="BA358" s="181"/>
      <c r="BB358" s="181"/>
      <c r="BC358" s="181"/>
      <c r="BD358" s="181"/>
      <c r="BE358" s="18"/>
      <c r="BF358" s="41"/>
    </row>
    <row r="359" spans="1:58" hidden="1" x14ac:dyDescent="0.25">
      <c r="B359" s="43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184"/>
      <c r="P359" s="184"/>
      <c r="Q359" s="184"/>
      <c r="R359" s="184"/>
      <c r="S359" s="42"/>
      <c r="T359" s="44"/>
      <c r="AR359" s="43"/>
      <c r="AS359" s="42"/>
      <c r="AT359" s="42"/>
      <c r="AU359" s="42"/>
      <c r="AV359" s="42"/>
      <c r="AW359" s="42"/>
      <c r="AX359" s="42"/>
      <c r="AY359" s="42"/>
      <c r="AZ359" s="42"/>
      <c r="BA359" s="184"/>
      <c r="BB359" s="184"/>
      <c r="BC359" s="184"/>
      <c r="BD359" s="184"/>
      <c r="BE359" s="42"/>
      <c r="BF359" s="44"/>
    </row>
    <row r="360" spans="1:58" x14ac:dyDescent="0.25">
      <c r="B360" s="18"/>
      <c r="C360" s="18"/>
      <c r="D360" s="18"/>
      <c r="E360" s="18"/>
      <c r="F360" s="18"/>
      <c r="G360" s="18"/>
      <c r="H360" s="37"/>
      <c r="I360" s="38"/>
      <c r="J360" s="38"/>
      <c r="K360" s="38"/>
      <c r="L360" s="38"/>
      <c r="M360" s="38"/>
      <c r="N360" s="38"/>
      <c r="O360" s="137"/>
      <c r="P360" s="137"/>
      <c r="Q360" s="138"/>
      <c r="R360" s="181"/>
      <c r="S360" s="18"/>
      <c r="T360" s="18"/>
      <c r="AR360" s="18"/>
      <c r="AS360" s="18"/>
      <c r="AT360" s="179"/>
      <c r="AU360" s="137"/>
      <c r="AV360" s="137"/>
      <c r="AW360" s="137"/>
      <c r="AX360" s="137"/>
      <c r="AY360" s="38"/>
      <c r="AZ360" s="137"/>
      <c r="BA360" s="38"/>
      <c r="BB360" s="137"/>
      <c r="BC360" s="210"/>
      <c r="BD360" s="181"/>
      <c r="BE360" s="181"/>
      <c r="BF360" s="18"/>
    </row>
    <row r="361" spans="1:58" ht="15.6" x14ac:dyDescent="0.3">
      <c r="B361" s="18"/>
      <c r="C361" s="18"/>
      <c r="D361" s="18"/>
      <c r="E361" s="18"/>
      <c r="F361" s="18"/>
      <c r="H361" s="40"/>
      <c r="I361" s="18"/>
      <c r="J361" s="18"/>
      <c r="K361" s="18"/>
      <c r="L361" s="216" t="s">
        <v>269</v>
      </c>
      <c r="M361" s="26" t="s">
        <v>147</v>
      </c>
      <c r="N361" s="26" t="s">
        <v>152</v>
      </c>
      <c r="O361" s="18"/>
      <c r="P361" s="18"/>
      <c r="Q361" s="41"/>
      <c r="R361" s="181"/>
      <c r="S361" s="18"/>
      <c r="AT361" s="40"/>
      <c r="AU361" s="18"/>
      <c r="AV361" s="18"/>
      <c r="AW361" s="18"/>
      <c r="AX361" s="216" t="s">
        <v>269</v>
      </c>
      <c r="AY361" s="26" t="s">
        <v>147</v>
      </c>
      <c r="AZ361" s="26" t="s">
        <v>152</v>
      </c>
      <c r="BA361" s="18"/>
      <c r="BB361" s="18"/>
      <c r="BC361" s="41"/>
      <c r="BD361" s="176"/>
      <c r="BE361" s="176"/>
    </row>
    <row r="362" spans="1:58" x14ac:dyDescent="0.25">
      <c r="B362" s="18"/>
      <c r="C362" s="18"/>
      <c r="D362" s="18"/>
      <c r="E362" s="18"/>
      <c r="F362" s="18"/>
      <c r="H362" s="40"/>
      <c r="I362" s="18"/>
      <c r="J362" s="18"/>
      <c r="K362" s="18"/>
      <c r="L362" s="18"/>
      <c r="M362" s="18">
        <f>SUM(K363:M363)</f>
        <v>0</v>
      </c>
      <c r="N362" s="18">
        <f>J367+O365+N370</f>
        <v>0</v>
      </c>
      <c r="O362" s="18"/>
      <c r="P362" s="18"/>
      <c r="Q362" s="41"/>
      <c r="R362" s="181"/>
      <c r="S362" s="18"/>
      <c r="AT362" s="40"/>
      <c r="AU362" s="18"/>
      <c r="AV362" s="18"/>
      <c r="AW362" s="18"/>
      <c r="AX362" s="18"/>
      <c r="AY362" s="18">
        <f>SUM(AW363:AY363)</f>
        <v>0</v>
      </c>
      <c r="AZ362" s="18">
        <f>AV367+BA365+AZ370</f>
        <v>0</v>
      </c>
      <c r="BA362" s="18"/>
      <c r="BB362" s="18"/>
      <c r="BC362" s="41"/>
      <c r="BD362" s="176"/>
      <c r="BE362" s="176"/>
    </row>
    <row r="363" spans="1:58" x14ac:dyDescent="0.25">
      <c r="B363" s="18"/>
      <c r="C363" s="18"/>
      <c r="D363" s="18"/>
      <c r="E363" s="18"/>
      <c r="F363" s="18"/>
      <c r="H363" s="40"/>
      <c r="I363" s="18"/>
      <c r="J363" s="18"/>
      <c r="K363" s="50">
        <f>K327</f>
        <v>0</v>
      </c>
      <c r="L363" s="50">
        <f>M327</f>
        <v>0</v>
      </c>
      <c r="M363" s="50">
        <f>N327</f>
        <v>0</v>
      </c>
      <c r="N363" s="18"/>
      <c r="O363" s="18"/>
      <c r="P363" s="18"/>
      <c r="Q363" s="41"/>
      <c r="R363" s="181"/>
      <c r="S363" s="18"/>
      <c r="AT363" s="40"/>
      <c r="AU363" s="18"/>
      <c r="AV363" s="18"/>
      <c r="AW363" s="50">
        <f>AW327</f>
        <v>0</v>
      </c>
      <c r="AX363" s="50">
        <f>AY327</f>
        <v>0</v>
      </c>
      <c r="AY363" s="50">
        <f>AZ327</f>
        <v>0</v>
      </c>
      <c r="AZ363" s="18"/>
      <c r="BA363" s="18"/>
      <c r="BB363" s="18"/>
      <c r="BC363" s="41"/>
      <c r="BD363" s="176"/>
      <c r="BE363" s="176"/>
    </row>
    <row r="364" spans="1:58" ht="15.6" x14ac:dyDescent="0.3">
      <c r="B364" s="18"/>
      <c r="C364" s="18"/>
      <c r="D364" s="18"/>
      <c r="E364" s="18"/>
      <c r="F364" s="18"/>
      <c r="H364" s="40"/>
      <c r="I364" s="18"/>
      <c r="J364" s="18"/>
      <c r="K364" s="27">
        <v>8</v>
      </c>
      <c r="L364" s="27" t="s">
        <v>147</v>
      </c>
      <c r="M364" s="27">
        <v>9</v>
      </c>
      <c r="N364" s="18"/>
      <c r="O364" s="18"/>
      <c r="P364" s="18"/>
      <c r="Q364" s="41"/>
      <c r="R364" s="181"/>
      <c r="S364" s="18"/>
      <c r="AT364" s="40"/>
      <c r="AU364" s="18"/>
      <c r="AV364" s="18"/>
      <c r="AW364" s="27">
        <v>8</v>
      </c>
      <c r="AX364" s="27" t="s">
        <v>147</v>
      </c>
      <c r="AY364" s="27">
        <v>9</v>
      </c>
      <c r="AZ364" s="18"/>
      <c r="BA364" s="18"/>
      <c r="BB364" s="18"/>
      <c r="BC364" s="41"/>
      <c r="BD364" s="176"/>
      <c r="BE364" s="176"/>
    </row>
    <row r="365" spans="1:58" ht="15.6" x14ac:dyDescent="0.3">
      <c r="B365" s="18"/>
      <c r="C365" s="18"/>
      <c r="D365" s="18"/>
      <c r="E365" s="18"/>
      <c r="F365" s="18"/>
      <c r="H365" s="40"/>
      <c r="I365" s="18"/>
      <c r="J365" s="18"/>
      <c r="K365" s="18"/>
      <c r="L365" s="18"/>
      <c r="M365" s="18"/>
      <c r="N365" s="26" t="s">
        <v>148</v>
      </c>
      <c r="O365" s="51">
        <f>O332</f>
        <v>0</v>
      </c>
      <c r="P365" s="18"/>
      <c r="Q365" s="41"/>
      <c r="R365" s="181"/>
      <c r="S365" s="18"/>
      <c r="AT365" s="40"/>
      <c r="AU365" s="18"/>
      <c r="AV365" s="18"/>
      <c r="AW365" s="53"/>
      <c r="AX365" s="53"/>
      <c r="AY365" s="53"/>
      <c r="AZ365" s="26" t="s">
        <v>148</v>
      </c>
      <c r="BA365" s="51">
        <f>BA332</f>
        <v>0</v>
      </c>
      <c r="BB365" s="18"/>
      <c r="BC365" s="41"/>
      <c r="BD365" s="176"/>
      <c r="BE365" s="176"/>
    </row>
    <row r="366" spans="1:58" ht="15.6" x14ac:dyDescent="0.3">
      <c r="A366" s="17" t="s">
        <v>282</v>
      </c>
      <c r="B366" s="18"/>
      <c r="C366" s="18"/>
      <c r="D366" s="18"/>
      <c r="E366" s="18"/>
      <c r="F366" s="18"/>
      <c r="H366" s="28" t="s">
        <v>149</v>
      </c>
      <c r="I366" s="52">
        <f>K363+O366+M370</f>
        <v>0</v>
      </c>
      <c r="J366" s="18"/>
      <c r="K366" s="53"/>
      <c r="L366" s="53"/>
      <c r="M366" s="53"/>
      <c r="N366" s="26" t="s">
        <v>149</v>
      </c>
      <c r="O366" s="51">
        <f>O333</f>
        <v>0</v>
      </c>
      <c r="P366" s="18"/>
      <c r="Q366" s="264" t="s">
        <v>55</v>
      </c>
      <c r="R366" s="181"/>
      <c r="S366" s="18"/>
      <c r="AT366" s="28" t="s">
        <v>149</v>
      </c>
      <c r="AU366" s="18">
        <f>AW363+BA366+AY370</f>
        <v>0</v>
      </c>
      <c r="AV366" s="18"/>
      <c r="AW366" s="18"/>
      <c r="AX366" s="53"/>
      <c r="AY366" s="53"/>
      <c r="AZ366" s="26" t="s">
        <v>149</v>
      </c>
      <c r="BA366" s="51">
        <f>BA333</f>
        <v>0</v>
      </c>
      <c r="BB366" s="18"/>
      <c r="BC366" s="264" t="s">
        <v>55</v>
      </c>
      <c r="BD366" s="176"/>
      <c r="BE366" s="176"/>
    </row>
    <row r="367" spans="1:58" ht="15.6" x14ac:dyDescent="0.3">
      <c r="B367" s="18"/>
      <c r="C367" s="18"/>
      <c r="D367" s="18"/>
      <c r="E367" s="18"/>
      <c r="F367" s="18"/>
      <c r="H367" s="28" t="s">
        <v>154</v>
      </c>
      <c r="I367" s="52">
        <f>SUM(J367:J369)</f>
        <v>0</v>
      </c>
      <c r="J367" s="54">
        <f>J331</f>
        <v>0</v>
      </c>
      <c r="K367" s="29" t="s">
        <v>16</v>
      </c>
      <c r="L367" s="53"/>
      <c r="M367" s="53"/>
      <c r="N367" s="26" t="s">
        <v>150</v>
      </c>
      <c r="O367" s="51">
        <f>O335</f>
        <v>0</v>
      </c>
      <c r="P367" s="18">
        <f>SUM(O365:O367)</f>
        <v>0</v>
      </c>
      <c r="Q367" s="30" t="s">
        <v>149</v>
      </c>
      <c r="R367" s="181"/>
      <c r="S367" s="18"/>
      <c r="AT367" s="28" t="s">
        <v>154</v>
      </c>
      <c r="AU367" s="18">
        <f>SUM(AV367:AV369)</f>
        <v>0</v>
      </c>
      <c r="AV367" s="54">
        <f>AV331</f>
        <v>0</v>
      </c>
      <c r="AW367" s="29" t="s">
        <v>16</v>
      </c>
      <c r="AX367" s="53"/>
      <c r="AY367" s="53"/>
      <c r="AZ367" s="26" t="s">
        <v>150</v>
      </c>
      <c r="BA367" s="51">
        <f>BA335</f>
        <v>0</v>
      </c>
      <c r="BB367" s="18">
        <f>SUM(BA365:BA367)</f>
        <v>0</v>
      </c>
      <c r="BC367" s="30" t="s">
        <v>149</v>
      </c>
      <c r="BD367" s="176"/>
      <c r="BE367" s="176"/>
    </row>
    <row r="368" spans="1:58" ht="15.6" x14ac:dyDescent="0.3">
      <c r="B368" s="18"/>
      <c r="C368" s="18"/>
      <c r="D368" s="18"/>
      <c r="E368" s="18"/>
      <c r="F368" s="18"/>
      <c r="H368" s="265" t="s">
        <v>270</v>
      </c>
      <c r="I368" s="18"/>
      <c r="J368" s="54">
        <f>J333</f>
        <v>0</v>
      </c>
      <c r="K368" s="29" t="s">
        <v>154</v>
      </c>
      <c r="L368" s="53"/>
      <c r="M368" s="53"/>
      <c r="N368" s="18"/>
      <c r="O368" s="18"/>
      <c r="P368" s="18">
        <f>M363+J368+O370</f>
        <v>0</v>
      </c>
      <c r="Q368" s="30" t="s">
        <v>154</v>
      </c>
      <c r="R368" s="181"/>
      <c r="S368" s="18"/>
      <c r="AT368" s="265" t="s">
        <v>270</v>
      </c>
      <c r="AU368" s="18"/>
      <c r="AV368" s="54">
        <f>AV333</f>
        <v>0</v>
      </c>
      <c r="AW368" s="29" t="s">
        <v>154</v>
      </c>
      <c r="AX368" s="53"/>
      <c r="AY368" s="53"/>
      <c r="AZ368" s="18"/>
      <c r="BA368" s="18"/>
      <c r="BB368" s="18">
        <f>AY363+AV368+BA370</f>
        <v>0</v>
      </c>
      <c r="BC368" s="30" t="s">
        <v>154</v>
      </c>
      <c r="BD368" s="176"/>
      <c r="BE368" s="176"/>
    </row>
    <row r="369" spans="2:57" ht="15.6" x14ac:dyDescent="0.3">
      <c r="B369" s="18"/>
      <c r="C369" s="18"/>
      <c r="D369" s="18"/>
      <c r="E369" s="18"/>
      <c r="F369" s="18"/>
      <c r="H369" s="40"/>
      <c r="I369" s="18"/>
      <c r="J369" s="54">
        <f>J334</f>
        <v>0</v>
      </c>
      <c r="K369" s="29" t="s">
        <v>155</v>
      </c>
      <c r="L369" s="53"/>
      <c r="M369" s="27" t="s">
        <v>151</v>
      </c>
      <c r="N369" s="27" t="s">
        <v>152</v>
      </c>
      <c r="O369" s="27" t="s">
        <v>153</v>
      </c>
      <c r="P369" s="18"/>
      <c r="Q369" s="41"/>
      <c r="R369" s="181"/>
      <c r="S369" s="18"/>
      <c r="AT369" s="40"/>
      <c r="AU369" s="18"/>
      <c r="AV369" s="54">
        <f>AV334</f>
        <v>0</v>
      </c>
      <c r="AW369" s="29" t="s">
        <v>155</v>
      </c>
      <c r="AX369" s="53"/>
      <c r="AY369" s="27" t="s">
        <v>151</v>
      </c>
      <c r="AZ369" s="27" t="s">
        <v>152</v>
      </c>
      <c r="BA369" s="27" t="s">
        <v>153</v>
      </c>
      <c r="BB369" s="18"/>
      <c r="BC369" s="41"/>
      <c r="BD369" s="176"/>
      <c r="BE369" s="176"/>
    </row>
    <row r="370" spans="2:57" x14ac:dyDescent="0.25">
      <c r="B370" s="18"/>
      <c r="C370" s="18"/>
      <c r="D370" s="18"/>
      <c r="E370" s="18"/>
      <c r="F370" s="18"/>
      <c r="H370" s="40"/>
      <c r="I370" s="18"/>
      <c r="J370" s="18"/>
      <c r="K370" s="53"/>
      <c r="L370" s="18"/>
      <c r="M370" s="50">
        <f>L339</f>
        <v>0</v>
      </c>
      <c r="N370" s="50">
        <f>M339</f>
        <v>0</v>
      </c>
      <c r="O370" s="50">
        <f>O339</f>
        <v>0</v>
      </c>
      <c r="P370" s="18"/>
      <c r="Q370" s="41"/>
      <c r="R370" s="181"/>
      <c r="S370" s="18"/>
      <c r="AT370" s="40"/>
      <c r="AU370" s="18"/>
      <c r="AV370" s="18"/>
      <c r="AW370" s="18"/>
      <c r="AX370" s="18"/>
      <c r="AY370" s="50">
        <f>AX339</f>
        <v>0</v>
      </c>
      <c r="AZ370" s="50">
        <f>AY339</f>
        <v>0</v>
      </c>
      <c r="BA370" s="50">
        <f>BA339</f>
        <v>0</v>
      </c>
      <c r="BB370" s="18"/>
      <c r="BC370" s="41"/>
      <c r="BD370" s="176"/>
      <c r="BE370" s="176"/>
    </row>
    <row r="371" spans="2:57" x14ac:dyDescent="0.25">
      <c r="B371" s="18"/>
      <c r="C371" s="18"/>
      <c r="D371" s="18"/>
      <c r="E371" s="18"/>
      <c r="F371" s="18"/>
      <c r="H371" s="40"/>
      <c r="I371" s="18"/>
      <c r="J371" s="18"/>
      <c r="K371" s="18"/>
      <c r="L371" s="18">
        <f>J369+L363+O367</f>
        <v>0</v>
      </c>
      <c r="M371" s="18">
        <f>SUM(M370:O370)</f>
        <v>0</v>
      </c>
      <c r="N371" s="18"/>
      <c r="O371" s="18"/>
      <c r="P371" s="18"/>
      <c r="Q371" s="41"/>
      <c r="R371" s="181"/>
      <c r="S371" s="18"/>
      <c r="AT371" s="40"/>
      <c r="AU371" s="18"/>
      <c r="AV371" s="18"/>
      <c r="AW371" s="18"/>
      <c r="AX371" s="18">
        <f>AV369+AX363+BA367</f>
        <v>0</v>
      </c>
      <c r="AY371" s="18">
        <f>SUM(AY370:BA370)</f>
        <v>0</v>
      </c>
      <c r="AZ371" s="18"/>
      <c r="BA371" s="18"/>
      <c r="BB371" s="18"/>
      <c r="BC371" s="41"/>
      <c r="BD371" s="176"/>
      <c r="BE371" s="176"/>
    </row>
    <row r="372" spans="2:57" ht="15.6" x14ac:dyDescent="0.3">
      <c r="B372" s="18"/>
      <c r="C372" s="18"/>
      <c r="D372" s="18"/>
      <c r="E372" s="18"/>
      <c r="F372" s="18"/>
      <c r="H372" s="40"/>
      <c r="I372" s="18"/>
      <c r="J372" s="18"/>
      <c r="K372" s="18"/>
      <c r="L372" s="26" t="s">
        <v>147</v>
      </c>
      <c r="M372" s="26" t="s">
        <v>152</v>
      </c>
      <c r="N372" s="18"/>
      <c r="O372" s="18"/>
      <c r="P372" s="18"/>
      <c r="Q372" s="41"/>
      <c r="R372" s="181"/>
      <c r="S372" s="18"/>
      <c r="AT372" s="40"/>
      <c r="AU372" s="18"/>
      <c r="AV372" s="18"/>
      <c r="AW372" s="18"/>
      <c r="AX372" s="26" t="s">
        <v>147</v>
      </c>
      <c r="AY372" s="26" t="s">
        <v>152</v>
      </c>
      <c r="AZ372" s="18"/>
      <c r="BA372" s="18"/>
      <c r="BB372" s="18"/>
      <c r="BC372" s="41"/>
      <c r="BD372" s="176"/>
      <c r="BE372" s="176"/>
    </row>
    <row r="373" spans="2:57" ht="15.6" x14ac:dyDescent="0.3">
      <c r="H373" s="43"/>
      <c r="I373" s="42"/>
      <c r="J373" s="42"/>
      <c r="K373" s="42"/>
      <c r="L373" s="42"/>
      <c r="M373" s="142" t="s">
        <v>271</v>
      </c>
      <c r="N373" s="42"/>
      <c r="O373" s="42"/>
      <c r="P373" s="42"/>
      <c r="Q373" s="44"/>
      <c r="R373" s="176"/>
      <c r="AT373" s="43"/>
      <c r="AU373" s="42"/>
      <c r="AV373" s="42"/>
      <c r="AW373" s="42"/>
      <c r="AX373" s="42"/>
      <c r="AY373" s="142" t="s">
        <v>271</v>
      </c>
      <c r="AZ373" s="42"/>
      <c r="BA373" s="42"/>
      <c r="BB373" s="42"/>
      <c r="BC373" s="44"/>
      <c r="BD373" s="176"/>
      <c r="BE373" s="176"/>
    </row>
    <row r="374" spans="2:57" ht="15.6" x14ac:dyDescent="0.3">
      <c r="R374" s="176"/>
      <c r="AT374" s="176"/>
      <c r="AU374" s="176"/>
      <c r="AV374" s="176"/>
      <c r="AW374" s="176"/>
      <c r="AX374" s="176"/>
      <c r="AY374" s="215"/>
      <c r="AZ374" s="215"/>
      <c r="BB374" s="176"/>
      <c r="BC374" s="176"/>
      <c r="BD374" s="176"/>
      <c r="BE374" s="176"/>
    </row>
    <row r="375" spans="2:57" x14ac:dyDescent="0.25">
      <c r="H375" s="176"/>
      <c r="BB375" s="176"/>
      <c r="BC375" s="176"/>
      <c r="BD375" s="176"/>
      <c r="BE375" s="176"/>
    </row>
    <row r="376" spans="2:57" x14ac:dyDescent="0.25">
      <c r="H376" s="176"/>
      <c r="BB376" s="176"/>
      <c r="BC376" s="176"/>
      <c r="BD376" s="176"/>
      <c r="BE376" s="176"/>
    </row>
    <row r="377" spans="2:57" x14ac:dyDescent="0.25">
      <c r="H377" s="176"/>
      <c r="BB377" s="176"/>
      <c r="BC377" s="176"/>
      <c r="BD377" s="176"/>
      <c r="BE377" s="176"/>
    </row>
    <row r="378" spans="2:57" x14ac:dyDescent="0.25">
      <c r="H378" s="176"/>
      <c r="BB378" s="176"/>
      <c r="BC378" s="176"/>
      <c r="BD378" s="176"/>
      <c r="BE378" s="176"/>
    </row>
    <row r="379" spans="2:57" x14ac:dyDescent="0.25">
      <c r="H379" s="176"/>
      <c r="BB379" s="176"/>
      <c r="BC379" s="176"/>
      <c r="BD379" s="176"/>
      <c r="BE379" s="176"/>
    </row>
  </sheetData>
  <mergeCells count="4">
    <mergeCell ref="H1:P1"/>
    <mergeCell ref="H2:K2"/>
    <mergeCell ref="N12:P12"/>
    <mergeCell ref="G60:H60"/>
  </mergeCells>
  <conditionalFormatting sqref="J299:J302">
    <cfRule type="cellIs" dxfId="9" priority="10" stopIfTrue="1" operator="notBetween">
      <formula>-0.1</formula>
      <formula>0.1</formula>
    </cfRule>
  </conditionalFormatting>
  <conditionalFormatting sqref="O316">
    <cfRule type="cellIs" dxfId="8" priority="4" operator="notBetween">
      <formula>-0.1</formula>
      <formula>0.1</formula>
    </cfRule>
  </conditionalFormatting>
  <conditionalFormatting sqref="O317:O321">
    <cfRule type="cellIs" dxfId="7" priority="3" operator="notBetween">
      <formula>-0.1</formula>
      <formula>0.1</formula>
    </cfRule>
  </conditionalFormatting>
  <conditionalFormatting sqref="BA316">
    <cfRule type="cellIs" dxfId="6" priority="2" operator="notBetween">
      <formula>-0.1</formula>
      <formula>0.1</formula>
    </cfRule>
  </conditionalFormatting>
  <conditionalFormatting sqref="BA317:BA321">
    <cfRule type="cellIs" dxfId="5" priority="1" operator="notBetween">
      <formula>-0.1</formula>
      <formula>0.1</formula>
    </cfRule>
  </conditionalFormatting>
  <pageMargins left="0.75" right="0.75" top="1" bottom="1" header="0.5" footer="0.5"/>
  <pageSetup scale="96" orientation="portrait" r:id="rId1"/>
  <headerFooter alignWithMargins="0">
    <oddFooter>&amp;L&amp;D
&amp;T&amp;R&amp;Z&amp;F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26"/>
    <pageSetUpPr fitToPage="1"/>
  </sheetPr>
  <dimension ref="A1:BQ390"/>
  <sheetViews>
    <sheetView zoomScale="70" zoomScaleNormal="70" workbookViewId="0">
      <selection activeCell="T27" sqref="T27"/>
    </sheetView>
  </sheetViews>
  <sheetFormatPr defaultColWidth="7.08984375" defaultRowHeight="15" x14ac:dyDescent="0.25"/>
  <cols>
    <col min="1" max="1" width="12.453125" style="17" customWidth="1"/>
    <col min="2" max="2" width="7.08984375" style="17" customWidth="1"/>
    <col min="3" max="6" width="7.08984375" style="17" hidden="1" customWidth="1"/>
    <col min="7" max="7" width="8" style="17" customWidth="1"/>
    <col min="8" max="12" width="7.08984375" style="17" customWidth="1"/>
    <col min="13" max="13" width="10.90625" style="17" customWidth="1"/>
    <col min="14" max="14" width="10.1796875" style="17" customWidth="1"/>
    <col min="15" max="15" width="8.81640625" style="17" customWidth="1"/>
    <col min="16" max="16" width="7.36328125" style="17" bestFit="1" customWidth="1"/>
    <col min="17" max="17" width="4.81640625" style="17" customWidth="1"/>
    <col min="18" max="18" width="3.1796875" style="17" customWidth="1"/>
    <col min="19" max="19" width="7.36328125" style="17" bestFit="1" customWidth="1"/>
    <col min="20" max="20" width="8" style="17" customWidth="1"/>
    <col min="21" max="22" width="8.81640625" style="17" customWidth="1"/>
    <col min="23" max="34" width="8.81640625" style="17" hidden="1" customWidth="1"/>
    <col min="35" max="42" width="8.81640625" style="17" customWidth="1"/>
    <col min="43" max="45" width="7.08984375" style="17" customWidth="1"/>
    <col min="46" max="46" width="7.36328125" style="17" bestFit="1" customWidth="1"/>
    <col min="47" max="47" width="8.54296875" style="17" bestFit="1" customWidth="1"/>
    <col min="48" max="51" width="7.36328125" style="17" bestFit="1" customWidth="1"/>
    <col min="52" max="52" width="9.54296875" style="17" customWidth="1"/>
    <col min="53" max="56" width="7.36328125" style="17" bestFit="1" customWidth="1"/>
    <col min="57" max="59" width="7.08984375" style="17"/>
    <col min="60" max="63" width="7.08984375" style="17" customWidth="1"/>
    <col min="64" max="65" width="7.08984375" style="17"/>
    <col min="66" max="69" width="7.36328125" style="17" bestFit="1" customWidth="1"/>
    <col min="70" max="16384" width="7.08984375" style="17"/>
  </cols>
  <sheetData>
    <row r="1" spans="1:60" ht="15.6" x14ac:dyDescent="0.25">
      <c r="B1" s="17" t="s">
        <v>58</v>
      </c>
      <c r="H1" s="281">
        <f>PM_turns!H1</f>
        <v>0</v>
      </c>
      <c r="I1" s="282"/>
      <c r="J1" s="282"/>
      <c r="K1" s="282"/>
      <c r="L1" s="282"/>
      <c r="M1" s="282"/>
      <c r="N1" s="282"/>
      <c r="O1" s="282"/>
      <c r="P1" s="283"/>
      <c r="S1" s="130" t="s">
        <v>284</v>
      </c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60" ht="15.6" x14ac:dyDescent="0.3">
      <c r="B2" s="23" t="s">
        <v>294</v>
      </c>
      <c r="G2" s="45"/>
      <c r="H2" s="276">
        <v>0</v>
      </c>
      <c r="I2" s="277"/>
      <c r="J2" s="277"/>
      <c r="K2" s="278"/>
      <c r="L2" s="131" t="s">
        <v>140</v>
      </c>
    </row>
    <row r="3" spans="1:60" ht="15.6" x14ac:dyDescent="0.3">
      <c r="B3" s="31" t="s">
        <v>293</v>
      </c>
      <c r="H3" s="46"/>
      <c r="I3" s="46"/>
      <c r="J3" s="46"/>
      <c r="K3" s="46"/>
      <c r="L3" s="132"/>
      <c r="S3" s="31" t="s">
        <v>296</v>
      </c>
    </row>
    <row r="4" spans="1:60" x14ac:dyDescent="0.25">
      <c r="G4" s="20"/>
      <c r="H4" s="20"/>
      <c r="I4" s="20" t="s">
        <v>141</v>
      </c>
      <c r="J4" s="20" t="s">
        <v>141</v>
      </c>
      <c r="K4" s="20" t="s">
        <v>141</v>
      </c>
      <c r="L4" s="20" t="s">
        <v>141</v>
      </c>
      <c r="M4" s="20" t="s">
        <v>143</v>
      </c>
      <c r="N4" s="20"/>
      <c r="O4" s="20" t="s">
        <v>247</v>
      </c>
    </row>
    <row r="5" spans="1:60" ht="15.6" x14ac:dyDescent="0.25">
      <c r="A5" s="17" t="s">
        <v>274</v>
      </c>
      <c r="G5" s="20" t="s">
        <v>109</v>
      </c>
      <c r="H5" s="20" t="s">
        <v>61</v>
      </c>
      <c r="I5" s="20" t="s">
        <v>62</v>
      </c>
      <c r="J5" s="20" t="s">
        <v>63</v>
      </c>
      <c r="K5" s="20" t="s">
        <v>64</v>
      </c>
      <c r="L5" s="20" t="s">
        <v>142</v>
      </c>
      <c r="M5" s="20" t="s">
        <v>144</v>
      </c>
      <c r="N5" s="20" t="s">
        <v>138</v>
      </c>
      <c r="O5" s="20" t="s">
        <v>248</v>
      </c>
      <c r="P5" s="20" t="s">
        <v>249</v>
      </c>
      <c r="BD5" s="133"/>
      <c r="BE5" s="133"/>
      <c r="BF5" s="133"/>
      <c r="BG5" s="133"/>
      <c r="BH5" s="133"/>
    </row>
    <row r="6" spans="1:60" x14ac:dyDescent="0.25">
      <c r="A6" s="47" t="str">
        <f>NCHRP255_link!B10</f>
        <v>US 52 E/O SR823</v>
      </c>
      <c r="B6" s="17" t="s">
        <v>67</v>
      </c>
      <c r="G6" s="211">
        <f>PM_turns!G6</f>
        <v>0</v>
      </c>
      <c r="H6" s="211">
        <f>PM_turns!H6</f>
        <v>0</v>
      </c>
      <c r="I6" s="135"/>
      <c r="J6" s="135" t="e">
        <f>IF(P17&gt;O17,(P17/(P17+O17)),(O17/(O17+P17)))</f>
        <v>#DIV/0!</v>
      </c>
      <c r="K6" s="135" t="e">
        <f>H6/G6</f>
        <v>#DIV/0!</v>
      </c>
      <c r="L6" s="135"/>
      <c r="M6" s="212"/>
      <c r="N6" s="266">
        <v>1</v>
      </c>
      <c r="O6" s="47">
        <f>NCHRP255_link!AF10</f>
        <v>1.1627000000000001</v>
      </c>
      <c r="P6" s="47">
        <f>NCHRP255_link!AG10</f>
        <v>1.2724</v>
      </c>
    </row>
    <row r="7" spans="1:60" x14ac:dyDescent="0.25">
      <c r="A7" s="47" t="str">
        <f>NCHRP255_link!B11</f>
        <v>US 52 W/O SR823</v>
      </c>
      <c r="B7" s="17" t="s">
        <v>65</v>
      </c>
      <c r="G7" s="211">
        <f>PM_turns!G7</f>
        <v>0</v>
      </c>
      <c r="H7" s="211">
        <f>PM_turns!H7</f>
        <v>0</v>
      </c>
      <c r="I7" s="135"/>
      <c r="J7" s="135" t="e">
        <f>IF(P24&gt;O24,(P24/(P24+O24)),(O24/(O24+P24)))</f>
        <v>#DIV/0!</v>
      </c>
      <c r="K7" s="135" t="e">
        <f>H7/G7</f>
        <v>#DIV/0!</v>
      </c>
      <c r="L7" s="135"/>
      <c r="M7" s="212"/>
      <c r="N7" s="266">
        <v>1</v>
      </c>
      <c r="O7" s="47">
        <f>NCHRP255_link!AF11</f>
        <v>0.71530000000000005</v>
      </c>
      <c r="P7" s="47">
        <f>NCHRP255_link!AG11</f>
        <v>0.77229999999999999</v>
      </c>
    </row>
    <row r="8" spans="1:60" x14ac:dyDescent="0.25">
      <c r="A8" s="47" t="str">
        <f>NCHRP255_link!B12</f>
        <v>US 23 S/O SR823</v>
      </c>
      <c r="B8" s="17" t="s">
        <v>68</v>
      </c>
      <c r="G8" s="211">
        <f>PM_turns!G8</f>
        <v>0</v>
      </c>
      <c r="H8" s="211">
        <f>PM_turns!H8</f>
        <v>0</v>
      </c>
      <c r="I8" s="135"/>
      <c r="J8" s="135" t="e">
        <f>IF(P31&gt;O31,(P31/(P31+O31)),(O31/(O31+P31)))</f>
        <v>#DIV/0!</v>
      </c>
      <c r="K8" s="135" t="e">
        <f>H8/G8</f>
        <v>#DIV/0!</v>
      </c>
      <c r="L8" s="135"/>
      <c r="M8" s="212"/>
      <c r="N8" s="266">
        <v>1</v>
      </c>
      <c r="O8" s="47">
        <f>NCHRP255_link!AF12</f>
        <v>0.78669999999999995</v>
      </c>
      <c r="P8" s="47">
        <f>NCHRP255_link!AG12</f>
        <v>0.89349999999999996</v>
      </c>
    </row>
    <row r="9" spans="1:60" x14ac:dyDescent="0.25">
      <c r="A9" s="47" t="str">
        <f>NCHRP255_link!B16</f>
        <v>SR335 N/O CR28</v>
      </c>
      <c r="B9" s="17" t="s">
        <v>66</v>
      </c>
      <c r="G9" s="211">
        <f>PM_turns!G9</f>
        <v>0</v>
      </c>
      <c r="H9" s="211">
        <f>PM_turns!H9</f>
        <v>0</v>
      </c>
      <c r="I9" s="135"/>
      <c r="J9" s="135" t="e">
        <f>IF(P38&gt;O38,(P38/(P38+O38)),(O38/(O38+P38)))</f>
        <v>#DIV/0!</v>
      </c>
      <c r="K9" s="135" t="e">
        <f>H9/G9</f>
        <v>#DIV/0!</v>
      </c>
      <c r="L9" s="135"/>
      <c r="M9" s="212"/>
      <c r="N9" s="266">
        <v>1</v>
      </c>
      <c r="O9" s="47">
        <f>NCHRP255_link!AF16</f>
        <v>0.67720000000000002</v>
      </c>
      <c r="P9" s="47">
        <f>NCHRP255_link!AG16</f>
        <v>0.74109999999999998</v>
      </c>
    </row>
    <row r="10" spans="1:60" hidden="1" x14ac:dyDescent="0.25">
      <c r="A10" s="47" t="str">
        <f>NCHRP255_link!B17</f>
        <v>SR335 S/O CR28</v>
      </c>
      <c r="B10" s="17" t="s">
        <v>233</v>
      </c>
      <c r="G10" s="211">
        <f>PM_turns!G10</f>
        <v>0</v>
      </c>
      <c r="H10" s="211">
        <f>PM_turns!H10</f>
        <v>0</v>
      </c>
      <c r="I10" s="135"/>
      <c r="J10" s="135" t="e">
        <f>IF(P45&gt;O45,(P45/(P45+O45)),(O45/(O45+P45)))</f>
        <v>#DIV/0!</v>
      </c>
      <c r="K10" s="135" t="e">
        <f t="shared" ref="K10:K11" si="0">H10/G10</f>
        <v>#DIV/0!</v>
      </c>
      <c r="L10" s="135"/>
      <c r="M10" s="212"/>
      <c r="N10" s="266">
        <v>1</v>
      </c>
      <c r="O10" s="47">
        <f>NCHRP255_link!AF17</f>
        <v>0.28370000000000001</v>
      </c>
      <c r="P10" s="47">
        <f>NCHRP255_link!AG17</f>
        <v>0.31159999999999999</v>
      </c>
    </row>
    <row r="11" spans="1:60" hidden="1" x14ac:dyDescent="0.25">
      <c r="A11" s="47" t="str">
        <f>NCHRP255_link!B18</f>
        <v>CR503 (OHIO RIR)</v>
      </c>
      <c r="B11" s="17" t="s">
        <v>234</v>
      </c>
      <c r="G11" s="211">
        <f>PM_turns!G11</f>
        <v>0</v>
      </c>
      <c r="H11" s="211">
        <f>PM_turns!H11</f>
        <v>0</v>
      </c>
      <c r="I11" s="135"/>
      <c r="J11" s="135" t="e">
        <f>IF(P52&gt;O52,(P52/(P52+O52)),(O52/(O52+P52)))</f>
        <v>#DIV/0!</v>
      </c>
      <c r="K11" s="135" t="e">
        <f t="shared" si="0"/>
        <v>#DIV/0!</v>
      </c>
      <c r="L11" s="135"/>
      <c r="M11" s="212"/>
      <c r="N11" s="266">
        <v>1</v>
      </c>
      <c r="O11" s="47">
        <f>NCHRP255_link!AF18</f>
        <v>1</v>
      </c>
      <c r="P11" s="47">
        <f>NCHRP255_link!AG18</f>
        <v>1</v>
      </c>
    </row>
    <row r="12" spans="1:60" ht="20.25" customHeight="1" x14ac:dyDescent="0.25">
      <c r="N12" s="279" t="s">
        <v>139</v>
      </c>
      <c r="O12" s="279"/>
      <c r="P12" s="279"/>
    </row>
    <row r="13" spans="1:60" x14ac:dyDescent="0.25">
      <c r="B13" s="18" t="s">
        <v>208</v>
      </c>
      <c r="C13" s="18"/>
      <c r="D13" s="18"/>
      <c r="E13" s="18"/>
      <c r="F13" s="18"/>
      <c r="G13" s="213">
        <f>PM_turns!G13</f>
        <v>0</v>
      </c>
    </row>
    <row r="14" spans="1:60" x14ac:dyDescent="0.25">
      <c r="B14" s="17" t="str">
        <f>B6</f>
        <v>E LEG</v>
      </c>
      <c r="C14" s="17" t="s">
        <v>231</v>
      </c>
      <c r="D14" s="17" t="s">
        <v>232</v>
      </c>
      <c r="E14" s="17" t="str">
        <f>C14</f>
        <v>UP</v>
      </c>
      <c r="F14" s="17" t="str">
        <f>D14</f>
        <v>DOWN</v>
      </c>
      <c r="G14" s="20" t="s">
        <v>219</v>
      </c>
      <c r="H14" s="20" t="s">
        <v>220</v>
      </c>
      <c r="I14" s="20" t="s">
        <v>221</v>
      </c>
      <c r="J14" s="20" t="str">
        <f>G14</f>
        <v>LT (S)</v>
      </c>
      <c r="K14" s="20" t="str">
        <f t="shared" ref="K14:L14" si="1">H14</f>
        <v>THRU (W)</v>
      </c>
      <c r="L14" s="20" t="str">
        <f t="shared" si="1"/>
        <v>RT (N)</v>
      </c>
      <c r="N14" s="17" t="str">
        <f>B6</f>
        <v>E LEG</v>
      </c>
      <c r="O14" s="25" t="s">
        <v>69</v>
      </c>
      <c r="P14" s="25" t="s">
        <v>70</v>
      </c>
    </row>
    <row r="15" spans="1:60" x14ac:dyDescent="0.25">
      <c r="C15" s="20" t="s">
        <v>71</v>
      </c>
      <c r="D15" s="20" t="s">
        <v>71</v>
      </c>
      <c r="E15" s="20" t="s">
        <v>61</v>
      </c>
      <c r="F15" s="20" t="s">
        <v>61</v>
      </c>
      <c r="G15" s="20" t="s">
        <v>71</v>
      </c>
      <c r="H15" s="20" t="s">
        <v>71</v>
      </c>
      <c r="I15" s="20" t="s">
        <v>71</v>
      </c>
      <c r="J15" s="20" t="s">
        <v>61</v>
      </c>
      <c r="K15" s="20" t="s">
        <v>61</v>
      </c>
      <c r="L15" s="20" t="s">
        <v>61</v>
      </c>
      <c r="N15" s="17" t="s">
        <v>72</v>
      </c>
      <c r="O15" s="17">
        <f>G20+H20+I20+C20+D20</f>
        <v>0</v>
      </c>
      <c r="P15" s="17">
        <f>G27+H34+I41+I48+I55</f>
        <v>0</v>
      </c>
    </row>
    <row r="16" spans="1:60" x14ac:dyDescent="0.25">
      <c r="B16" s="136" t="str">
        <f>IF($H$2=0," ",$H$2)</f>
        <v xml:space="preserve"> 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N16" s="17" t="s">
        <v>73</v>
      </c>
      <c r="O16" s="17">
        <f>J20+K20+L20+E20+F20</f>
        <v>0</v>
      </c>
      <c r="P16" s="17">
        <f>J27+K34+L41+L48+L55</f>
        <v>0</v>
      </c>
      <c r="AI16" s="37"/>
      <c r="AJ16" s="38"/>
      <c r="AK16" s="38"/>
      <c r="AL16" s="38"/>
      <c r="AM16" s="38"/>
      <c r="AN16" s="38"/>
      <c r="AO16" s="38"/>
      <c r="AP16" s="137"/>
      <c r="AQ16" s="137"/>
      <c r="AR16" s="138"/>
    </row>
    <row r="17" spans="2:44" ht="15.6" x14ac:dyDescent="0.3">
      <c r="B17" s="136" t="str">
        <f>IF($H$2=0," ",B16+TIME(0,15,0))</f>
        <v xml:space="preserve"> </v>
      </c>
      <c r="C17" s="134"/>
      <c r="D17" s="134"/>
      <c r="E17" s="134"/>
      <c r="F17" s="134"/>
      <c r="G17" s="267"/>
      <c r="H17" s="267"/>
      <c r="I17" s="267"/>
      <c r="J17" s="267"/>
      <c r="K17" s="267"/>
      <c r="L17" s="267"/>
      <c r="N17" s="17" t="s">
        <v>60</v>
      </c>
      <c r="O17" s="17">
        <f>SUM(O15:O16)</f>
        <v>0</v>
      </c>
      <c r="P17" s="17">
        <f>SUM(P15:P16)</f>
        <v>0</v>
      </c>
      <c r="AI17" s="40"/>
      <c r="AJ17" s="18"/>
      <c r="AK17" s="18"/>
      <c r="AL17" s="18"/>
      <c r="AM17" s="139" t="s">
        <v>269</v>
      </c>
      <c r="AN17" s="26" t="s">
        <v>147</v>
      </c>
      <c r="AO17" s="26" t="s">
        <v>152</v>
      </c>
      <c r="AP17" s="18"/>
      <c r="AQ17" s="18"/>
      <c r="AR17" s="41"/>
    </row>
    <row r="18" spans="2:44" x14ac:dyDescent="0.25">
      <c r="B18" s="136" t="str">
        <f t="shared" ref="B18:B19" si="2">IF($H$2=0," ",B17+TIME(0,15,0))</f>
        <v xml:space="preserve"> </v>
      </c>
      <c r="C18" s="134"/>
      <c r="D18" s="134"/>
      <c r="E18" s="134"/>
      <c r="F18" s="134"/>
      <c r="G18" s="267"/>
      <c r="H18" s="267"/>
      <c r="I18" s="267"/>
      <c r="J18" s="267"/>
      <c r="K18" s="267"/>
      <c r="L18" s="267"/>
      <c r="U18" s="49"/>
      <c r="AI18" s="40"/>
      <c r="AJ18" s="18"/>
      <c r="AK18" s="18"/>
      <c r="AL18" s="18"/>
      <c r="AM18" s="18"/>
      <c r="AN18" s="18">
        <f>SUM(AL19:AN19)</f>
        <v>0</v>
      </c>
      <c r="AO18" s="18">
        <f>AK23+AP21+AO26</f>
        <v>0</v>
      </c>
      <c r="AP18" s="18"/>
      <c r="AQ18" s="18"/>
      <c r="AR18" s="41"/>
    </row>
    <row r="19" spans="2:44" x14ac:dyDescent="0.25">
      <c r="B19" s="136" t="str">
        <f t="shared" si="2"/>
        <v xml:space="preserve"> </v>
      </c>
      <c r="C19" s="134"/>
      <c r="D19" s="134"/>
      <c r="E19" s="134"/>
      <c r="F19" s="134"/>
      <c r="G19" s="267"/>
      <c r="H19" s="267"/>
      <c r="I19" s="267"/>
      <c r="J19" s="267"/>
      <c r="K19" s="267"/>
      <c r="L19" s="267"/>
      <c r="AI19" s="40"/>
      <c r="AJ19" s="18"/>
      <c r="AK19" s="18"/>
      <c r="AL19" s="50">
        <f>I27+L27</f>
        <v>0</v>
      </c>
      <c r="AM19" s="50">
        <f>H27+K27</f>
        <v>0</v>
      </c>
      <c r="AN19" s="50">
        <f>G27+J27</f>
        <v>0</v>
      </c>
      <c r="AO19" s="18"/>
      <c r="AP19" s="18"/>
      <c r="AQ19" s="18"/>
      <c r="AR19" s="41"/>
    </row>
    <row r="20" spans="2:44" ht="15.6" x14ac:dyDescent="0.3">
      <c r="B20" s="20" t="s">
        <v>295</v>
      </c>
      <c r="C20" s="20">
        <f t="shared" ref="C20:F20" si="3">SUM(C16:C19)</f>
        <v>0</v>
      </c>
      <c r="D20" s="20">
        <f t="shared" si="3"/>
        <v>0</v>
      </c>
      <c r="E20" s="20">
        <f t="shared" si="3"/>
        <v>0</v>
      </c>
      <c r="F20" s="20">
        <f t="shared" si="3"/>
        <v>0</v>
      </c>
      <c r="G20" s="20">
        <f t="shared" ref="G20:L20" si="4">SUM(G16:G19)</f>
        <v>0</v>
      </c>
      <c r="H20" s="20">
        <f t="shared" si="4"/>
        <v>0</v>
      </c>
      <c r="I20" s="20">
        <f t="shared" si="4"/>
        <v>0</v>
      </c>
      <c r="J20" s="20">
        <f t="shared" si="4"/>
        <v>0</v>
      </c>
      <c r="K20" s="20">
        <f t="shared" si="4"/>
        <v>0</v>
      </c>
      <c r="L20" s="20">
        <f t="shared" si="4"/>
        <v>0</v>
      </c>
      <c r="AI20" s="40"/>
      <c r="AJ20" s="18"/>
      <c r="AK20" s="18"/>
      <c r="AL20" s="27">
        <v>8</v>
      </c>
      <c r="AM20" s="27" t="s">
        <v>147</v>
      </c>
      <c r="AN20" s="27">
        <v>9</v>
      </c>
      <c r="AO20" s="18"/>
      <c r="AP20" s="18"/>
      <c r="AQ20" s="18"/>
      <c r="AR20" s="41"/>
    </row>
    <row r="21" spans="2:44" ht="15.6" x14ac:dyDescent="0.3">
      <c r="B21" s="17" t="str">
        <f>B7</f>
        <v>N LEG</v>
      </c>
      <c r="C21" s="17" t="s">
        <v>231</v>
      </c>
      <c r="D21" s="17" t="s">
        <v>232</v>
      </c>
      <c r="E21" s="17" t="str">
        <f>C21</f>
        <v>UP</v>
      </c>
      <c r="F21" s="17" t="str">
        <f>D21</f>
        <v>DOWN</v>
      </c>
      <c r="G21" s="20" t="s">
        <v>222</v>
      </c>
      <c r="H21" s="20" t="s">
        <v>223</v>
      </c>
      <c r="I21" s="20" t="s">
        <v>224</v>
      </c>
      <c r="J21" s="20" t="str">
        <f t="shared" ref="J21:L21" si="5">G21</f>
        <v>LT (E )</v>
      </c>
      <c r="K21" s="20" t="str">
        <f t="shared" si="5"/>
        <v>THRU (S)</v>
      </c>
      <c r="L21" s="20" t="str">
        <f t="shared" si="5"/>
        <v>RT (W)</v>
      </c>
      <c r="N21" s="17" t="str">
        <f>B7</f>
        <v>N LEG</v>
      </c>
      <c r="O21" s="25" t="s">
        <v>69</v>
      </c>
      <c r="P21" s="25" t="s">
        <v>70</v>
      </c>
      <c r="AI21" s="40"/>
      <c r="AJ21" s="18"/>
      <c r="AK21" s="18"/>
      <c r="AL21" s="18"/>
      <c r="AM21" s="18"/>
      <c r="AN21" s="18"/>
      <c r="AO21" s="26" t="s">
        <v>148</v>
      </c>
      <c r="AP21" s="51">
        <f>I20+L20</f>
        <v>0</v>
      </c>
      <c r="AQ21" s="18"/>
      <c r="AR21" s="41"/>
    </row>
    <row r="22" spans="2:44" ht="15.6" x14ac:dyDescent="0.3">
      <c r="C22" s="20" t="s">
        <v>71</v>
      </c>
      <c r="D22" s="20" t="s">
        <v>71</v>
      </c>
      <c r="E22" s="20" t="s">
        <v>61</v>
      </c>
      <c r="F22" s="20" t="s">
        <v>61</v>
      </c>
      <c r="G22" s="20" t="s">
        <v>71</v>
      </c>
      <c r="H22" s="20" t="s">
        <v>71</v>
      </c>
      <c r="I22" s="20" t="s">
        <v>71</v>
      </c>
      <c r="J22" s="20" t="s">
        <v>61</v>
      </c>
      <c r="K22" s="20" t="s">
        <v>61</v>
      </c>
      <c r="L22" s="20" t="s">
        <v>61</v>
      </c>
      <c r="N22" s="17" t="s">
        <v>72</v>
      </c>
      <c r="O22" s="17">
        <f>G27+H27+I27+C27+D27</f>
        <v>0</v>
      </c>
      <c r="P22" s="17">
        <f>I20+G34+H41+H48+H55</f>
        <v>0</v>
      </c>
      <c r="AI22" s="28" t="s">
        <v>149</v>
      </c>
      <c r="AJ22" s="52">
        <f>AL19+AP22+AN26</f>
        <v>0</v>
      </c>
      <c r="AK22" s="18"/>
      <c r="AL22" s="53"/>
      <c r="AM22" s="53"/>
      <c r="AN22" s="53"/>
      <c r="AO22" s="26" t="s">
        <v>149</v>
      </c>
      <c r="AP22" s="51">
        <f>H20+K20</f>
        <v>0</v>
      </c>
      <c r="AQ22" s="18"/>
      <c r="AR22" s="140" t="s">
        <v>55</v>
      </c>
    </row>
    <row r="23" spans="2:44" ht="15.6" x14ac:dyDescent="0.3">
      <c r="B23" s="136" t="str">
        <f>IF($H$2=0," ",$H$2)</f>
        <v xml:space="preserve"> 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N23" s="17" t="s">
        <v>73</v>
      </c>
      <c r="O23" s="17">
        <f>J27+K27+L27+E27+F27</f>
        <v>0</v>
      </c>
      <c r="P23" s="17">
        <f>L20+J34+K41+K48+K55</f>
        <v>0</v>
      </c>
      <c r="AI23" s="28" t="s">
        <v>154</v>
      </c>
      <c r="AJ23" s="52">
        <f>SUM(AK23:AK25)</f>
        <v>0</v>
      </c>
      <c r="AK23" s="54">
        <f>G34+J34</f>
        <v>0</v>
      </c>
      <c r="AL23" s="29" t="s">
        <v>16</v>
      </c>
      <c r="AM23" s="53"/>
      <c r="AN23" s="53"/>
      <c r="AO23" s="26" t="s">
        <v>150</v>
      </c>
      <c r="AP23" s="51">
        <f>G20+J20</f>
        <v>0</v>
      </c>
      <c r="AQ23" s="18">
        <f>SUM(AP21:AP23)</f>
        <v>0</v>
      </c>
      <c r="AR23" s="30" t="s">
        <v>149</v>
      </c>
    </row>
    <row r="24" spans="2:44" ht="15.6" x14ac:dyDescent="0.3">
      <c r="B24" s="136" t="str">
        <f>IF($H$2=0," ",B23+TIME(0,15,0))</f>
        <v xml:space="preserve"> </v>
      </c>
      <c r="C24" s="134"/>
      <c r="D24" s="134"/>
      <c r="E24" s="134"/>
      <c r="F24" s="134"/>
      <c r="G24" s="267"/>
      <c r="H24" s="267"/>
      <c r="I24" s="267"/>
      <c r="J24" s="267"/>
      <c r="K24" s="267"/>
      <c r="L24" s="267"/>
      <c r="N24" s="17" t="s">
        <v>60</v>
      </c>
      <c r="O24" s="17">
        <f>SUM(O22:O23)</f>
        <v>0</v>
      </c>
      <c r="P24" s="17">
        <f>SUM(P22:P23)</f>
        <v>0</v>
      </c>
      <c r="AI24" s="141" t="s">
        <v>270</v>
      </c>
      <c r="AJ24" s="18"/>
      <c r="AK24" s="54">
        <f>H34+K34</f>
        <v>0</v>
      </c>
      <c r="AL24" s="29" t="s">
        <v>154</v>
      </c>
      <c r="AM24" s="53"/>
      <c r="AN24" s="53"/>
      <c r="AO24" s="18"/>
      <c r="AP24" s="18"/>
      <c r="AQ24" s="18">
        <f>AN19+AK24+AP26</f>
        <v>0</v>
      </c>
      <c r="AR24" s="30" t="s">
        <v>154</v>
      </c>
    </row>
    <row r="25" spans="2:44" ht="15.6" x14ac:dyDescent="0.3">
      <c r="B25" s="136" t="str">
        <f t="shared" ref="B25:B26" si="6">IF($H$2=0," ",B24+TIME(0,15,0))</f>
        <v xml:space="preserve"> </v>
      </c>
      <c r="C25" s="134"/>
      <c r="D25" s="134"/>
      <c r="E25" s="134"/>
      <c r="F25" s="134"/>
      <c r="G25" s="267"/>
      <c r="H25" s="267"/>
      <c r="I25" s="267"/>
      <c r="J25" s="267"/>
      <c r="K25" s="267"/>
      <c r="L25" s="267"/>
      <c r="AI25" s="40"/>
      <c r="AJ25" s="18"/>
      <c r="AK25" s="54">
        <f>I34+L34</f>
        <v>0</v>
      </c>
      <c r="AL25" s="29" t="s">
        <v>155</v>
      </c>
      <c r="AM25" s="53"/>
      <c r="AN25" s="27" t="s">
        <v>151</v>
      </c>
      <c r="AO25" s="27" t="s">
        <v>152</v>
      </c>
      <c r="AP25" s="27" t="s">
        <v>153</v>
      </c>
      <c r="AQ25" s="18"/>
      <c r="AR25" s="41"/>
    </row>
    <row r="26" spans="2:44" x14ac:dyDescent="0.25">
      <c r="B26" s="136" t="str">
        <f t="shared" si="6"/>
        <v xml:space="preserve"> </v>
      </c>
      <c r="C26" s="134"/>
      <c r="D26" s="134"/>
      <c r="E26" s="134"/>
      <c r="F26" s="134"/>
      <c r="G26" s="267"/>
      <c r="H26" s="267"/>
      <c r="I26" s="267"/>
      <c r="J26" s="267"/>
      <c r="K26" s="267"/>
      <c r="L26" s="267"/>
      <c r="AI26" s="40"/>
      <c r="AJ26" s="18"/>
      <c r="AK26" s="18"/>
      <c r="AL26" s="53"/>
      <c r="AM26" s="18"/>
      <c r="AN26" s="50">
        <f>G41+J41</f>
        <v>0</v>
      </c>
      <c r="AO26" s="50">
        <f>H41+K41</f>
        <v>0</v>
      </c>
      <c r="AP26" s="50">
        <f>I41+L41</f>
        <v>0</v>
      </c>
      <c r="AQ26" s="18"/>
      <c r="AR26" s="41"/>
    </row>
    <row r="27" spans="2:44" x14ac:dyDescent="0.25">
      <c r="B27" s="20" t="s">
        <v>295</v>
      </c>
      <c r="C27" s="20">
        <f t="shared" ref="C27:F27" si="7">SUM(C23:C26)</f>
        <v>0</v>
      </c>
      <c r="D27" s="20">
        <f t="shared" si="7"/>
        <v>0</v>
      </c>
      <c r="E27" s="20">
        <f t="shared" si="7"/>
        <v>0</v>
      </c>
      <c r="F27" s="20">
        <f t="shared" si="7"/>
        <v>0</v>
      </c>
      <c r="G27" s="20">
        <f t="shared" ref="G27:L27" si="8">SUM(G23:G26)</f>
        <v>0</v>
      </c>
      <c r="H27" s="20">
        <f t="shared" si="8"/>
        <v>0</v>
      </c>
      <c r="I27" s="20">
        <f t="shared" si="8"/>
        <v>0</v>
      </c>
      <c r="J27" s="20">
        <f t="shared" si="8"/>
        <v>0</v>
      </c>
      <c r="K27" s="20">
        <f t="shared" si="8"/>
        <v>0</v>
      </c>
      <c r="L27" s="20">
        <f t="shared" si="8"/>
        <v>0</v>
      </c>
      <c r="AI27" s="40"/>
      <c r="AJ27" s="18"/>
      <c r="AK27" s="18"/>
      <c r="AL27" s="18"/>
      <c r="AM27" s="18">
        <f>AK25+AM19+AP23</f>
        <v>0</v>
      </c>
      <c r="AN27" s="18">
        <f>SUM(AN26:AP26)</f>
        <v>0</v>
      </c>
      <c r="AO27" s="18"/>
      <c r="AP27" s="18"/>
      <c r="AQ27" s="18"/>
      <c r="AR27" s="41"/>
    </row>
    <row r="28" spans="2:44" ht="15.6" x14ac:dyDescent="0.3">
      <c r="B28" s="17" t="str">
        <f>B8</f>
        <v>W LEG</v>
      </c>
      <c r="C28" s="17" t="s">
        <v>231</v>
      </c>
      <c r="D28" s="17" t="s">
        <v>232</v>
      </c>
      <c r="E28" s="17" t="str">
        <f>C28</f>
        <v>UP</v>
      </c>
      <c r="F28" s="17" t="str">
        <f>D28</f>
        <v>DOWN</v>
      </c>
      <c r="G28" s="20" t="s">
        <v>225</v>
      </c>
      <c r="H28" s="20" t="s">
        <v>226</v>
      </c>
      <c r="I28" s="20" t="s">
        <v>227</v>
      </c>
      <c r="J28" s="20" t="str">
        <f t="shared" ref="J28:L28" si="9">G28</f>
        <v>LT (N)</v>
      </c>
      <c r="K28" s="20" t="str">
        <f t="shared" si="9"/>
        <v>THRU (E )</v>
      </c>
      <c r="L28" s="20" t="str">
        <f t="shared" si="9"/>
        <v>RT (S)</v>
      </c>
      <c r="N28" s="17" t="str">
        <f>B8</f>
        <v>W LEG</v>
      </c>
      <c r="O28" s="25" t="s">
        <v>69</v>
      </c>
      <c r="P28" s="25" t="s">
        <v>70</v>
      </c>
      <c r="AI28" s="40"/>
      <c r="AJ28" s="18"/>
      <c r="AK28" s="18"/>
      <c r="AL28" s="18"/>
      <c r="AM28" s="26" t="s">
        <v>147</v>
      </c>
      <c r="AN28" s="26" t="s">
        <v>152</v>
      </c>
      <c r="AO28" s="18"/>
      <c r="AP28" s="18"/>
      <c r="AQ28" s="18"/>
      <c r="AR28" s="41"/>
    </row>
    <row r="29" spans="2:44" ht="15.6" x14ac:dyDescent="0.3">
      <c r="C29" s="20" t="s">
        <v>71</v>
      </c>
      <c r="D29" s="20" t="s">
        <v>71</v>
      </c>
      <c r="E29" s="20" t="s">
        <v>61</v>
      </c>
      <c r="F29" s="20" t="s">
        <v>61</v>
      </c>
      <c r="G29" s="20" t="s">
        <v>71</v>
      </c>
      <c r="H29" s="20" t="s">
        <v>71</v>
      </c>
      <c r="I29" s="20" t="s">
        <v>71</v>
      </c>
      <c r="J29" s="20" t="s">
        <v>61</v>
      </c>
      <c r="K29" s="20" t="s">
        <v>61</v>
      </c>
      <c r="L29" s="20" t="s">
        <v>61</v>
      </c>
      <c r="N29" s="17" t="s">
        <v>72</v>
      </c>
      <c r="O29" s="17">
        <f>G34+H34+I34+C34+D34</f>
        <v>0</v>
      </c>
      <c r="P29" s="17">
        <f>H20+I27+G41+G48+G55</f>
        <v>0</v>
      </c>
      <c r="AI29" s="43"/>
      <c r="AJ29" s="42"/>
      <c r="AK29" s="42"/>
      <c r="AL29" s="42"/>
      <c r="AM29" s="42"/>
      <c r="AN29" s="142" t="s">
        <v>271</v>
      </c>
      <c r="AO29" s="42"/>
      <c r="AP29" s="42"/>
      <c r="AQ29" s="42"/>
      <c r="AR29" s="44"/>
    </row>
    <row r="30" spans="2:44" x14ac:dyDescent="0.25">
      <c r="B30" s="136" t="str">
        <f>IF($H$2=0," ",$H$2)</f>
        <v xml:space="preserve"> 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N30" s="17" t="s">
        <v>73</v>
      </c>
      <c r="O30" s="17">
        <f>J34+K34+L34+E34+F34</f>
        <v>0</v>
      </c>
      <c r="P30" s="17">
        <f>K20+L27+J41+J48+J55</f>
        <v>0</v>
      </c>
    </row>
    <row r="31" spans="2:44" x14ac:dyDescent="0.25">
      <c r="B31" s="136" t="str">
        <f>IF($H$2=0," ",B30+TIME(0,15,0))</f>
        <v xml:space="preserve"> </v>
      </c>
      <c r="C31" s="134"/>
      <c r="D31" s="134"/>
      <c r="E31" s="134"/>
      <c r="F31" s="134"/>
      <c r="G31" s="267"/>
      <c r="H31" s="267"/>
      <c r="I31" s="267"/>
      <c r="J31" s="267"/>
      <c r="K31" s="267"/>
      <c r="L31" s="267"/>
      <c r="N31" s="17" t="s">
        <v>60</v>
      </c>
      <c r="O31" s="17">
        <f>SUM(O29:O30)</f>
        <v>0</v>
      </c>
      <c r="P31" s="17">
        <f>SUM(P29:P30)</f>
        <v>0</v>
      </c>
    </row>
    <row r="32" spans="2:44" x14ac:dyDescent="0.25">
      <c r="B32" s="136" t="str">
        <f t="shared" ref="B32:B33" si="10">IF($H$2=0," ",B31+TIME(0,15,0))</f>
        <v xml:space="preserve"> </v>
      </c>
      <c r="C32" s="134"/>
      <c r="D32" s="134"/>
      <c r="E32" s="134"/>
      <c r="F32" s="134"/>
      <c r="G32" s="267"/>
      <c r="H32" s="267"/>
      <c r="I32" s="267"/>
      <c r="J32" s="267"/>
      <c r="K32" s="267"/>
      <c r="L32" s="267"/>
    </row>
    <row r="33" spans="2:16" x14ac:dyDescent="0.25">
      <c r="B33" s="136" t="str">
        <f t="shared" si="10"/>
        <v xml:space="preserve"> </v>
      </c>
      <c r="C33" s="134"/>
      <c r="D33" s="134"/>
      <c r="E33" s="134"/>
      <c r="F33" s="134"/>
      <c r="G33" s="267"/>
      <c r="H33" s="267"/>
      <c r="I33" s="267"/>
      <c r="J33" s="267"/>
      <c r="K33" s="267"/>
      <c r="L33" s="267"/>
    </row>
    <row r="34" spans="2:16" x14ac:dyDescent="0.25">
      <c r="B34" s="20" t="s">
        <v>295</v>
      </c>
      <c r="C34" s="20">
        <f t="shared" ref="C34:F34" si="11">SUM(C30:C33)</f>
        <v>0</v>
      </c>
      <c r="D34" s="20">
        <f t="shared" si="11"/>
        <v>0</v>
      </c>
      <c r="E34" s="20">
        <f t="shared" si="11"/>
        <v>0</v>
      </c>
      <c r="F34" s="20">
        <f t="shared" si="11"/>
        <v>0</v>
      </c>
      <c r="G34" s="20">
        <f t="shared" ref="G34:L34" si="12">SUM(G30:G33)</f>
        <v>0</v>
      </c>
      <c r="H34" s="20">
        <f t="shared" si="12"/>
        <v>0</v>
      </c>
      <c r="I34" s="20">
        <f t="shared" si="12"/>
        <v>0</v>
      </c>
      <c r="J34" s="20">
        <f t="shared" si="12"/>
        <v>0</v>
      </c>
      <c r="K34" s="20">
        <f t="shared" si="12"/>
        <v>0</v>
      </c>
      <c r="L34" s="20">
        <f t="shared" si="12"/>
        <v>0</v>
      </c>
    </row>
    <row r="35" spans="2:16" x14ac:dyDescent="0.25">
      <c r="B35" s="17" t="str">
        <f>B9</f>
        <v>S LEG</v>
      </c>
      <c r="C35" s="17" t="s">
        <v>231</v>
      </c>
      <c r="D35" s="17" t="s">
        <v>232</v>
      </c>
      <c r="E35" s="17" t="str">
        <f>C35</f>
        <v>UP</v>
      </c>
      <c r="F35" s="17" t="str">
        <f>D35</f>
        <v>DOWN</v>
      </c>
      <c r="G35" s="20" t="s">
        <v>228</v>
      </c>
      <c r="H35" s="20" t="s">
        <v>229</v>
      </c>
      <c r="I35" s="20" t="s">
        <v>230</v>
      </c>
      <c r="J35" s="20" t="str">
        <f t="shared" ref="J35:L35" si="13">G35</f>
        <v>LT (W)</v>
      </c>
      <c r="K35" s="20" t="str">
        <f t="shared" si="13"/>
        <v>THRU (N)</v>
      </c>
      <c r="L35" s="20" t="str">
        <f t="shared" si="13"/>
        <v>RT (E )</v>
      </c>
      <c r="N35" s="17" t="str">
        <f>B9</f>
        <v>S LEG</v>
      </c>
      <c r="O35" s="25" t="s">
        <v>69</v>
      </c>
      <c r="P35" s="25" t="s">
        <v>70</v>
      </c>
    </row>
    <row r="36" spans="2:16" x14ac:dyDescent="0.25">
      <c r="C36" s="20" t="s">
        <v>71</v>
      </c>
      <c r="D36" s="20" t="s">
        <v>71</v>
      </c>
      <c r="E36" s="20" t="s">
        <v>61</v>
      </c>
      <c r="F36" s="20" t="s">
        <v>61</v>
      </c>
      <c r="G36" s="20" t="s">
        <v>71</v>
      </c>
      <c r="H36" s="20" t="s">
        <v>71</v>
      </c>
      <c r="I36" s="20" t="s">
        <v>71</v>
      </c>
      <c r="J36" s="20" t="s">
        <v>61</v>
      </c>
      <c r="K36" s="20" t="s">
        <v>61</v>
      </c>
      <c r="L36" s="20" t="s">
        <v>61</v>
      </c>
      <c r="N36" s="17" t="s">
        <v>72</v>
      </c>
      <c r="O36" s="17">
        <f>G41+H41+I41+C41+D41</f>
        <v>0</v>
      </c>
      <c r="P36" s="17">
        <f>G20+H27+I34+C48+C55</f>
        <v>0</v>
      </c>
    </row>
    <row r="37" spans="2:16" x14ac:dyDescent="0.25">
      <c r="B37" s="136" t="str">
        <f>IF($H$2=0," ",$H$2)</f>
        <v xml:space="preserve"> 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N37" s="17" t="s">
        <v>73</v>
      </c>
      <c r="O37" s="17">
        <f>J41+K41+L41+E41+F41</f>
        <v>0</v>
      </c>
      <c r="P37" s="17">
        <f>J20+K27+L34+E48+E55</f>
        <v>0</v>
      </c>
    </row>
    <row r="38" spans="2:16" x14ac:dyDescent="0.25">
      <c r="B38" s="136" t="str">
        <f>IF($H$2=0," ",B37+TIME(0,15,0))</f>
        <v xml:space="preserve"> </v>
      </c>
      <c r="C38" s="134"/>
      <c r="D38" s="134"/>
      <c r="E38" s="134"/>
      <c r="F38" s="134"/>
      <c r="G38" s="267"/>
      <c r="H38" s="267"/>
      <c r="I38" s="267"/>
      <c r="J38" s="267"/>
      <c r="K38" s="267"/>
      <c r="L38" s="267"/>
      <c r="N38" s="17" t="s">
        <v>60</v>
      </c>
      <c r="O38" s="17">
        <f>SUM(O36:O37)</f>
        <v>0</v>
      </c>
      <c r="P38" s="17">
        <f>SUM(P36:P37)</f>
        <v>0</v>
      </c>
    </row>
    <row r="39" spans="2:16" x14ac:dyDescent="0.25">
      <c r="B39" s="136" t="str">
        <f t="shared" ref="B39:B40" si="14">IF($H$2=0," ",B38+TIME(0,15,0))</f>
        <v xml:space="preserve"> </v>
      </c>
      <c r="C39" s="134"/>
      <c r="D39" s="134"/>
      <c r="E39" s="134"/>
      <c r="F39" s="134"/>
      <c r="G39" s="267"/>
      <c r="H39" s="267"/>
      <c r="I39" s="267"/>
      <c r="J39" s="267"/>
      <c r="K39" s="267"/>
      <c r="L39" s="267"/>
    </row>
    <row r="40" spans="2:16" x14ac:dyDescent="0.25">
      <c r="B40" s="136" t="str">
        <f t="shared" si="14"/>
        <v xml:space="preserve"> </v>
      </c>
      <c r="C40" s="134"/>
      <c r="D40" s="134"/>
      <c r="E40" s="134"/>
      <c r="F40" s="134"/>
      <c r="G40" s="267"/>
      <c r="H40" s="267"/>
      <c r="I40" s="267"/>
      <c r="J40" s="267"/>
      <c r="K40" s="267"/>
      <c r="L40" s="267"/>
    </row>
    <row r="41" spans="2:16" x14ac:dyDescent="0.25">
      <c r="B41" s="20" t="s">
        <v>295</v>
      </c>
      <c r="C41" s="20">
        <f t="shared" ref="C41:F41" si="15">SUM(C37:C40)</f>
        <v>0</v>
      </c>
      <c r="D41" s="20">
        <f t="shared" si="15"/>
        <v>0</v>
      </c>
      <c r="E41" s="20">
        <f t="shared" si="15"/>
        <v>0</v>
      </c>
      <c r="F41" s="20">
        <f t="shared" si="15"/>
        <v>0</v>
      </c>
      <c r="G41" s="20">
        <f t="shared" ref="G41:L41" si="16">SUM(G37:G40)</f>
        <v>0</v>
      </c>
      <c r="H41" s="20">
        <f t="shared" si="16"/>
        <v>0</v>
      </c>
      <c r="I41" s="20">
        <f t="shared" si="16"/>
        <v>0</v>
      </c>
      <c r="J41" s="20">
        <f t="shared" si="16"/>
        <v>0</v>
      </c>
      <c r="K41" s="20">
        <f t="shared" si="16"/>
        <v>0</v>
      </c>
      <c r="L41" s="20">
        <f t="shared" si="16"/>
        <v>0</v>
      </c>
    </row>
    <row r="42" spans="2:16" hidden="1" x14ac:dyDescent="0.25">
      <c r="B42" s="17" t="str">
        <f>B10</f>
        <v>UP LEG</v>
      </c>
      <c r="C42" s="17" t="s">
        <v>235</v>
      </c>
      <c r="D42" s="17" t="s">
        <v>232</v>
      </c>
      <c r="E42" s="17" t="str">
        <f>C42</f>
        <v>SOUTH</v>
      </c>
      <c r="F42" s="17" t="str">
        <f>D42</f>
        <v>DOWN</v>
      </c>
      <c r="G42" s="20" t="s">
        <v>236</v>
      </c>
      <c r="H42" s="20" t="s">
        <v>237</v>
      </c>
      <c r="I42" s="20" t="s">
        <v>238</v>
      </c>
      <c r="J42" s="20" t="str">
        <f t="shared" ref="J42:L42" si="17">G42</f>
        <v>WEST</v>
      </c>
      <c r="K42" s="20" t="str">
        <f t="shared" si="17"/>
        <v>NORTH</v>
      </c>
      <c r="L42" s="20" t="str">
        <f t="shared" si="17"/>
        <v>EAST</v>
      </c>
      <c r="N42" s="17" t="str">
        <f>B10</f>
        <v>UP LEG</v>
      </c>
      <c r="O42" s="17" t="s">
        <v>69</v>
      </c>
      <c r="P42" s="17" t="s">
        <v>70</v>
      </c>
    </row>
    <row r="43" spans="2:16" hidden="1" x14ac:dyDescent="0.25">
      <c r="C43" s="20" t="s">
        <v>71</v>
      </c>
      <c r="D43" s="20" t="s">
        <v>71</v>
      </c>
      <c r="E43" s="20" t="s">
        <v>61</v>
      </c>
      <c r="F43" s="20" t="s">
        <v>61</v>
      </c>
      <c r="G43" s="20" t="s">
        <v>71</v>
      </c>
      <c r="H43" s="20" t="s">
        <v>71</v>
      </c>
      <c r="I43" s="20" t="s">
        <v>71</v>
      </c>
      <c r="J43" s="20" t="s">
        <v>61</v>
      </c>
      <c r="K43" s="20" t="s">
        <v>61</v>
      </c>
      <c r="L43" s="20" t="s">
        <v>61</v>
      </c>
      <c r="N43" s="17" t="s">
        <v>72</v>
      </c>
      <c r="O43" s="17">
        <f>G48+H48+I48+C48+D48</f>
        <v>0</v>
      </c>
      <c r="P43" s="17">
        <f>C20+C27+C34+C41+D55</f>
        <v>0</v>
      </c>
    </row>
    <row r="44" spans="2:16" hidden="1" x14ac:dyDescent="0.25">
      <c r="B44" s="136" t="str">
        <f>IF($H$2=0," ",$H$2)</f>
        <v xml:space="preserve"> 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N44" s="17" t="s">
        <v>73</v>
      </c>
      <c r="O44" s="17">
        <f>J48+K48+L48+E48+F48</f>
        <v>0</v>
      </c>
      <c r="P44" s="17">
        <f>E20+E27+E34+E41+F55</f>
        <v>0</v>
      </c>
    </row>
    <row r="45" spans="2:16" hidden="1" x14ac:dyDescent="0.25">
      <c r="B45" s="136" t="str">
        <f>IF($H$2=0," ",B44+TIME(0,15,0))</f>
        <v xml:space="preserve"> </v>
      </c>
      <c r="C45" s="134"/>
      <c r="D45" s="134"/>
      <c r="E45" s="134"/>
      <c r="F45" s="134"/>
      <c r="G45" s="267"/>
      <c r="H45" s="267"/>
      <c r="I45" s="267"/>
      <c r="J45" s="267"/>
      <c r="K45" s="267"/>
      <c r="L45" s="267"/>
      <c r="N45" s="17" t="s">
        <v>60</v>
      </c>
      <c r="O45" s="17">
        <f>SUM(O43:O44)</f>
        <v>0</v>
      </c>
      <c r="P45" s="17">
        <f>SUM(P43:P44)</f>
        <v>0</v>
      </c>
    </row>
    <row r="46" spans="2:16" hidden="1" x14ac:dyDescent="0.25">
      <c r="B46" s="136" t="str">
        <f t="shared" ref="B46:B47" si="18">IF($H$2=0," ",B45+TIME(0,15,0))</f>
        <v xml:space="preserve"> </v>
      </c>
      <c r="C46" s="134"/>
      <c r="D46" s="134"/>
      <c r="E46" s="134"/>
      <c r="F46" s="134"/>
      <c r="G46" s="267"/>
      <c r="H46" s="267"/>
      <c r="I46" s="267"/>
      <c r="J46" s="267"/>
      <c r="K46" s="267"/>
      <c r="L46" s="267"/>
    </row>
    <row r="47" spans="2:16" hidden="1" x14ac:dyDescent="0.25">
      <c r="B47" s="136" t="str">
        <f t="shared" si="18"/>
        <v xml:space="preserve"> </v>
      </c>
      <c r="C47" s="134"/>
      <c r="D47" s="134"/>
      <c r="E47" s="134"/>
      <c r="F47" s="134"/>
      <c r="G47" s="267"/>
      <c r="H47" s="267"/>
      <c r="I47" s="267"/>
      <c r="J47" s="267"/>
      <c r="K47" s="267"/>
      <c r="L47" s="267"/>
    </row>
    <row r="48" spans="2:16" hidden="1" x14ac:dyDescent="0.25">
      <c r="B48" s="20" t="s">
        <v>295</v>
      </c>
      <c r="C48" s="20">
        <f t="shared" ref="C48:F48" si="19">SUM(C44:C47)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ref="G48:L48" si="20">SUM(G44:G47)</f>
        <v>0</v>
      </c>
      <c r="H48" s="20">
        <f t="shared" si="20"/>
        <v>0</v>
      </c>
      <c r="I48" s="20">
        <f t="shared" si="20"/>
        <v>0</v>
      </c>
      <c r="J48" s="20">
        <f t="shared" si="20"/>
        <v>0</v>
      </c>
      <c r="K48" s="20">
        <f t="shared" si="20"/>
        <v>0</v>
      </c>
      <c r="L48" s="20">
        <f t="shared" si="20"/>
        <v>0</v>
      </c>
    </row>
    <row r="49" spans="1:54" hidden="1" x14ac:dyDescent="0.25">
      <c r="B49" s="17" t="str">
        <f>B11</f>
        <v>DOWN LEG</v>
      </c>
      <c r="C49" s="17" t="s">
        <v>235</v>
      </c>
      <c r="D49" s="17" t="s">
        <v>231</v>
      </c>
      <c r="E49" s="17" t="str">
        <f>C49</f>
        <v>SOUTH</v>
      </c>
      <c r="F49" s="17" t="str">
        <f>D49</f>
        <v>UP</v>
      </c>
      <c r="G49" s="20" t="s">
        <v>236</v>
      </c>
      <c r="H49" s="20" t="s">
        <v>237</v>
      </c>
      <c r="I49" s="20" t="s">
        <v>238</v>
      </c>
      <c r="J49" s="20" t="str">
        <f t="shared" ref="J49:L49" si="21">G49</f>
        <v>WEST</v>
      </c>
      <c r="K49" s="20" t="str">
        <f t="shared" si="21"/>
        <v>NORTH</v>
      </c>
      <c r="L49" s="20" t="str">
        <f t="shared" si="21"/>
        <v>EAST</v>
      </c>
      <c r="N49" s="17" t="str">
        <f>B11</f>
        <v>DOWN LEG</v>
      </c>
      <c r="O49" s="17" t="s">
        <v>69</v>
      </c>
      <c r="P49" s="17" t="s">
        <v>70</v>
      </c>
    </row>
    <row r="50" spans="1:54" hidden="1" x14ac:dyDescent="0.25">
      <c r="C50" s="20" t="s">
        <v>71</v>
      </c>
      <c r="D50" s="20" t="s">
        <v>71</v>
      </c>
      <c r="E50" s="20" t="s">
        <v>61</v>
      </c>
      <c r="F50" s="20" t="s">
        <v>61</v>
      </c>
      <c r="G50" s="20" t="s">
        <v>71</v>
      </c>
      <c r="H50" s="20" t="s">
        <v>71</v>
      </c>
      <c r="I50" s="20" t="s">
        <v>71</v>
      </c>
      <c r="J50" s="20" t="s">
        <v>61</v>
      </c>
      <c r="K50" s="20" t="s">
        <v>61</v>
      </c>
      <c r="L50" s="20" t="s">
        <v>61</v>
      </c>
      <c r="N50" s="17" t="s">
        <v>72</v>
      </c>
      <c r="O50" s="17">
        <f>G55+H55+I55+C55+D55</f>
        <v>0</v>
      </c>
      <c r="P50" s="17">
        <f>D20+D27+D34+D41+D48</f>
        <v>0</v>
      </c>
    </row>
    <row r="51" spans="1:54" hidden="1" x14ac:dyDescent="0.25">
      <c r="B51" s="136" t="str">
        <f>IF($H$2=0," ",$H$2)</f>
        <v xml:space="preserve"> 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N51" s="17" t="s">
        <v>73</v>
      </c>
      <c r="O51" s="17">
        <f>J55+K55+L55+E55+F55</f>
        <v>0</v>
      </c>
      <c r="P51" s="17">
        <f>F20+F27+F34+F41+F48</f>
        <v>0</v>
      </c>
    </row>
    <row r="52" spans="1:54" hidden="1" x14ac:dyDescent="0.25">
      <c r="B52" s="136" t="str">
        <f>IF($H$2=0," ",B51+TIME(0,15,0))</f>
        <v xml:space="preserve"> </v>
      </c>
      <c r="C52" s="134"/>
      <c r="D52" s="134"/>
      <c r="E52" s="134"/>
      <c r="F52" s="134"/>
      <c r="G52" s="267"/>
      <c r="H52" s="267"/>
      <c r="I52" s="267"/>
      <c r="J52" s="267"/>
      <c r="K52" s="267"/>
      <c r="L52" s="267"/>
      <c r="N52" s="17" t="s">
        <v>60</v>
      </c>
      <c r="O52" s="17">
        <f>SUM(O50:O51)</f>
        <v>0</v>
      </c>
      <c r="P52" s="17">
        <f>SUM(P50:P51)</f>
        <v>0</v>
      </c>
    </row>
    <row r="53" spans="1:54" hidden="1" x14ac:dyDescent="0.25">
      <c r="B53" s="136" t="str">
        <f t="shared" ref="B53:B54" si="22">IF($H$2=0," ",B52+TIME(0,15,0))</f>
        <v xml:space="preserve"> </v>
      </c>
      <c r="C53" s="134"/>
      <c r="D53" s="134"/>
      <c r="E53" s="134"/>
      <c r="F53" s="134"/>
      <c r="G53" s="267"/>
      <c r="H53" s="267"/>
      <c r="I53" s="267"/>
      <c r="J53" s="267"/>
      <c r="K53" s="267"/>
      <c r="L53" s="267"/>
    </row>
    <row r="54" spans="1:54" hidden="1" x14ac:dyDescent="0.25">
      <c r="B54" s="136" t="str">
        <f t="shared" si="22"/>
        <v xml:space="preserve"> </v>
      </c>
      <c r="C54" s="134"/>
      <c r="D54" s="134"/>
      <c r="E54" s="134"/>
      <c r="F54" s="134"/>
      <c r="G54" s="267"/>
      <c r="H54" s="267"/>
      <c r="I54" s="267"/>
      <c r="J54" s="267"/>
      <c r="K54" s="267"/>
      <c r="L54" s="267"/>
    </row>
    <row r="55" spans="1:54" hidden="1" x14ac:dyDescent="0.25">
      <c r="B55" s="20" t="s">
        <v>295</v>
      </c>
      <c r="C55" s="20">
        <f t="shared" ref="C55:F55" si="23">SUM(C51:C54)</f>
        <v>0</v>
      </c>
      <c r="D55" s="20">
        <f t="shared" si="23"/>
        <v>0</v>
      </c>
      <c r="E55" s="20">
        <f t="shared" si="23"/>
        <v>0</v>
      </c>
      <c r="F55" s="20">
        <f t="shared" si="23"/>
        <v>0</v>
      </c>
      <c r="G55" s="20">
        <f t="shared" ref="G55:L55" si="24">SUM(G51:G54)</f>
        <v>0</v>
      </c>
      <c r="H55" s="20">
        <f t="shared" si="24"/>
        <v>0</v>
      </c>
      <c r="I55" s="20">
        <f t="shared" si="24"/>
        <v>0</v>
      </c>
      <c r="J55" s="20">
        <f t="shared" si="24"/>
        <v>0</v>
      </c>
      <c r="K55" s="20">
        <f t="shared" si="24"/>
        <v>0</v>
      </c>
      <c r="L55" s="20">
        <f t="shared" si="24"/>
        <v>0</v>
      </c>
    </row>
    <row r="57" spans="1:54" x14ac:dyDescent="0.25">
      <c r="G57" s="143" t="s">
        <v>146</v>
      </c>
      <c r="H57" s="55"/>
    </row>
    <row r="58" spans="1:54" x14ac:dyDescent="0.25">
      <c r="G58" s="144" t="s">
        <v>245</v>
      </c>
      <c r="H58" s="145"/>
    </row>
    <row r="59" spans="1:54" x14ac:dyDescent="0.25">
      <c r="G59" s="24" t="s">
        <v>300</v>
      </c>
      <c r="H59" s="24"/>
    </row>
    <row r="60" spans="1:54" x14ac:dyDescent="0.25">
      <c r="G60" s="280" t="s">
        <v>77</v>
      </c>
      <c r="H60" s="280"/>
    </row>
    <row r="62" spans="1:54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</row>
    <row r="63" spans="1:54" ht="15.6" x14ac:dyDescent="0.25">
      <c r="O63" s="146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</row>
    <row r="64" spans="1:54" ht="15.6" x14ac:dyDescent="0.3">
      <c r="G64" s="31" t="s">
        <v>299</v>
      </c>
      <c r="O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</row>
    <row r="65" spans="7:69" x14ac:dyDescent="0.25">
      <c r="G65" s="31" t="s">
        <v>216</v>
      </c>
      <c r="Q65" s="146"/>
      <c r="R65" s="149"/>
      <c r="S65" s="18"/>
      <c r="T65" s="52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</row>
    <row r="66" spans="7:69" x14ac:dyDescent="0.25">
      <c r="G66" s="31"/>
      <c r="Q66" s="146"/>
      <c r="R66" s="149"/>
      <c r="S66" s="18"/>
      <c r="T66" s="52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</row>
    <row r="67" spans="7:69" ht="15.6" x14ac:dyDescent="0.25">
      <c r="G67" s="31" t="s">
        <v>278</v>
      </c>
      <c r="O67" s="153"/>
      <c r="P67" s="151" t="s">
        <v>328</v>
      </c>
      <c r="Q67" s="146"/>
      <c r="R67" s="149"/>
      <c r="S67" s="18"/>
      <c r="T67" s="52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</row>
    <row r="68" spans="7:69" x14ac:dyDescent="0.25">
      <c r="G68" s="31" t="s">
        <v>279</v>
      </c>
      <c r="P68" s="148" t="s">
        <v>191</v>
      </c>
      <c r="Q68" s="146"/>
      <c r="R68" s="149"/>
      <c r="S68" s="18"/>
      <c r="T68" s="52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</row>
    <row r="69" spans="7:69" x14ac:dyDescent="0.25">
      <c r="G69" s="31" t="s">
        <v>315</v>
      </c>
      <c r="O69" s="153"/>
      <c r="P69" s="154"/>
      <c r="Q69" s="146"/>
      <c r="R69" s="149"/>
      <c r="S69" s="18"/>
      <c r="T69" s="52"/>
      <c r="U69" s="146"/>
      <c r="V69" s="146"/>
      <c r="W69" s="148" t="s">
        <v>309</v>
      </c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</row>
    <row r="70" spans="7:69" ht="15.6" x14ac:dyDescent="0.3">
      <c r="G70" s="17" t="s">
        <v>259</v>
      </c>
      <c r="I70" s="18"/>
      <c r="K70" s="17" t="s">
        <v>260</v>
      </c>
      <c r="O70" s="153"/>
      <c r="P70" s="154"/>
      <c r="Q70" s="146"/>
      <c r="R70" s="146"/>
      <c r="S70" s="52"/>
      <c r="T70" s="18"/>
      <c r="U70" s="146"/>
      <c r="V70" s="146"/>
      <c r="W70" s="148" t="s">
        <v>310</v>
      </c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30" t="s">
        <v>207</v>
      </c>
      <c r="AJ70" s="130"/>
      <c r="AK70" s="130"/>
      <c r="AL70" s="130"/>
      <c r="AM70" s="130"/>
      <c r="AN70" s="130"/>
      <c r="AO70" s="130" t="s">
        <v>189</v>
      </c>
      <c r="AP70" s="130"/>
      <c r="AQ70" s="130"/>
      <c r="AR70" s="130"/>
      <c r="AS70" s="130"/>
      <c r="AT70" s="15"/>
      <c r="AU70" s="15"/>
    </row>
    <row r="71" spans="7:69" ht="15.6" x14ac:dyDescent="0.25">
      <c r="G71" s="155">
        <v>1</v>
      </c>
      <c r="K71" s="146" t="s">
        <v>261</v>
      </c>
      <c r="L71" s="156">
        <v>1</v>
      </c>
      <c r="M71" s="133"/>
      <c r="N71" s="133"/>
      <c r="O71" s="52"/>
      <c r="P71" s="52"/>
      <c r="Q71" s="133"/>
      <c r="R71" s="133"/>
      <c r="S71" s="146"/>
      <c r="T71" s="146"/>
      <c r="U71" s="146"/>
      <c r="V71" s="146"/>
      <c r="W71" s="146" t="s">
        <v>307</v>
      </c>
      <c r="X71" s="146"/>
      <c r="Y71" s="146"/>
      <c r="Z71" s="146"/>
      <c r="AA71" s="146"/>
      <c r="AB71" s="146"/>
      <c r="AC71" s="146" t="s">
        <v>308</v>
      </c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30" t="s">
        <v>218</v>
      </c>
      <c r="AS71" s="130"/>
      <c r="AT71" s="130"/>
      <c r="AU71" s="130"/>
    </row>
    <row r="72" spans="7:69" ht="15.6" x14ac:dyDescent="0.3">
      <c r="K72" s="17" t="s">
        <v>262</v>
      </c>
      <c r="L72" s="17">
        <v>0.09</v>
      </c>
      <c r="O72" s="133"/>
      <c r="P72" s="157" t="s">
        <v>0</v>
      </c>
      <c r="Q72" s="157" t="s">
        <v>0</v>
      </c>
      <c r="R72" s="157" t="s">
        <v>0</v>
      </c>
      <c r="S72" s="157" t="s">
        <v>0</v>
      </c>
      <c r="T72" s="157" t="s">
        <v>0</v>
      </c>
      <c r="U72" s="157" t="s">
        <v>0</v>
      </c>
      <c r="V72" s="157" t="s">
        <v>0</v>
      </c>
      <c r="W72" s="157" t="s">
        <v>0</v>
      </c>
      <c r="X72" s="157" t="s">
        <v>0</v>
      </c>
      <c r="Y72" s="157" t="s">
        <v>0</v>
      </c>
      <c r="Z72" s="157" t="s">
        <v>0</v>
      </c>
      <c r="AA72" s="157" t="s">
        <v>0</v>
      </c>
      <c r="AB72" s="157" t="s">
        <v>0</v>
      </c>
      <c r="AC72" s="157" t="s">
        <v>0</v>
      </c>
      <c r="AD72" s="157" t="s">
        <v>0</v>
      </c>
      <c r="AE72" s="157" t="s">
        <v>0</v>
      </c>
      <c r="AF72" s="157" t="s">
        <v>0</v>
      </c>
      <c r="AG72" s="157" t="s">
        <v>0</v>
      </c>
      <c r="AH72" s="157" t="s">
        <v>0</v>
      </c>
      <c r="AI72" s="157" t="s">
        <v>0</v>
      </c>
      <c r="AJ72" s="157" t="s">
        <v>0</v>
      </c>
      <c r="AK72" s="157" t="s">
        <v>0</v>
      </c>
      <c r="AL72" s="157" t="s">
        <v>0</v>
      </c>
      <c r="AM72" s="157" t="s">
        <v>0</v>
      </c>
      <c r="AN72" s="157" t="s">
        <v>0</v>
      </c>
      <c r="AO72" s="157" t="s">
        <v>0</v>
      </c>
      <c r="AP72" s="157" t="s">
        <v>0</v>
      </c>
      <c r="AQ72" s="157" t="s">
        <v>0</v>
      </c>
      <c r="AR72" s="157" t="s">
        <v>0</v>
      </c>
      <c r="AS72" s="157" t="s">
        <v>0</v>
      </c>
      <c r="AT72" s="158"/>
      <c r="AU72" s="158"/>
    </row>
    <row r="73" spans="7:69" ht="15.6" x14ac:dyDescent="0.3">
      <c r="K73" s="17" t="s">
        <v>263</v>
      </c>
      <c r="L73" s="17">
        <v>0.26</v>
      </c>
      <c r="O73" s="133"/>
      <c r="P73" s="157">
        <v>1</v>
      </c>
      <c r="Q73" s="157">
        <v>2</v>
      </c>
      <c r="R73" s="157">
        <v>3</v>
      </c>
      <c r="S73" s="157">
        <v>4</v>
      </c>
      <c r="T73" s="157">
        <v>5</v>
      </c>
      <c r="U73" s="157">
        <v>6</v>
      </c>
      <c r="V73" s="157">
        <f>U73+1</f>
        <v>7</v>
      </c>
      <c r="W73" s="157" t="s">
        <v>192</v>
      </c>
      <c r="X73" s="157" t="s">
        <v>193</v>
      </c>
      <c r="Y73" s="157" t="s">
        <v>194</v>
      </c>
      <c r="Z73" s="157" t="s">
        <v>195</v>
      </c>
      <c r="AA73" s="157" t="s">
        <v>196</v>
      </c>
      <c r="AB73" s="157" t="s">
        <v>197</v>
      </c>
      <c r="AC73" s="157" t="s">
        <v>301</v>
      </c>
      <c r="AD73" s="157" t="s">
        <v>302</v>
      </c>
      <c r="AE73" s="157" t="s">
        <v>303</v>
      </c>
      <c r="AF73" s="157" t="s">
        <v>304</v>
      </c>
      <c r="AG73" s="157" t="s">
        <v>305</v>
      </c>
      <c r="AH73" s="157" t="s">
        <v>306</v>
      </c>
      <c r="AI73" s="157">
        <v>8</v>
      </c>
      <c r="AJ73" s="157">
        <v>9</v>
      </c>
      <c r="AK73" s="157">
        <v>10</v>
      </c>
      <c r="AL73" s="157">
        <v>11</v>
      </c>
      <c r="AM73" s="157">
        <v>12</v>
      </c>
      <c r="AN73" s="157">
        <v>13</v>
      </c>
      <c r="AO73" s="157">
        <v>14</v>
      </c>
      <c r="AP73" s="157">
        <v>15</v>
      </c>
      <c r="AQ73" s="157">
        <v>16</v>
      </c>
      <c r="AR73" s="157">
        <v>17</v>
      </c>
      <c r="AS73" s="157">
        <v>18</v>
      </c>
      <c r="AT73" s="158"/>
      <c r="AU73" s="158"/>
    </row>
    <row r="74" spans="7:69" ht="19.5" customHeight="1" x14ac:dyDescent="0.3">
      <c r="K74" s="17" t="s">
        <v>264</v>
      </c>
      <c r="L74" s="17">
        <v>0.39</v>
      </c>
      <c r="O74" s="133"/>
      <c r="P74" s="157"/>
      <c r="Q74" s="157"/>
      <c r="R74" s="157"/>
      <c r="S74" s="159" t="s">
        <v>180</v>
      </c>
      <c r="T74" s="157"/>
      <c r="U74" s="53">
        <f>H119</f>
        <v>0</v>
      </c>
      <c r="V74" s="158"/>
      <c r="W74" s="53">
        <f>H120</f>
        <v>0</v>
      </c>
      <c r="X74" s="158"/>
      <c r="Y74" s="158"/>
      <c r="Z74" s="158"/>
      <c r="AA74" s="160" t="s">
        <v>121</v>
      </c>
      <c r="AB74" s="160" t="s">
        <v>181</v>
      </c>
      <c r="AC74" s="53"/>
      <c r="AD74" s="158"/>
      <c r="AE74" s="158"/>
      <c r="AF74" s="158"/>
      <c r="AG74" s="160" t="s">
        <v>121</v>
      </c>
      <c r="AH74" s="160" t="s">
        <v>181</v>
      </c>
      <c r="AI74" s="53">
        <f>H121</f>
        <v>0</v>
      </c>
      <c r="AJ74" s="158"/>
      <c r="AK74" s="158"/>
      <c r="AL74" s="158"/>
      <c r="AM74" s="160" t="s">
        <v>121</v>
      </c>
      <c r="AN74" s="160" t="s">
        <v>181</v>
      </c>
      <c r="AO74" s="158" t="s">
        <v>114</v>
      </c>
      <c r="AP74" s="158" t="s">
        <v>114</v>
      </c>
      <c r="AQ74" s="158" t="s">
        <v>198</v>
      </c>
      <c r="AR74" s="53">
        <f>H122</f>
        <v>2018</v>
      </c>
      <c r="AS74" s="53">
        <f>H123</f>
        <v>2038</v>
      </c>
      <c r="AT74" s="161"/>
      <c r="AV74" s="162" t="s">
        <v>250</v>
      </c>
      <c r="AX74" s="162" t="s">
        <v>251</v>
      </c>
      <c r="BH74" s="17" t="s">
        <v>255</v>
      </c>
      <c r="BJ74" s="17" t="s">
        <v>256</v>
      </c>
      <c r="BN74" s="17">
        <v>45</v>
      </c>
      <c r="BO74" s="17">
        <v>46</v>
      </c>
      <c r="BP74" s="17">
        <v>0</v>
      </c>
      <c r="BQ74" s="17">
        <v>0</v>
      </c>
    </row>
    <row r="75" spans="7:69" ht="18" customHeight="1" x14ac:dyDescent="0.3">
      <c r="I75" s="17" t="s">
        <v>2</v>
      </c>
      <c r="J75" s="17" t="s">
        <v>312</v>
      </c>
      <c r="K75" s="17" t="s">
        <v>313</v>
      </c>
      <c r="L75" s="17" t="s">
        <v>314</v>
      </c>
      <c r="O75" s="133"/>
      <c r="P75" s="157" t="s">
        <v>78</v>
      </c>
      <c r="Q75" s="157" t="s">
        <v>176</v>
      </c>
      <c r="R75" s="157" t="s">
        <v>177</v>
      </c>
      <c r="S75" s="157" t="s">
        <v>115</v>
      </c>
      <c r="T75" s="157" t="s">
        <v>113</v>
      </c>
      <c r="U75" s="157" t="s">
        <v>2</v>
      </c>
      <c r="V75" s="157" t="s">
        <v>329</v>
      </c>
      <c r="W75" s="157" t="s">
        <v>312</v>
      </c>
      <c r="X75" s="157" t="s">
        <v>79</v>
      </c>
      <c r="Y75" s="157" t="s">
        <v>80</v>
      </c>
      <c r="Z75" s="157" t="s">
        <v>4</v>
      </c>
      <c r="AA75" s="158" t="s">
        <v>120</v>
      </c>
      <c r="AB75" s="158" t="s">
        <v>182</v>
      </c>
      <c r="AC75" s="157" t="s">
        <v>313</v>
      </c>
      <c r="AD75" s="157" t="s">
        <v>79</v>
      </c>
      <c r="AE75" s="157" t="s">
        <v>80</v>
      </c>
      <c r="AF75" s="157" t="s">
        <v>4</v>
      </c>
      <c r="AG75" s="163" t="s">
        <v>120</v>
      </c>
      <c r="AH75" s="158" t="s">
        <v>182</v>
      </c>
      <c r="AI75" s="157" t="s">
        <v>314</v>
      </c>
      <c r="AJ75" s="157" t="s">
        <v>79</v>
      </c>
      <c r="AK75" s="157" t="s">
        <v>80</v>
      </c>
      <c r="AL75" s="157" t="s">
        <v>4</v>
      </c>
      <c r="AM75" s="158" t="s">
        <v>120</v>
      </c>
      <c r="AN75" s="158" t="s">
        <v>182</v>
      </c>
      <c r="AO75" s="157" t="s">
        <v>115</v>
      </c>
      <c r="AP75" s="157" t="s">
        <v>113</v>
      </c>
      <c r="AQ75" s="157" t="s">
        <v>199</v>
      </c>
      <c r="AR75" s="164" t="s">
        <v>130</v>
      </c>
      <c r="AS75" s="157" t="s">
        <v>125</v>
      </c>
      <c r="AT75" s="161"/>
      <c r="AU75" s="162" t="s">
        <v>252</v>
      </c>
      <c r="AV75" s="161" t="s">
        <v>248</v>
      </c>
      <c r="AW75" s="161" t="s">
        <v>249</v>
      </c>
      <c r="AX75" s="161" t="s">
        <v>248</v>
      </c>
      <c r="AY75" s="161" t="s">
        <v>249</v>
      </c>
      <c r="BN75" s="17">
        <v>741</v>
      </c>
      <c r="BO75" s="17">
        <v>1712</v>
      </c>
      <c r="BP75" s="17">
        <v>2092</v>
      </c>
      <c r="BQ75" s="17">
        <v>2342</v>
      </c>
    </row>
    <row r="76" spans="7:69" ht="15.6" x14ac:dyDescent="0.25">
      <c r="G76" s="18" t="str">
        <f>O76</f>
        <v>E LEG</v>
      </c>
      <c r="H76" s="53" t="str">
        <f>P76</f>
        <v>LT (S)</v>
      </c>
      <c r="I76" s="165"/>
      <c r="J76" s="166"/>
      <c r="K76" s="166"/>
      <c r="L76" s="165"/>
      <c r="O76" s="17" t="str">
        <f>B$6</f>
        <v>E LEG</v>
      </c>
      <c r="P76" s="167" t="str">
        <f>G14</f>
        <v>LT (S)</v>
      </c>
      <c r="Q76" s="167">
        <v>0.5</v>
      </c>
      <c r="R76" s="167">
        <v>2</v>
      </c>
      <c r="S76" s="168">
        <f>G$13</f>
        <v>0</v>
      </c>
      <c r="T76" s="168">
        <f>G20+J20</f>
        <v>0</v>
      </c>
      <c r="U76" s="168">
        <f>I76*$G$71</f>
        <v>0</v>
      </c>
      <c r="V76" s="168">
        <f>ROUND(IF(T76=0,0,IF(W76=0,((((((AI76/U76)-1)/(AI$74-U$74))*(S76-U$74))+1)*U76),IF(W$74=U$74,U76,((((((W76/U76)-1)/(W$74-U$74))*(S76-U$74))+1)*U76)))),0)</f>
        <v>0</v>
      </c>
      <c r="W76" s="168">
        <f>J76*$G$71</f>
        <v>0</v>
      </c>
      <c r="X76" s="168">
        <f>ROUND(IF(T76=0,IF(T$81=0,W76,(T$81/V$81)*W76),(T76/V76)*W76),0)</f>
        <v>0</v>
      </c>
      <c r="Y76" s="168">
        <f>IF(T76=0,0,(T76-V76)+W76)</f>
        <v>0</v>
      </c>
      <c r="Z76" s="168">
        <f>ROUND(IF(T76=0,0,(X76+Y76)/2),0)</f>
        <v>0</v>
      </c>
      <c r="AA76" s="168" t="str">
        <f>IF(T76=0,IF(T$81=0,"NONE","SL RATIO"),IF(T76/V76&gt;Q76,(IF(T76/V76&lt;R76,Z$75,Y$75)),X$75))</f>
        <v>NONE</v>
      </c>
      <c r="AB76" s="168">
        <f t="shared" ref="AB76:AB80" si="25">IF(T76=0,X76,IF(T76/V76&gt;Q76,(IF(T76/V76&lt;R76,Z76,Y76)),X76))</f>
        <v>0</v>
      </c>
      <c r="AC76" s="168">
        <f>K76*$G$71</f>
        <v>0</v>
      </c>
      <c r="AD76" s="168">
        <f>ROUND(IF(T76=0,IF(T$81=0,AC76,(T$81/V$81)*AC76),(T76/V76)*AC76),0)</f>
        <v>0</v>
      </c>
      <c r="AE76" s="168">
        <f>IF(T76=0,0,(T76-V76)+AC76)</f>
        <v>0</v>
      </c>
      <c r="AF76" s="168">
        <f>ROUND(IF(T76=0,0,(AD76+AE76)/2),0)</f>
        <v>0</v>
      </c>
      <c r="AG76" s="168" t="str">
        <f>IF(T76=0,IF(T$81=0,"NONE","SL RATIO"),IF(T76/V76&gt;Q76,(IF(T76/V76&lt;R76,AF$75,AE$75)),AD$75))</f>
        <v>NONE</v>
      </c>
      <c r="AH76" s="168">
        <f>IF(T76=0,AD76,IF(T76/V76&gt;Q76,(IF(T76/V76&lt;R76,AF76,AE76)),AD76))</f>
        <v>0</v>
      </c>
      <c r="AI76" s="168">
        <f>L76*$G$71</f>
        <v>0</v>
      </c>
      <c r="AJ76" s="168">
        <f>ROUND(IF(T76=0,IF(T$81=0,AI76,(T$81/V$81)*AI76),(T76/V76)*AI76),0)</f>
        <v>0</v>
      </c>
      <c r="AK76" s="168">
        <f>IF(T76=0,0,(T76-V76)+AI76)</f>
        <v>0</v>
      </c>
      <c r="AL76" s="169">
        <f>ROUND(IF(T76=0,0,(AJ76+AK76)/2),0)</f>
        <v>0</v>
      </c>
      <c r="AM76" s="170" t="str">
        <f>IF(T76=0,IF(T$81=0,"NONE","SL RATIO"),IF(T76/V76&gt;Q76,(IF(T76/V76&lt;R76,AL$75,AK$75)),AJ$75))</f>
        <v>NONE</v>
      </c>
      <c r="AN76" s="171">
        <f>IF(T76=0,AJ76,IF(T76/V76&gt;Q76,(IF(T76/V76&lt;R76,AL76,AK76)),AJ76))</f>
        <v>0</v>
      </c>
      <c r="AO76" s="166"/>
      <c r="AP76" s="166"/>
      <c r="AQ76" s="168">
        <f>IF(AO76=0,0,IF(W76&gt;0,ROUND(AP76-((((AB76/T76)-1)/(W$74-S76))*(AO76-S76)+1)*T76,0),ROUND(AP76-((((AN76/T76)-1)/(AI$74-S76))*(AO76-S76)+1)*T76,0)))</f>
        <v>0</v>
      </c>
      <c r="AR76" s="168" t="e">
        <f>IF(AC76&gt;0,ROUND(((((AN76/AH76)-1)/(AI$74-W$74))*(AR$74-W$74)+1)*AH76+AQ76,0),IF(W76&gt;0,ROUND(((((AN76/AB76)-1)/(AI$74-W$74))*(AR$74-W$74)+1)*AB76+AQ76,0),IF(T76&gt;0,ROUND(((((AN76/T76)-1)/(AI$74-S76))*(AR$74-S76)+1)*T76+AQ76,0),ROUND((((1-(U76/AI76))/(AI$74-U$74))*(AR$74-AI$74)+1)*AN76,0))))</f>
        <v>#DIV/0!</v>
      </c>
      <c r="AS76" s="168" t="e">
        <f>IF(AC76&gt;0,ROUND(((((AN76/AH76)-1)/(AI$74-W$74))*(AS$74-W$74)+1)*AH76+AQ76,0),IF(W76&gt;0,ROUND(((((AN76/AB76)-1)/(AI$74-W$74))*(AS$74-W$74)+1)*AB76+AQ76,0),IF(T76&gt;0,ROUND(((((AN76/T76)-1)/(AI$74-S76))*(AS$74-S76)+1)*T76+AQ76,0),ROUND((((1-(U76/AI76))/(AI$74-U$74))*(AS$74-AI$74)+1)*AN76,0))))</f>
        <v>#DIV/0!</v>
      </c>
      <c r="AT76" s="149"/>
      <c r="AU76" s="17" t="str">
        <f>IF(AND(I76=0,L76=0),"COUNT","MODEL")</f>
        <v>COUNT</v>
      </c>
      <c r="AV76" s="149">
        <f t="shared" ref="AV76:AW80" si="26">MAX(IF(AND($I76=0,$L76=0),$T76,AR76),0)</f>
        <v>0</v>
      </c>
      <c r="AW76" s="149">
        <f t="shared" si="26"/>
        <v>0</v>
      </c>
      <c r="AX76" s="17">
        <f>IF($AU76="MODEL",$N$6,$N$6*O$6)</f>
        <v>1.1627000000000001</v>
      </c>
      <c r="AY76" s="17">
        <f t="shared" ref="AY76:AY80" si="27">IF($AU76="MODEL",$N$6,$N$6*P$6)</f>
        <v>1.2724</v>
      </c>
      <c r="BH76" s="17">
        <f t="shared" ref="BH76:BI80" si="28">AV76*AX76</f>
        <v>0</v>
      </c>
      <c r="BI76" s="17">
        <f t="shared" si="28"/>
        <v>0</v>
      </c>
      <c r="BJ76" s="17">
        <f>AV76*AX99</f>
        <v>0</v>
      </c>
      <c r="BK76" s="17">
        <f>AW76*AY99</f>
        <v>0</v>
      </c>
      <c r="BN76" s="17">
        <v>138</v>
      </c>
      <c r="BO76" s="17">
        <v>218</v>
      </c>
      <c r="BP76" s="17">
        <v>153</v>
      </c>
      <c r="BQ76" s="17">
        <v>164</v>
      </c>
    </row>
    <row r="77" spans="7:69" ht="15.6" x14ac:dyDescent="0.25">
      <c r="G77" s="18" t="str">
        <f t="shared" ref="G77:H80" si="29">O77</f>
        <v>E LEG</v>
      </c>
      <c r="H77" s="53" t="str">
        <f t="shared" si="29"/>
        <v>THRU (W)</v>
      </c>
      <c r="I77" s="165"/>
      <c r="J77" s="166"/>
      <c r="K77" s="166"/>
      <c r="L77" s="165"/>
      <c r="O77" s="17" t="str">
        <f>B$6</f>
        <v>E LEG</v>
      </c>
      <c r="P77" s="167" t="str">
        <f>H14</f>
        <v>THRU (W)</v>
      </c>
      <c r="Q77" s="167">
        <v>0.5</v>
      </c>
      <c r="R77" s="167">
        <v>2</v>
      </c>
      <c r="S77" s="168">
        <f>G$13</f>
        <v>0</v>
      </c>
      <c r="T77" s="168">
        <f>H20+K20</f>
        <v>0</v>
      </c>
      <c r="U77" s="168">
        <f>I77*$G$71</f>
        <v>0</v>
      </c>
      <c r="V77" s="168">
        <f>ROUND(IF(T77=0,0,IF(W77=0,((((((AI77/U77)-1)/(AI$74-U$74))*(S77-U$74))+1)*U77),IF(W$74=U$74,U77,((((((W77/U77)-1)/(W$74-U$74))*(S77-U$74))+1)*U77)))),0)</f>
        <v>0</v>
      </c>
      <c r="W77" s="168">
        <f>J77*$G$71</f>
        <v>0</v>
      </c>
      <c r="X77" s="168">
        <f>ROUND(IF(T77=0,IF(T$81=0,W77,(T$81/V$81)*W77),(T77/V77)*W77),0)</f>
        <v>0</v>
      </c>
      <c r="Y77" s="168">
        <f t="shared" ref="Y77:Y80" si="30">IF(T77=0,0,(T77-V77)+W77)</f>
        <v>0</v>
      </c>
      <c r="Z77" s="168">
        <f t="shared" ref="Z77:Z80" si="31">ROUND(IF(T77=0,0,(X77+Y77)/2),0)</f>
        <v>0</v>
      </c>
      <c r="AA77" s="168" t="str">
        <f>IF(T77=0,IF(T$81=0,"NONE","SL RATIO"),IF(T77/V77&gt;Q77,(IF(T77/V77&lt;R77,Z$75,Y$75)),X$75))</f>
        <v>NONE</v>
      </c>
      <c r="AB77" s="168">
        <f t="shared" si="25"/>
        <v>0</v>
      </c>
      <c r="AC77" s="168">
        <f t="shared" ref="AC77:AC80" si="32">K77*$G$71</f>
        <v>0</v>
      </c>
      <c r="AD77" s="168">
        <f t="shared" ref="AD77:AD80" si="33">ROUND(IF(T77=0,IF(T$81=0,AC77,(T$81/V$81)*AC77),(T77/V77)*AC77),0)</f>
        <v>0</v>
      </c>
      <c r="AE77" s="168">
        <f t="shared" ref="AE77:AE80" si="34">IF(T77=0,0,(T77-V77)+AC77)</f>
        <v>0</v>
      </c>
      <c r="AF77" s="168">
        <f t="shared" ref="AF77:AF80" si="35">ROUND(IF(T77=0,0,(AD77+AE77)/2),0)</f>
        <v>0</v>
      </c>
      <c r="AG77" s="168" t="str">
        <f t="shared" ref="AG77:AG80" si="36">IF(T77=0,IF(T$81=0,"NONE","SL RATIO"),IF(T77/V77&gt;Q77,(IF(T77/V77&lt;R77,AF$75,AE$75)),AD$75))</f>
        <v>NONE</v>
      </c>
      <c r="AH77" s="168">
        <f t="shared" ref="AH77:AH80" si="37">IF(T77=0,AD77,IF(T77/V77&gt;Q77,(IF(T77/V77&lt;R77,AF77,AE77)),AD77))</f>
        <v>0</v>
      </c>
      <c r="AI77" s="168">
        <f>L77*$G$71</f>
        <v>0</v>
      </c>
      <c r="AJ77" s="168">
        <f>ROUND(IF(T77=0,IF(T$81=0,AI77,(T$81/V$81)*AI77),(T77/V77)*AI77),0)</f>
        <v>0</v>
      </c>
      <c r="AK77" s="168">
        <f t="shared" ref="AK77:AK80" si="38">IF(T77=0,0,(T77-V77)+AI77)</f>
        <v>0</v>
      </c>
      <c r="AL77" s="169">
        <f t="shared" ref="AL77:AL80" si="39">ROUND(IF(T77=0,0,(AJ77+AK77)/2),0)</f>
        <v>0</v>
      </c>
      <c r="AM77" s="170" t="str">
        <f>IF(T77=0,IF(T$81=0,"NONE","SL RATIO"),IF(T77/V77&gt;Q77,(IF(T77/V77&lt;R77,AL$75,AK$75)),AJ$75))</f>
        <v>NONE</v>
      </c>
      <c r="AN77" s="171">
        <f t="shared" ref="AN77:AN80" si="40">IF(T77=0,AJ77,IF(T77/V77&gt;Q77,(IF(T77/V77&lt;R77,AL77,AK77)),AJ77))</f>
        <v>0</v>
      </c>
      <c r="AO77" s="166"/>
      <c r="AP77" s="166"/>
      <c r="AQ77" s="168">
        <f>IF(AO77=0,0,IF(W77&gt;0,ROUND(AP77-((((AB77/T77)-1)/(W$74-S77))*(AO77-S77)+1)*T77,0),ROUND(AP77-((((AN77/T77)-1)/(AI$74-S77))*(AO77-S77)+1)*T77,0)))</f>
        <v>0</v>
      </c>
      <c r="AR77" s="168" t="e">
        <f t="shared" ref="AR77:AR80" si="41">IF(AC77&gt;0,ROUND(((((AN77/AH77)-1)/(AI$74-W$74))*(AR$74-W$74)+1)*AH77+AQ77,0),IF(W77&gt;0,ROUND(((((AN77/AB77)-1)/(AI$74-W$74))*(AR$74-W$74)+1)*AB77+AQ77,0),IF(T77&gt;0,ROUND(((((AN77/T77)-1)/(AI$74-S77))*(AR$74-S77)+1)*T77+AQ77,0),ROUND((((1-(U77/AI77))/(AI$74-U$74))*(AR$74-AI$74)+1)*AN77,0))))</f>
        <v>#DIV/0!</v>
      </c>
      <c r="AS77" s="168" t="e">
        <f t="shared" ref="AS77:AS80" si="42">IF(AC77&gt;0,ROUND(((((AN77/AH77)-1)/(AI$74-W$74))*(AS$74-W$74)+1)*AH77+AQ77,0),IF(W77&gt;0,ROUND(((((AN77/AB77)-1)/(AI$74-W$74))*(AS$74-W$74)+1)*AB77+AQ77,0),IF(T77&gt;0,ROUND(((((AN77/T77)-1)/(AI$74-S77))*(AS$74-S77)+1)*T77+AQ77,0),ROUND((((1-(U77/AI77))/(AI$74-U$74))*(AS$74-AI$74)+1)*AN77,0))))</f>
        <v>#DIV/0!</v>
      </c>
      <c r="AT77" s="149"/>
      <c r="AU77" s="17" t="str">
        <f>IF(AND(I77=0,L77=0),"COUNT","MODEL")</f>
        <v>COUNT</v>
      </c>
      <c r="AV77" s="149">
        <f t="shared" si="26"/>
        <v>0</v>
      </c>
      <c r="AW77" s="149">
        <f t="shared" si="26"/>
        <v>0</v>
      </c>
      <c r="AX77" s="17">
        <f t="shared" ref="AX77:AX80" si="43">IF($AU77="MODEL",$N$6,$N$6*O$6)</f>
        <v>1.1627000000000001</v>
      </c>
      <c r="AY77" s="17">
        <f t="shared" si="27"/>
        <v>1.2724</v>
      </c>
      <c r="BH77" s="17">
        <f t="shared" si="28"/>
        <v>0</v>
      </c>
      <c r="BI77" s="17">
        <f t="shared" si="28"/>
        <v>0</v>
      </c>
      <c r="BJ77" s="17">
        <f>AV77*AX91</f>
        <v>0</v>
      </c>
      <c r="BK77" s="17">
        <f>AW77*AY91</f>
        <v>0</v>
      </c>
    </row>
    <row r="78" spans="7:69" ht="15.6" x14ac:dyDescent="0.25">
      <c r="G78" s="18" t="str">
        <f t="shared" si="29"/>
        <v>E LEG</v>
      </c>
      <c r="H78" s="53" t="str">
        <f t="shared" si="29"/>
        <v>RT (N)</v>
      </c>
      <c r="I78" s="165"/>
      <c r="J78" s="166"/>
      <c r="K78" s="166"/>
      <c r="L78" s="165"/>
      <c r="O78" s="17" t="str">
        <f>B$6</f>
        <v>E LEG</v>
      </c>
      <c r="P78" s="167" t="str">
        <f>I14</f>
        <v>RT (N)</v>
      </c>
      <c r="Q78" s="167">
        <v>0.5</v>
      </c>
      <c r="R78" s="167">
        <v>2</v>
      </c>
      <c r="S78" s="168">
        <f>G$13</f>
        <v>0</v>
      </c>
      <c r="T78" s="168">
        <f>I20+L20</f>
        <v>0</v>
      </c>
      <c r="U78" s="168">
        <f>I78*$G$71</f>
        <v>0</v>
      </c>
      <c r="V78" s="168">
        <f>ROUND(IF(T78=0,0,IF(W78=0,((((((AI78/U78)-1)/(AI$74-U$74))*(S78-U$74))+1)*U78),IF(W$74=U$74,U78,((((((W78/U78)-1)/(W$74-U$74))*(S78-U$74))+1)*U78)))),0)</f>
        <v>0</v>
      </c>
      <c r="W78" s="168">
        <f>J78*$G$71</f>
        <v>0</v>
      </c>
      <c r="X78" s="168">
        <f>ROUND(IF(T78=0,IF(T$81=0,W78,(T$81/V$81)*W78),(T78/V78)*W78),0)</f>
        <v>0</v>
      </c>
      <c r="Y78" s="168">
        <f t="shared" si="30"/>
        <v>0</v>
      </c>
      <c r="Z78" s="168">
        <f t="shared" si="31"/>
        <v>0</v>
      </c>
      <c r="AA78" s="168" t="str">
        <f>IF(T78=0,IF(T$81=0,"NONE","SL RATIO"),IF(T78/V78&gt;Q78,(IF(T78/V78&lt;R78,Z$75,Y$75)),X$75))</f>
        <v>NONE</v>
      </c>
      <c r="AB78" s="168">
        <f t="shared" si="25"/>
        <v>0</v>
      </c>
      <c r="AC78" s="168">
        <f t="shared" si="32"/>
        <v>0</v>
      </c>
      <c r="AD78" s="168">
        <f t="shared" si="33"/>
        <v>0</v>
      </c>
      <c r="AE78" s="168">
        <f t="shared" si="34"/>
        <v>0</v>
      </c>
      <c r="AF78" s="168">
        <f t="shared" si="35"/>
        <v>0</v>
      </c>
      <c r="AG78" s="168" t="str">
        <f t="shared" si="36"/>
        <v>NONE</v>
      </c>
      <c r="AH78" s="168">
        <f t="shared" si="37"/>
        <v>0</v>
      </c>
      <c r="AI78" s="168">
        <f>L78*$G$71</f>
        <v>0</v>
      </c>
      <c r="AJ78" s="168">
        <f>ROUND(IF(T78=0,IF(T$81=0,AI78,(T$81/V$81)*AI78),(T78/V78)*AI78),0)</f>
        <v>0</v>
      </c>
      <c r="AK78" s="168">
        <f t="shared" si="38"/>
        <v>0</v>
      </c>
      <c r="AL78" s="169">
        <f t="shared" si="39"/>
        <v>0</v>
      </c>
      <c r="AM78" s="170" t="str">
        <f>IF(T78=0,IF(T$81=0,"NONE","SL RATIO"),IF(T78/V78&gt;Q78,(IF(T78/V78&lt;R78,AL$75,AK$75)),AJ$75))</f>
        <v>NONE</v>
      </c>
      <c r="AN78" s="171">
        <f t="shared" si="40"/>
        <v>0</v>
      </c>
      <c r="AO78" s="166"/>
      <c r="AP78" s="166"/>
      <c r="AQ78" s="168">
        <f>IF(AO78=0,0,IF(W78&gt;0,ROUND(AP78-((((AB78/T78)-1)/(W$74-S78))*(AO78-S78)+1)*T78,0),ROUND(AP78-((((AN78/T78)-1)/(AI$74-S78))*(AO78-S78)+1)*T78,0)))</f>
        <v>0</v>
      </c>
      <c r="AR78" s="168" t="e">
        <f t="shared" si="41"/>
        <v>#DIV/0!</v>
      </c>
      <c r="AS78" s="168" t="e">
        <f t="shared" si="42"/>
        <v>#DIV/0!</v>
      </c>
      <c r="AT78" s="149"/>
      <c r="AU78" s="17" t="str">
        <f>IF(AND(I78=0,L78=0),"COUNT","MODEL")</f>
        <v>COUNT</v>
      </c>
      <c r="AV78" s="149">
        <f t="shared" si="26"/>
        <v>0</v>
      </c>
      <c r="AW78" s="149">
        <f t="shared" si="26"/>
        <v>0</v>
      </c>
      <c r="AX78" s="17">
        <f t="shared" si="43"/>
        <v>1.1627000000000001</v>
      </c>
      <c r="AY78" s="17">
        <f t="shared" si="27"/>
        <v>1.2724</v>
      </c>
      <c r="BH78" s="17">
        <f t="shared" si="28"/>
        <v>0</v>
      </c>
      <c r="BI78" s="17">
        <f t="shared" si="28"/>
        <v>0</v>
      </c>
      <c r="BJ78" s="17">
        <f>AV78*AX83</f>
        <v>0</v>
      </c>
      <c r="BK78" s="17">
        <f>AW78*AY83</f>
        <v>0</v>
      </c>
    </row>
    <row r="79" spans="7:69" ht="15.6" hidden="1" x14ac:dyDescent="0.25">
      <c r="G79" s="18" t="str">
        <f t="shared" si="29"/>
        <v>E LEG</v>
      </c>
      <c r="H79" s="53" t="str">
        <f t="shared" si="29"/>
        <v>UP</v>
      </c>
      <c r="I79" s="165"/>
      <c r="J79" s="166"/>
      <c r="K79" s="166"/>
      <c r="L79" s="165"/>
      <c r="O79" s="17" t="str">
        <f>B$6</f>
        <v>E LEG</v>
      </c>
      <c r="P79" s="167" t="str">
        <f>C14</f>
        <v>UP</v>
      </c>
      <c r="Q79" s="167">
        <v>0.5</v>
      </c>
      <c r="R79" s="167">
        <v>2</v>
      </c>
      <c r="S79" s="168">
        <f t="shared" ref="S79:S80" si="44">G$13</f>
        <v>0</v>
      </c>
      <c r="T79" s="168">
        <f>C20+E20</f>
        <v>0</v>
      </c>
      <c r="U79" s="168">
        <f>I79*$G$71</f>
        <v>0</v>
      </c>
      <c r="V79" s="168">
        <f>ROUND(IF(T79=0,0,IF(W79=0,((((((AI79/U79)-1)/(AI$74-U$74))*(S79-U$74))+1)*U79),IF(W$74=U$74,U79,((((((W79/U79)-1)/(W$74-U$74))*(S79-U$74))+1)*U79)))),0)</f>
        <v>0</v>
      </c>
      <c r="W79" s="168">
        <f>J79*$G$71</f>
        <v>0</v>
      </c>
      <c r="X79" s="168">
        <f t="shared" ref="X79:X80" si="45">ROUND(IF(T79=0,IF(T$81=0,W79,(T$81/V$81)*W79),(T79/V79)*W79),0)</f>
        <v>0</v>
      </c>
      <c r="Y79" s="168">
        <f t="shared" si="30"/>
        <v>0</v>
      </c>
      <c r="Z79" s="168">
        <f t="shared" si="31"/>
        <v>0</v>
      </c>
      <c r="AA79" s="168" t="str">
        <f t="shared" ref="AA79:AA80" si="46">IF(T79=0,IF(T$81=0,"NONE","SL RATIO"),IF(T79/V79&gt;Q79,(IF(T79/V79&lt;R79,Z$75,Y$75)),X$75))</f>
        <v>NONE</v>
      </c>
      <c r="AB79" s="168">
        <f t="shared" si="25"/>
        <v>0</v>
      </c>
      <c r="AC79" s="168">
        <f t="shared" si="32"/>
        <v>0</v>
      </c>
      <c r="AD79" s="168">
        <f t="shared" si="33"/>
        <v>0</v>
      </c>
      <c r="AE79" s="168">
        <f t="shared" si="34"/>
        <v>0</v>
      </c>
      <c r="AF79" s="168">
        <f t="shared" si="35"/>
        <v>0</v>
      </c>
      <c r="AG79" s="168" t="str">
        <f t="shared" si="36"/>
        <v>NONE</v>
      </c>
      <c r="AH79" s="168">
        <f t="shared" si="37"/>
        <v>0</v>
      </c>
      <c r="AI79" s="168">
        <f>L79*$G$71</f>
        <v>0</v>
      </c>
      <c r="AJ79" s="168">
        <f t="shared" ref="AJ79:AJ80" si="47">ROUND(IF(T79=0,IF(T$81=0,AI79,(T$81/V$81)*AI79),(T79/V79)*AI79),0)</f>
        <v>0</v>
      </c>
      <c r="AK79" s="168">
        <f t="shared" si="38"/>
        <v>0</v>
      </c>
      <c r="AL79" s="169">
        <f t="shared" si="39"/>
        <v>0</v>
      </c>
      <c r="AM79" s="170" t="str">
        <f t="shared" ref="AM79:AM80" si="48">IF(T79=0,IF(T$81=0,"NONE","SL RATIO"),IF(T79/V79&gt;Q79,(IF(T79/V79&lt;R79,AL$75,AK$75)),AJ$75))</f>
        <v>NONE</v>
      </c>
      <c r="AN79" s="171">
        <f t="shared" si="40"/>
        <v>0</v>
      </c>
      <c r="AO79" s="166"/>
      <c r="AP79" s="166"/>
      <c r="AQ79" s="168">
        <f t="shared" ref="AQ79:AQ80" si="49">IF(AO79=0,0,IF(W79&gt;0,ROUND(AP79-((((AB79/T79)-1)/(W$74-S79))*(AO79-S79)+1)*T79,0),ROUND(AP79-((((AN79/T79)-1)/(AI$74-S79))*(AO79-S79)+1)*T79,0)))</f>
        <v>0</v>
      </c>
      <c r="AR79" s="168" t="e">
        <f t="shared" si="41"/>
        <v>#DIV/0!</v>
      </c>
      <c r="AS79" s="168" t="e">
        <f t="shared" si="42"/>
        <v>#DIV/0!</v>
      </c>
      <c r="AT79" s="149"/>
      <c r="AU79" s="17" t="str">
        <f>IF(AND(I79=0,L79=0),"COUNT","MODEL")</f>
        <v>COUNT</v>
      </c>
      <c r="AV79" s="149">
        <f t="shared" si="26"/>
        <v>0</v>
      </c>
      <c r="AW79" s="149">
        <f t="shared" si="26"/>
        <v>0</v>
      </c>
      <c r="AX79" s="17">
        <f t="shared" si="43"/>
        <v>1.1627000000000001</v>
      </c>
      <c r="AY79" s="17">
        <f t="shared" si="27"/>
        <v>1.2724</v>
      </c>
      <c r="BH79" s="17">
        <f t="shared" si="28"/>
        <v>0</v>
      </c>
      <c r="BI79" s="17">
        <f t="shared" si="28"/>
        <v>0</v>
      </c>
      <c r="BJ79" s="17">
        <f>AV79*AX106</f>
        <v>0</v>
      </c>
      <c r="BK79" s="17">
        <f>AW79*AY106</f>
        <v>0</v>
      </c>
    </row>
    <row r="80" spans="7:69" ht="15.6" hidden="1" x14ac:dyDescent="0.25">
      <c r="G80" s="18" t="str">
        <f t="shared" si="29"/>
        <v>E LEG</v>
      </c>
      <c r="H80" s="53" t="str">
        <f t="shared" si="29"/>
        <v>DOWN</v>
      </c>
      <c r="I80" s="165"/>
      <c r="J80" s="166"/>
      <c r="K80" s="166"/>
      <c r="L80" s="165"/>
      <c r="O80" s="17" t="str">
        <f>B$6</f>
        <v>E LEG</v>
      </c>
      <c r="P80" s="167" t="str">
        <f>D14</f>
        <v>DOWN</v>
      </c>
      <c r="Q80" s="167">
        <v>0.5</v>
      </c>
      <c r="R80" s="167">
        <v>2</v>
      </c>
      <c r="S80" s="168">
        <f t="shared" si="44"/>
        <v>0</v>
      </c>
      <c r="T80" s="168">
        <f>D20+F20</f>
        <v>0</v>
      </c>
      <c r="U80" s="168">
        <f>I80*$G$71</f>
        <v>0</v>
      </c>
      <c r="V80" s="168">
        <f>ROUND(IF(T80=0,0,IF(W80=0,((((((AI80/U80)-1)/(AI$74-U$74))*(S80-U$74))+1)*U80),IF(W$74=U$74,U80,((((((W80/U80)-1)/(W$74-U$74))*(S80-U$74))+1)*U80)))),0)</f>
        <v>0</v>
      </c>
      <c r="W80" s="168">
        <f>J80*$G$71</f>
        <v>0</v>
      </c>
      <c r="X80" s="168">
        <f t="shared" si="45"/>
        <v>0</v>
      </c>
      <c r="Y80" s="168">
        <f t="shared" si="30"/>
        <v>0</v>
      </c>
      <c r="Z80" s="168">
        <f t="shared" si="31"/>
        <v>0</v>
      </c>
      <c r="AA80" s="168" t="str">
        <f t="shared" si="46"/>
        <v>NONE</v>
      </c>
      <c r="AB80" s="168">
        <f t="shared" si="25"/>
        <v>0</v>
      </c>
      <c r="AC80" s="168">
        <f t="shared" si="32"/>
        <v>0</v>
      </c>
      <c r="AD80" s="168">
        <f t="shared" si="33"/>
        <v>0</v>
      </c>
      <c r="AE80" s="168">
        <f t="shared" si="34"/>
        <v>0</v>
      </c>
      <c r="AF80" s="168">
        <f t="shared" si="35"/>
        <v>0</v>
      </c>
      <c r="AG80" s="168" t="str">
        <f t="shared" si="36"/>
        <v>NONE</v>
      </c>
      <c r="AH80" s="168">
        <f t="shared" si="37"/>
        <v>0</v>
      </c>
      <c r="AI80" s="168">
        <f>L80*$G$71</f>
        <v>0</v>
      </c>
      <c r="AJ80" s="168">
        <f t="shared" si="47"/>
        <v>0</v>
      </c>
      <c r="AK80" s="168">
        <f t="shared" si="38"/>
        <v>0</v>
      </c>
      <c r="AL80" s="169">
        <f t="shared" si="39"/>
        <v>0</v>
      </c>
      <c r="AM80" s="170" t="str">
        <f t="shared" si="48"/>
        <v>NONE</v>
      </c>
      <c r="AN80" s="171">
        <f t="shared" si="40"/>
        <v>0</v>
      </c>
      <c r="AO80" s="166"/>
      <c r="AP80" s="166"/>
      <c r="AQ80" s="168">
        <f t="shared" si="49"/>
        <v>0</v>
      </c>
      <c r="AR80" s="168" t="e">
        <f t="shared" si="41"/>
        <v>#DIV/0!</v>
      </c>
      <c r="AS80" s="168" t="e">
        <f t="shared" si="42"/>
        <v>#DIV/0!</v>
      </c>
      <c r="AT80" s="149"/>
      <c r="AU80" s="17" t="str">
        <f>IF(AND(I80=0,L80=0),"COUNT","MODEL")</f>
        <v>COUNT</v>
      </c>
      <c r="AV80" s="149">
        <f t="shared" si="26"/>
        <v>0</v>
      </c>
      <c r="AW80" s="149">
        <f t="shared" si="26"/>
        <v>0</v>
      </c>
      <c r="AX80" s="17">
        <f t="shared" si="43"/>
        <v>1.1627000000000001</v>
      </c>
      <c r="AY80" s="17">
        <f t="shared" si="27"/>
        <v>1.2724</v>
      </c>
      <c r="BH80" s="17">
        <f t="shared" si="28"/>
        <v>0</v>
      </c>
      <c r="BI80" s="17">
        <f t="shared" si="28"/>
        <v>0</v>
      </c>
      <c r="BJ80" s="17">
        <f>AV80*AX113</f>
        <v>0</v>
      </c>
      <c r="BK80" s="17">
        <f>AW80*AY113</f>
        <v>0</v>
      </c>
    </row>
    <row r="81" spans="7:69" ht="15.6" x14ac:dyDescent="0.3">
      <c r="I81" s="157"/>
      <c r="J81" s="157"/>
      <c r="K81" s="157"/>
      <c r="L81" s="157"/>
      <c r="O81" s="157" t="s">
        <v>190</v>
      </c>
      <c r="P81" s="157"/>
      <c r="Q81" s="157"/>
      <c r="R81" s="157"/>
      <c r="S81" s="157"/>
      <c r="T81" s="157">
        <f>SUM(T76:T80)</f>
        <v>0</v>
      </c>
      <c r="U81" s="157"/>
      <c r="V81" s="157">
        <f>SUMIF(T76:T80,"&gt;0",V76:V80)</f>
        <v>0</v>
      </c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V81" s="157"/>
      <c r="BN81" s="17">
        <v>163</v>
      </c>
      <c r="BO81" s="17">
        <v>219</v>
      </c>
      <c r="BP81" s="17">
        <v>144</v>
      </c>
      <c r="BQ81" s="17">
        <v>133</v>
      </c>
    </row>
    <row r="82" spans="7:69" ht="15.6" x14ac:dyDescent="0.3">
      <c r="I82" s="172"/>
      <c r="J82" s="172"/>
      <c r="K82" s="172"/>
      <c r="L82" s="172"/>
      <c r="Q82" s="146"/>
      <c r="R82" s="146"/>
      <c r="S82" s="173"/>
      <c r="T82" s="174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46"/>
      <c r="AP82" s="146"/>
      <c r="AQ82" s="146"/>
      <c r="AR82" s="146"/>
      <c r="AS82" s="146"/>
      <c r="AT82" s="146"/>
      <c r="AV82" s="146"/>
      <c r="BN82" s="17">
        <v>25</v>
      </c>
      <c r="BO82" s="17">
        <v>28</v>
      </c>
      <c r="BP82" s="17">
        <v>28</v>
      </c>
      <c r="BQ82" s="17">
        <v>34</v>
      </c>
    </row>
    <row r="83" spans="7:69" ht="15.6" x14ac:dyDescent="0.25">
      <c r="G83" s="18" t="str">
        <f t="shared" ref="G83:H87" si="50">O83</f>
        <v>N LEG</v>
      </c>
      <c r="H83" s="53" t="str">
        <f t="shared" si="50"/>
        <v>LT (E )</v>
      </c>
      <c r="I83" s="165"/>
      <c r="J83" s="166"/>
      <c r="K83" s="166"/>
      <c r="L83" s="165"/>
      <c r="O83" s="17" t="str">
        <f>B$7</f>
        <v>N LEG</v>
      </c>
      <c r="P83" s="167" t="str">
        <f>G21</f>
        <v>LT (E )</v>
      </c>
      <c r="Q83" s="167">
        <v>0.5</v>
      </c>
      <c r="R83" s="167">
        <v>2</v>
      </c>
      <c r="S83" s="168">
        <f>G$13</f>
        <v>0</v>
      </c>
      <c r="T83" s="168">
        <f>G27+J27</f>
        <v>0</v>
      </c>
      <c r="U83" s="168">
        <f>I83*$G$71</f>
        <v>0</v>
      </c>
      <c r="V83" s="168">
        <f>ROUND(IF(T83=0,0,IF(W83=0,((((((AI83/U83)-1)/(AI$74-U$74))*(S83-U$74))+1)*U83),IF(W$74=U$74,U83,((((((W83/U83)-1)/(W$74-U$74))*(S83-U$74))+1)*U83)))),0)</f>
        <v>0</v>
      </c>
      <c r="W83" s="168">
        <f>J83*$G$71</f>
        <v>0</v>
      </c>
      <c r="X83" s="168">
        <f>ROUND(IF(T83=0,IF(T$88=0,W83,(T$88/V$88)*W83),(T83/V83)*W83),0)</f>
        <v>0</v>
      </c>
      <c r="Y83" s="168">
        <f>IF(T83=0,0,(T83-V83)+W83)</f>
        <v>0</v>
      </c>
      <c r="Z83" s="168">
        <f>ROUND(IF(T83=0,0,(X83+Y83)/2),0)</f>
        <v>0</v>
      </c>
      <c r="AA83" s="168" t="str">
        <f>IF(T83=0,IF(T$88=0,"NONE","SL RATIO"),IF(T83/V83&gt;Q83,(IF(T83/V83&lt;R83,Z$75,Y$75)),X$75))</f>
        <v>NONE</v>
      </c>
      <c r="AB83" s="168">
        <f t="shared" ref="AB83:AB87" si="51">IF(T83=0,X83,IF(T83/V83&gt;Q83,(IF(T83/V83&lt;R83,Z83,Y83)),X83))</f>
        <v>0</v>
      </c>
      <c r="AC83" s="168">
        <f t="shared" ref="AC83:AC87" si="52">K83*$G$71</f>
        <v>0</v>
      </c>
      <c r="AD83" s="168">
        <f>ROUND(IF(T83=0,IF(T$88=0,AC83,(T$88/V$88)*AC83),(T83/V83)*AC83),0)</f>
        <v>0</v>
      </c>
      <c r="AE83" s="168">
        <f t="shared" ref="AE83:AE87" si="53">IF(T83=0,0,(T83-V83)+AC83)</f>
        <v>0</v>
      </c>
      <c r="AF83" s="168">
        <f t="shared" ref="AF83:AF87" si="54">ROUND(IF(T83=0,0,(AD83+AE83)/2),0)</f>
        <v>0</v>
      </c>
      <c r="AG83" s="168" t="str">
        <f>IF(T83=0,IF(T$88=0,"NONE","SL RATIO"),IF(T83/V83&gt;Q83,(IF(T83/V83&lt;R83,AF$75,AE$75)),AD$75))</f>
        <v>NONE</v>
      </c>
      <c r="AH83" s="168">
        <f t="shared" ref="AH83:AH87" si="55">IF(T83=0,AD83,IF(T83/V83&gt;Q83,(IF(T83/V83&lt;R83,AF83,AE83)),AD83))</f>
        <v>0</v>
      </c>
      <c r="AI83" s="168">
        <f>L83*$G$71</f>
        <v>0</v>
      </c>
      <c r="AJ83" s="168">
        <f>ROUND(IF(T83=0,IF(T$88=0,AI83,(T$88/V$88)*AI83),(T83/V83)*AI83),0)</f>
        <v>0</v>
      </c>
      <c r="AK83" s="168">
        <f>IF(T83=0,0,(T83-V83)+AI83)</f>
        <v>0</v>
      </c>
      <c r="AL83" s="169">
        <f>ROUND(IF(T83=0,0,(AJ83+AK83)/2),0)</f>
        <v>0</v>
      </c>
      <c r="AM83" s="170" t="str">
        <f>IF(T83=0,IF(T$88=0,"NONE","SL RATIO"),IF(T83/V83&gt;Q83,(IF(T83/V83&lt;R83,AL$75,AK$75)),AJ$75))</f>
        <v>NONE</v>
      </c>
      <c r="AN83" s="171">
        <f>IF(T83=0,AJ83,IF(T83/V83&gt;Q83,(IF(T83/V83&lt;R83,AL83,AK83)),AJ83))</f>
        <v>0</v>
      </c>
      <c r="AO83" s="166"/>
      <c r="AP83" s="166"/>
      <c r="AQ83" s="168">
        <f>IF(AO83=0,0,IF(W83&gt;0,ROUND(AP83-((((AB83/T83)-1)/(W$74-S83))*(AO83-S83)+1)*T83,0),ROUND(AP83-((((AN83/T83)-1)/(AI$74-S83))*(AO83-S83)+1)*T83,0)))</f>
        <v>0</v>
      </c>
      <c r="AR83" s="168" t="e">
        <f t="shared" ref="AR83:AR87" si="56">IF(AC83&gt;0,ROUND(((((AN83/AH83)-1)/(AI$74-W$74))*(AR$74-W$74)+1)*AH83+AQ83,0),IF(W83&gt;0,ROUND(((((AN83/AB83)-1)/(AI$74-W$74))*(AR$74-W$74)+1)*AB83+AQ83,0),IF(T83&gt;0,ROUND(((((AN83/T83)-1)/(AI$74-S83))*(AR$74-S83)+1)*T83+AQ83,0),ROUND((((1-(U83/AI83))/(AI$74-U$74))*(AR$74-AI$74)+1)*AN83,0))))</f>
        <v>#DIV/0!</v>
      </c>
      <c r="AS83" s="168" t="e">
        <f t="shared" ref="AS83:AS87" si="57">IF(AC83&gt;0,ROUND(((((AN83/AH83)-1)/(AI$74-W$74))*(AS$74-W$74)+1)*AH83+AQ83,0),IF(W83&gt;0,ROUND(((((AN83/AB83)-1)/(AI$74-W$74))*(AS$74-W$74)+1)*AB83+AQ83,0),IF(T83&gt;0,ROUND(((((AN83/T83)-1)/(AI$74-S83))*(AS$74-S83)+1)*T83+AQ83,0),ROUND((((1-(U83/AI83))/(AI$74-U$74))*(AS$74-AI$74)+1)*AN83,0))))</f>
        <v>#DIV/0!</v>
      </c>
      <c r="AT83" s="146"/>
      <c r="AU83" s="17" t="str">
        <f>IF(AND(I83=0,L83=0),"COUNT","MODEL")</f>
        <v>COUNT</v>
      </c>
      <c r="AV83" s="149">
        <f t="shared" ref="AV83:AW87" si="58">MAX(IF(AND($I83=0,$L83=0),$T83,AR83),0)</f>
        <v>0</v>
      </c>
      <c r="AW83" s="149">
        <f t="shared" si="58"/>
        <v>0</v>
      </c>
      <c r="AX83" s="17">
        <f>IF($AU83="MODEL",$N$7,$N$7*O$7)</f>
        <v>0.71530000000000005</v>
      </c>
      <c r="AY83" s="17">
        <f t="shared" ref="AY83:AY87" si="59">IF($AU83="MODEL",$N$7,$N$7*P$7)</f>
        <v>0.77229999999999999</v>
      </c>
      <c r="BH83" s="17">
        <f t="shared" ref="BH83:BI87" si="60">AV83*AX83</f>
        <v>0</v>
      </c>
      <c r="BI83" s="17">
        <f t="shared" si="60"/>
        <v>0</v>
      </c>
      <c r="BJ83" s="17">
        <f>AV83*AX78</f>
        <v>0</v>
      </c>
      <c r="BK83" s="17">
        <f>AW83*AY78</f>
        <v>0</v>
      </c>
      <c r="BN83" s="17">
        <v>65</v>
      </c>
      <c r="BO83" s="17">
        <v>739</v>
      </c>
      <c r="BP83" s="17">
        <v>366</v>
      </c>
      <c r="BQ83" s="17">
        <v>363</v>
      </c>
    </row>
    <row r="84" spans="7:69" ht="15.6" x14ac:dyDescent="0.25">
      <c r="G84" s="18" t="str">
        <f t="shared" si="50"/>
        <v>N LEG</v>
      </c>
      <c r="H84" s="53" t="str">
        <f t="shared" si="50"/>
        <v>THRU (S)</v>
      </c>
      <c r="I84" s="165"/>
      <c r="J84" s="166"/>
      <c r="K84" s="166"/>
      <c r="L84" s="165"/>
      <c r="O84" s="17" t="str">
        <f>B$7</f>
        <v>N LEG</v>
      </c>
      <c r="P84" s="167" t="str">
        <f>H21</f>
        <v>THRU (S)</v>
      </c>
      <c r="Q84" s="167">
        <v>0.5</v>
      </c>
      <c r="R84" s="167">
        <v>2</v>
      </c>
      <c r="S84" s="168">
        <f>G$13</f>
        <v>0</v>
      </c>
      <c r="T84" s="168">
        <f>H27+K27</f>
        <v>0</v>
      </c>
      <c r="U84" s="168">
        <f>I84*$G$71</f>
        <v>0</v>
      </c>
      <c r="V84" s="168">
        <f>ROUND(IF(T84=0,0,IF(W84=0,((((((AI84/U84)-1)/(AI$74-U$74))*(S84-U$74))+1)*U84),IF(W$74=U$74,U84,((((((W84/U84)-1)/(W$74-U$74))*(S84-U$74))+1)*U84)))),0)</f>
        <v>0</v>
      </c>
      <c r="W84" s="168">
        <f>J84*$G$71</f>
        <v>0</v>
      </c>
      <c r="X84" s="168">
        <f>ROUND(IF(T84=0,IF(T$88=0,W84,(T$88/V$88)*W84),(T84/V84)*W84),0)</f>
        <v>0</v>
      </c>
      <c r="Y84" s="168">
        <f t="shared" ref="Y84:Y87" si="61">IF(T84=0,0,(T84-V84)+W84)</f>
        <v>0</v>
      </c>
      <c r="Z84" s="168">
        <f t="shared" ref="Z84:Z87" si="62">ROUND(IF(T84=0,0,(X84+Y84)/2),0)</f>
        <v>0</v>
      </c>
      <c r="AA84" s="168" t="str">
        <f>IF(T84=0,IF(T$88=0,"NONE","SL RATIO"),IF(T84/V84&gt;Q84,(IF(T84/V84&lt;R84,Z$75,Y$75)),X$75))</f>
        <v>NONE</v>
      </c>
      <c r="AB84" s="168">
        <f t="shared" si="51"/>
        <v>0</v>
      </c>
      <c r="AC84" s="168">
        <f t="shared" si="52"/>
        <v>0</v>
      </c>
      <c r="AD84" s="168">
        <f t="shared" ref="AD84:AD87" si="63">ROUND(IF(T84=0,IF(T$88=0,AC84,(T$88/V$88)*AC84),(T84/V84)*AC84),0)</f>
        <v>0</v>
      </c>
      <c r="AE84" s="168">
        <f t="shared" si="53"/>
        <v>0</v>
      </c>
      <c r="AF84" s="168">
        <f t="shared" si="54"/>
        <v>0</v>
      </c>
      <c r="AG84" s="168" t="str">
        <f t="shared" ref="AG84:AG87" si="64">IF(T84=0,IF(T$81=0,"NONE","SL RATIO"),IF(T84/V84&gt;Q84,(IF(T84/V84&lt;R84,AF$75,AE$75)),AD$75))</f>
        <v>NONE</v>
      </c>
      <c r="AH84" s="168">
        <f t="shared" si="55"/>
        <v>0</v>
      </c>
      <c r="AI84" s="168">
        <f>L84*$G$71</f>
        <v>0</v>
      </c>
      <c r="AJ84" s="168">
        <f>ROUND(IF(T84=0,IF(T$88=0,AI84,(T$88/V$88)*AI84),(T84/V84)*AI84),0)</f>
        <v>0</v>
      </c>
      <c r="AK84" s="168">
        <f t="shared" ref="AK84:AK87" si="65">IF(T84=0,0,(T84-V84)+AI84)</f>
        <v>0</v>
      </c>
      <c r="AL84" s="169">
        <f t="shared" ref="AL84:AL87" si="66">ROUND(IF(T84=0,0,(AJ84+AK84)/2),0)</f>
        <v>0</v>
      </c>
      <c r="AM84" s="170" t="str">
        <f>IF(T84=0,IF(T$88=0,"NONE","SL RATIO"),IF(T84/V84&gt;Q84,(IF(T84/V84&lt;R84,AL$75,AK$75)),AJ$75))</f>
        <v>NONE</v>
      </c>
      <c r="AN84" s="171">
        <f t="shared" ref="AN84:AN87" si="67">IF(T84=0,AJ84,IF(T84/V84&gt;Q84,(IF(T84/V84&lt;R84,AL84,AK84)),AJ84))</f>
        <v>0</v>
      </c>
      <c r="AO84" s="166"/>
      <c r="AP84" s="166"/>
      <c r="AQ84" s="168">
        <f>IF(AO84=0,0,IF(W84&gt;0,ROUND(AP84-((((AB84/T84)-1)/(W$74-S84))*(AO84-S84)+1)*T84,0),ROUND(AP84-((((AN84/T84)-1)/(AI$74-S84))*(AO84-S84)+1)*T84,0)))</f>
        <v>0</v>
      </c>
      <c r="AR84" s="168" t="e">
        <f t="shared" si="56"/>
        <v>#DIV/0!</v>
      </c>
      <c r="AS84" s="168" t="e">
        <f t="shared" si="57"/>
        <v>#DIV/0!</v>
      </c>
      <c r="AT84" s="146"/>
      <c r="AU84" s="17" t="str">
        <f>IF(AND(I84=0,L84=0),"COUNT","MODEL")</f>
        <v>COUNT</v>
      </c>
      <c r="AV84" s="149">
        <f t="shared" si="58"/>
        <v>0</v>
      </c>
      <c r="AW84" s="149">
        <f t="shared" si="58"/>
        <v>0</v>
      </c>
      <c r="AX84" s="17">
        <f t="shared" ref="AX84:AX87" si="68">IF($AU84="MODEL",$N$7,$N$7*O$7)</f>
        <v>0.71530000000000005</v>
      </c>
      <c r="AY84" s="17">
        <f t="shared" si="59"/>
        <v>0.77229999999999999</v>
      </c>
      <c r="BH84" s="17">
        <f t="shared" si="60"/>
        <v>0</v>
      </c>
      <c r="BI84" s="17">
        <f t="shared" si="60"/>
        <v>0</v>
      </c>
      <c r="BJ84" s="17">
        <f>AV84*AX98</f>
        <v>0</v>
      </c>
      <c r="BK84" s="17">
        <f>AW84*AY98</f>
        <v>0</v>
      </c>
    </row>
    <row r="85" spans="7:69" ht="15.6" x14ac:dyDescent="0.25">
      <c r="G85" s="18" t="str">
        <f t="shared" si="50"/>
        <v>N LEG</v>
      </c>
      <c r="H85" s="53" t="str">
        <f t="shared" si="50"/>
        <v>RT (W)</v>
      </c>
      <c r="I85" s="165"/>
      <c r="J85" s="166"/>
      <c r="K85" s="166"/>
      <c r="L85" s="165"/>
      <c r="O85" s="17" t="str">
        <f>B$7</f>
        <v>N LEG</v>
      </c>
      <c r="P85" s="167" t="str">
        <f>I21</f>
        <v>RT (W)</v>
      </c>
      <c r="Q85" s="167">
        <v>0.5</v>
      </c>
      <c r="R85" s="167">
        <v>2</v>
      </c>
      <c r="S85" s="168">
        <f>G$13</f>
        <v>0</v>
      </c>
      <c r="T85" s="168">
        <f>I27+L27</f>
        <v>0</v>
      </c>
      <c r="U85" s="168">
        <f>I85*$G$71</f>
        <v>0</v>
      </c>
      <c r="V85" s="168">
        <f>ROUND(IF(T85=0,0,IF(W85=0,((((((AI85/U85)-1)/(AI$74-U$74))*(S85-U$74))+1)*U85),IF(W$74=U$74,U85,((((((W85/U85)-1)/(W$74-U$74))*(S85-U$74))+1)*U85)))),0)</f>
        <v>0</v>
      </c>
      <c r="W85" s="168">
        <f>J85*$G$71</f>
        <v>0</v>
      </c>
      <c r="X85" s="168">
        <f>ROUND(IF(T85=0,IF(T$88=0,W85,(T$88/V$88)*W85),(T85/V85)*W85),0)</f>
        <v>0</v>
      </c>
      <c r="Y85" s="168">
        <f t="shared" si="61"/>
        <v>0</v>
      </c>
      <c r="Z85" s="168">
        <f t="shared" si="62"/>
        <v>0</v>
      </c>
      <c r="AA85" s="168" t="str">
        <f>IF(T85=0,IF(T$88=0,"NONE","SL RATIO"),IF(T85/V85&gt;Q85,(IF(T85/V85&lt;R85,Z$75,Y$75)),X$75))</f>
        <v>NONE</v>
      </c>
      <c r="AB85" s="168">
        <f t="shared" si="51"/>
        <v>0</v>
      </c>
      <c r="AC85" s="168">
        <f t="shared" si="52"/>
        <v>0</v>
      </c>
      <c r="AD85" s="168">
        <f t="shared" si="63"/>
        <v>0</v>
      </c>
      <c r="AE85" s="168">
        <f t="shared" si="53"/>
        <v>0</v>
      </c>
      <c r="AF85" s="168">
        <f t="shared" si="54"/>
        <v>0</v>
      </c>
      <c r="AG85" s="168" t="str">
        <f t="shared" si="64"/>
        <v>NONE</v>
      </c>
      <c r="AH85" s="168">
        <f t="shared" si="55"/>
        <v>0</v>
      </c>
      <c r="AI85" s="168">
        <f>L85*$G$71</f>
        <v>0</v>
      </c>
      <c r="AJ85" s="168">
        <f>ROUND(IF(T85=0,IF(T$88=0,AI85,(T$88/V$88)*AI85),(T85/V85)*AI85),0)</f>
        <v>0</v>
      </c>
      <c r="AK85" s="168">
        <f t="shared" si="65"/>
        <v>0</v>
      </c>
      <c r="AL85" s="169">
        <f t="shared" si="66"/>
        <v>0</v>
      </c>
      <c r="AM85" s="170" t="str">
        <f>IF(T85=0,IF(T$88=0,"NONE","SL RATIO"),IF(T85/V85&gt;Q85,(IF(T85/V85&lt;R85,AL$75,AK$75)),AJ$75))</f>
        <v>NONE</v>
      </c>
      <c r="AN85" s="171">
        <f t="shared" si="67"/>
        <v>0</v>
      </c>
      <c r="AO85" s="166"/>
      <c r="AP85" s="166"/>
      <c r="AQ85" s="168">
        <f>IF(AO85=0,0,IF(W85&gt;0,ROUND(AP85-((((AB85/T85)-1)/(W$74-S85))*(AO85-S85)+1)*T85,0),ROUND(AP85-((((AN85/T85)-1)/(AI$74-S85))*(AO85-S85)+1)*T85,0)))</f>
        <v>0</v>
      </c>
      <c r="AR85" s="168" t="e">
        <f t="shared" si="56"/>
        <v>#DIV/0!</v>
      </c>
      <c r="AS85" s="168" t="e">
        <f t="shared" si="57"/>
        <v>#DIV/0!</v>
      </c>
      <c r="AT85" s="146"/>
      <c r="AU85" s="17" t="str">
        <f>IF(AND(I85=0,L85=0),"COUNT","MODEL")</f>
        <v>COUNT</v>
      </c>
      <c r="AV85" s="149">
        <f t="shared" si="58"/>
        <v>0</v>
      </c>
      <c r="AW85" s="149">
        <f t="shared" si="58"/>
        <v>0</v>
      </c>
      <c r="AX85" s="17">
        <f t="shared" si="68"/>
        <v>0.71530000000000005</v>
      </c>
      <c r="AY85" s="17">
        <f t="shared" si="59"/>
        <v>0.77229999999999999</v>
      </c>
      <c r="BH85" s="17">
        <f t="shared" si="60"/>
        <v>0</v>
      </c>
      <c r="BI85" s="17">
        <f t="shared" si="60"/>
        <v>0</v>
      </c>
      <c r="BJ85" s="17">
        <f>AV85*AX90</f>
        <v>0</v>
      </c>
      <c r="BK85" s="17">
        <f>AW85*AY90</f>
        <v>0</v>
      </c>
    </row>
    <row r="86" spans="7:69" ht="15.6" hidden="1" x14ac:dyDescent="0.25">
      <c r="G86" s="18" t="str">
        <f t="shared" si="50"/>
        <v>N LEG</v>
      </c>
      <c r="H86" s="53" t="str">
        <f t="shared" si="50"/>
        <v>UP</v>
      </c>
      <c r="I86" s="165"/>
      <c r="J86" s="166"/>
      <c r="K86" s="166"/>
      <c r="L86" s="165"/>
      <c r="O86" s="17" t="str">
        <f>B$7</f>
        <v>N LEG</v>
      </c>
      <c r="P86" s="167" t="str">
        <f>C21</f>
        <v>UP</v>
      </c>
      <c r="Q86" s="167">
        <v>0.5</v>
      </c>
      <c r="R86" s="167">
        <v>2</v>
      </c>
      <c r="S86" s="168">
        <f t="shared" ref="S86:S87" si="69">G$13</f>
        <v>0</v>
      </c>
      <c r="T86" s="168">
        <f>C27+E27</f>
        <v>0</v>
      </c>
      <c r="U86" s="168">
        <f>I86*$G$71</f>
        <v>0</v>
      </c>
      <c r="V86" s="168">
        <f>ROUND(IF(T86=0,0,IF(W86=0,((((((AI86/U86)-1)/(AI$74-U$74))*(S86-U$74))+1)*U86),IF(W$74=U$74,U86,((((((W86/U86)-1)/(W$74-U$74))*(S86-U$74))+1)*U86)))),0)</f>
        <v>0</v>
      </c>
      <c r="W86" s="168">
        <f>J86*$G$71</f>
        <v>0</v>
      </c>
      <c r="X86" s="168">
        <f t="shared" ref="X86:X87" si="70">ROUND(IF(T86=0,IF(T$88=0,W86,(T$88/V$88)*W86),(T86/V86)*W86),0)</f>
        <v>0</v>
      </c>
      <c r="Y86" s="168">
        <f t="shared" si="61"/>
        <v>0</v>
      </c>
      <c r="Z86" s="168">
        <f t="shared" si="62"/>
        <v>0</v>
      </c>
      <c r="AA86" s="168" t="str">
        <f>IF(T86=0,IF(T$88=0,"NONE","SL RATIO"),IF(T86/V86&gt;Q86,(IF(T86/V86&lt;R86,Z$75,Y$75)),X$75))</f>
        <v>NONE</v>
      </c>
      <c r="AB86" s="168">
        <f t="shared" si="51"/>
        <v>0</v>
      </c>
      <c r="AC86" s="168">
        <f t="shared" si="52"/>
        <v>0</v>
      </c>
      <c r="AD86" s="168">
        <f t="shared" si="63"/>
        <v>0</v>
      </c>
      <c r="AE86" s="168">
        <f t="shared" si="53"/>
        <v>0</v>
      </c>
      <c r="AF86" s="168">
        <f t="shared" si="54"/>
        <v>0</v>
      </c>
      <c r="AG86" s="168" t="str">
        <f t="shared" si="64"/>
        <v>NONE</v>
      </c>
      <c r="AH86" s="168">
        <f t="shared" si="55"/>
        <v>0</v>
      </c>
      <c r="AI86" s="168">
        <f>L86*$G$71</f>
        <v>0</v>
      </c>
      <c r="AJ86" s="168">
        <f t="shared" ref="AJ86:AJ87" si="71">ROUND(IF(T86=0,IF(T$88=0,AI86,(T$88/V$88)*AI86),(T86/V86)*AI86),0)</f>
        <v>0</v>
      </c>
      <c r="AK86" s="168">
        <f t="shared" si="65"/>
        <v>0</v>
      </c>
      <c r="AL86" s="169">
        <f t="shared" si="66"/>
        <v>0</v>
      </c>
      <c r="AM86" s="170" t="str">
        <f>IF(T86=0,IF(T$88=0,"NONE","SL RATIO"),IF(T86/V86&gt;Q86,(IF(T86/V86&lt;R86,AL$75,AK$75)),AJ$75))</f>
        <v>NONE</v>
      </c>
      <c r="AN86" s="171">
        <f t="shared" si="67"/>
        <v>0</v>
      </c>
      <c r="AO86" s="166"/>
      <c r="AP86" s="166"/>
      <c r="AQ86" s="168">
        <f t="shared" ref="AQ86:AQ87" si="72">IF(AO86=0,0,IF(W86&gt;0,ROUND(AP86-((((AB86/T86)-1)/(W$74-S86))*(AO86-S86)+1)*T86,0),ROUND(AP86-((((AN86/T86)-1)/(AI$74-S86))*(AO86-S86)+1)*T86,0)))</f>
        <v>0</v>
      </c>
      <c r="AR86" s="168" t="e">
        <f t="shared" si="56"/>
        <v>#DIV/0!</v>
      </c>
      <c r="AS86" s="168" t="e">
        <f t="shared" si="57"/>
        <v>#DIV/0!</v>
      </c>
      <c r="AT86" s="146"/>
      <c r="AU86" s="17" t="str">
        <f>IF(AND(I86=0,L86=0),"COUNT","MODEL")</f>
        <v>COUNT</v>
      </c>
      <c r="AV86" s="149">
        <f t="shared" si="58"/>
        <v>0</v>
      </c>
      <c r="AW86" s="149">
        <f t="shared" si="58"/>
        <v>0</v>
      </c>
      <c r="AX86" s="17">
        <f t="shared" si="68"/>
        <v>0.71530000000000005</v>
      </c>
      <c r="AY86" s="17">
        <f t="shared" si="59"/>
        <v>0.77229999999999999</v>
      </c>
      <c r="BH86" s="17">
        <f t="shared" si="60"/>
        <v>0</v>
      </c>
      <c r="BI86" s="17">
        <f t="shared" si="60"/>
        <v>0</v>
      </c>
      <c r="BJ86" s="17">
        <f>AV86*AX105</f>
        <v>0</v>
      </c>
      <c r="BK86" s="17">
        <f>AW86*AY105</f>
        <v>0</v>
      </c>
    </row>
    <row r="87" spans="7:69" ht="15.6" hidden="1" x14ac:dyDescent="0.25">
      <c r="G87" s="18" t="str">
        <f t="shared" si="50"/>
        <v>N LEG</v>
      </c>
      <c r="H87" s="53" t="str">
        <f t="shared" si="50"/>
        <v>DOWN</v>
      </c>
      <c r="I87" s="165"/>
      <c r="J87" s="166"/>
      <c r="K87" s="166"/>
      <c r="L87" s="165"/>
      <c r="O87" s="17" t="str">
        <f>B$7</f>
        <v>N LEG</v>
      </c>
      <c r="P87" s="167" t="str">
        <f>D21</f>
        <v>DOWN</v>
      </c>
      <c r="Q87" s="167">
        <v>0.5</v>
      </c>
      <c r="R87" s="167">
        <v>2</v>
      </c>
      <c r="S87" s="168">
        <f t="shared" si="69"/>
        <v>0</v>
      </c>
      <c r="T87" s="168">
        <f>D27+F27</f>
        <v>0</v>
      </c>
      <c r="U87" s="168">
        <f>I87*$G$71</f>
        <v>0</v>
      </c>
      <c r="V87" s="168">
        <f>ROUND(IF(T87=0,0,IF(W87=0,((((((AI87/U87)-1)/(AI$74-U$74))*(S87-U$74))+1)*U87),IF(W$74=U$74,U87,((((((W87/U87)-1)/(W$74-U$74))*(S87-U$74))+1)*U87)))),0)</f>
        <v>0</v>
      </c>
      <c r="W87" s="168">
        <f>J87*$G$71</f>
        <v>0</v>
      </c>
      <c r="X87" s="168">
        <f t="shared" si="70"/>
        <v>0</v>
      </c>
      <c r="Y87" s="168">
        <f t="shared" si="61"/>
        <v>0</v>
      </c>
      <c r="Z87" s="168">
        <f t="shared" si="62"/>
        <v>0</v>
      </c>
      <c r="AA87" s="168" t="str">
        <f>IF(T87=0,IF(T$88=0,"NONE","SL RATIO"),IF(T87/V87&gt;Q87,(IF(T87/V87&lt;R87,Z$75,Y$75)),X$75))</f>
        <v>NONE</v>
      </c>
      <c r="AB87" s="168">
        <f t="shared" si="51"/>
        <v>0</v>
      </c>
      <c r="AC87" s="168">
        <f t="shared" si="52"/>
        <v>0</v>
      </c>
      <c r="AD87" s="168">
        <f t="shared" si="63"/>
        <v>0</v>
      </c>
      <c r="AE87" s="168">
        <f t="shared" si="53"/>
        <v>0</v>
      </c>
      <c r="AF87" s="168">
        <f t="shared" si="54"/>
        <v>0</v>
      </c>
      <c r="AG87" s="168" t="str">
        <f t="shared" si="64"/>
        <v>NONE</v>
      </c>
      <c r="AH87" s="168">
        <f t="shared" si="55"/>
        <v>0</v>
      </c>
      <c r="AI87" s="168">
        <f>L87*$G$71</f>
        <v>0</v>
      </c>
      <c r="AJ87" s="168">
        <f t="shared" si="71"/>
        <v>0</v>
      </c>
      <c r="AK87" s="168">
        <f t="shared" si="65"/>
        <v>0</v>
      </c>
      <c r="AL87" s="169">
        <f t="shared" si="66"/>
        <v>0</v>
      </c>
      <c r="AM87" s="170" t="str">
        <f>IF(T87=0,IF(T$88=0,"NONE","SL RATIO"),IF(T87/V87&gt;Q87,(IF(T87/V87&lt;R87,AL$75,AK$75)),AJ$75))</f>
        <v>NONE</v>
      </c>
      <c r="AN87" s="171">
        <f t="shared" si="67"/>
        <v>0</v>
      </c>
      <c r="AO87" s="166"/>
      <c r="AP87" s="166"/>
      <c r="AQ87" s="168">
        <f t="shared" si="72"/>
        <v>0</v>
      </c>
      <c r="AR87" s="168" t="e">
        <f t="shared" si="56"/>
        <v>#DIV/0!</v>
      </c>
      <c r="AS87" s="168" t="e">
        <f t="shared" si="57"/>
        <v>#DIV/0!</v>
      </c>
      <c r="AT87" s="146"/>
      <c r="AU87" s="17" t="str">
        <f>IF(AND(I87=0,L87=0),"COUNT","MODEL")</f>
        <v>COUNT</v>
      </c>
      <c r="AV87" s="149">
        <f t="shared" si="58"/>
        <v>0</v>
      </c>
      <c r="AW87" s="149">
        <f t="shared" si="58"/>
        <v>0</v>
      </c>
      <c r="AX87" s="17">
        <f t="shared" si="68"/>
        <v>0.71530000000000005</v>
      </c>
      <c r="AY87" s="17">
        <f t="shared" si="59"/>
        <v>0.77229999999999999</v>
      </c>
      <c r="BH87" s="17">
        <f t="shared" si="60"/>
        <v>0</v>
      </c>
      <c r="BI87" s="17">
        <f t="shared" si="60"/>
        <v>0</v>
      </c>
      <c r="BJ87" s="17">
        <f>AV87*AX112</f>
        <v>0</v>
      </c>
      <c r="BK87" s="17">
        <f>AW87*AY112</f>
        <v>0</v>
      </c>
    </row>
    <row r="88" spans="7:69" ht="15.6" x14ac:dyDescent="0.3">
      <c r="I88" s="157"/>
      <c r="J88" s="157"/>
      <c r="K88" s="157"/>
      <c r="L88" s="157"/>
      <c r="O88" s="157" t="s">
        <v>190</v>
      </c>
      <c r="P88" s="157"/>
      <c r="Q88" s="157"/>
      <c r="R88" s="157"/>
      <c r="S88" s="157"/>
      <c r="T88" s="157">
        <f>SUM(T83:T87)</f>
        <v>0</v>
      </c>
      <c r="U88" s="157"/>
      <c r="V88" s="157">
        <f>SUMIF(T83:T87,"&gt;0",V83:V87)</f>
        <v>0</v>
      </c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46"/>
      <c r="AV88" s="146"/>
      <c r="BN88" s="17">
        <v>65</v>
      </c>
      <c r="BO88" s="17">
        <v>727</v>
      </c>
      <c r="BP88" s="17">
        <v>389</v>
      </c>
      <c r="BQ88" s="17">
        <v>463</v>
      </c>
    </row>
    <row r="89" spans="7:69" x14ac:dyDescent="0.25">
      <c r="BN89" s="17">
        <v>714</v>
      </c>
      <c r="BO89" s="17">
        <v>1673</v>
      </c>
      <c r="BP89" s="17">
        <v>2111</v>
      </c>
      <c r="BQ89" s="17">
        <v>2304</v>
      </c>
    </row>
    <row r="90" spans="7:69" ht="15.6" x14ac:dyDescent="0.25">
      <c r="G90" s="18" t="str">
        <f t="shared" ref="G90:H94" si="73">O90</f>
        <v>W LEG</v>
      </c>
      <c r="H90" s="53" t="str">
        <f t="shared" si="73"/>
        <v>LT (N)</v>
      </c>
      <c r="I90" s="165"/>
      <c r="J90" s="166"/>
      <c r="K90" s="166"/>
      <c r="L90" s="165"/>
      <c r="O90" s="17" t="str">
        <f>B$8</f>
        <v>W LEG</v>
      </c>
      <c r="P90" s="167" t="str">
        <f>G28</f>
        <v>LT (N)</v>
      </c>
      <c r="Q90" s="167">
        <v>0.5</v>
      </c>
      <c r="R90" s="167">
        <v>2</v>
      </c>
      <c r="S90" s="168">
        <f>G$13</f>
        <v>0</v>
      </c>
      <c r="T90" s="168">
        <f>G34+J34</f>
        <v>0</v>
      </c>
      <c r="U90" s="168">
        <f>I90*$G$71</f>
        <v>0</v>
      </c>
      <c r="V90" s="168">
        <f>ROUND(IF(T90=0,0,IF(W90=0,((((((AI90/U90)-1)/(AI$74-U$74))*(S90-U$74))+1)*U90),IF(W$74=U$74,U90,((((((W90/U90)-1)/(W$74-U$74))*(S90-U$74))+1)*U90)))),0)</f>
        <v>0</v>
      </c>
      <c r="W90" s="168">
        <f>J90*$G$71</f>
        <v>0</v>
      </c>
      <c r="X90" s="168">
        <f>ROUND(IF(T90=0,IF(T$95=0,W90,(T$95/V$95)*W90),(T90/V90)*W90),0)</f>
        <v>0</v>
      </c>
      <c r="Y90" s="168">
        <f>IF(T90=0,0,(T90-V90)+W90)</f>
        <v>0</v>
      </c>
      <c r="Z90" s="168">
        <f>ROUND(IF(T90=0,0,(X90+Y90)/2),0)</f>
        <v>0</v>
      </c>
      <c r="AA90" s="168" t="str">
        <f>IF(T90=0,IF(T$95=0,"NONE","SL RATIO"),IF(T90/V90&gt;Q90,(IF(T90/V90&lt;R90,Z$75,Y$75)),X$75))</f>
        <v>NONE</v>
      </c>
      <c r="AB90" s="168">
        <f t="shared" ref="AB90:AB94" si="74">IF(T90=0,X90,IF(T90/V90&gt;Q90,(IF(T90/V90&lt;R90,Z90,Y90)),X90))</f>
        <v>0</v>
      </c>
      <c r="AC90" s="168">
        <f t="shared" ref="AC90:AC94" si="75">K90*$G$71</f>
        <v>0</v>
      </c>
      <c r="AD90" s="168">
        <f>ROUND(IF(T90=0,IF(T$95=0,AC90,(T$95/V$95)*AC90),(T90/V90)*AC90),0)</f>
        <v>0</v>
      </c>
      <c r="AE90" s="168">
        <f t="shared" ref="AE90:AE94" si="76">IF(T90=0,0,(T90-V90)+AC90)</f>
        <v>0</v>
      </c>
      <c r="AF90" s="168">
        <f t="shared" ref="AF90:AF94" si="77">ROUND(IF(T90=0,0,(AD90+AE90)/2),0)</f>
        <v>0</v>
      </c>
      <c r="AG90" s="168" t="str">
        <f>IF(T90=0,IF(T$95=0,"NONE","SL RATIO"),IF(T90/V90&gt;Q90,(IF(T90/V90&lt;R90,AF$75,AE$75)),AD$75))</f>
        <v>NONE</v>
      </c>
      <c r="AH90" s="168">
        <f t="shared" ref="AH90:AH94" si="78">IF(T90=0,AD90,IF(T90/V90&gt;Q90,(IF(T90/V90&lt;R90,AF90,AE90)),AD90))</f>
        <v>0</v>
      </c>
      <c r="AI90" s="168">
        <f>L90*$G$71</f>
        <v>0</v>
      </c>
      <c r="AJ90" s="168">
        <f>ROUND(IF(T90=0,IF(T$95=0,AI90,(T$95/V$95)*AI90),(T90/V90)*AI90),0)</f>
        <v>0</v>
      </c>
      <c r="AK90" s="168">
        <f>IF(T90=0,0,(T90-V90)+AI90)</f>
        <v>0</v>
      </c>
      <c r="AL90" s="169">
        <f>ROUND(IF(T90=0,0,(AJ90+AK90)/2),0)</f>
        <v>0</v>
      </c>
      <c r="AM90" s="170" t="str">
        <f>IF(T90=0,IF(T$95=0,"NONE","SL RATIO"),IF(T90/V90&gt;Q90,(IF(T90/V90&lt;R90,AL$75,AK$75)),AJ$75))</f>
        <v>NONE</v>
      </c>
      <c r="AN90" s="171">
        <f>IF(T90=0,AJ90,IF(T90/V90&gt;Q90,(IF(T90/V90&lt;R90,AL90,AK90)),AJ90))</f>
        <v>0</v>
      </c>
      <c r="AO90" s="166"/>
      <c r="AP90" s="166"/>
      <c r="AQ90" s="168">
        <f>IF(AO90=0,0,IF(W90&gt;0,ROUND(AP90-((((AB90/T90)-1)/(W$74-S90))*(AO90-S90)+1)*T90,0),ROUND(AP90-((((AN90/T90)-1)/(AI$74-S90))*(AO90-S90)+1)*T90,0)))</f>
        <v>0</v>
      </c>
      <c r="AR90" s="168" t="e">
        <f t="shared" ref="AR90:AR94" si="79">IF(AC90&gt;0,ROUND(((((AN90/AH90)-1)/(AI$74-W$74))*(AR$74-W$74)+1)*AH90+AQ90,0),IF(W90&gt;0,ROUND(((((AN90/AB90)-1)/(AI$74-W$74))*(AR$74-W$74)+1)*AB90+AQ90,0),IF(T90&gt;0,ROUND(((((AN90/T90)-1)/(AI$74-S90))*(AR$74-S90)+1)*T90+AQ90,0),ROUND((((1-(U90/AI90))/(AI$74-U$74))*(AR$74-AI$74)+1)*AN90,0))))</f>
        <v>#DIV/0!</v>
      </c>
      <c r="AS90" s="168" t="e">
        <f t="shared" ref="AS90:AS94" si="80">IF(AC90&gt;0,ROUND(((((AN90/AH90)-1)/(AI$74-W$74))*(AS$74-W$74)+1)*AH90+AQ90,0),IF(W90&gt;0,ROUND(((((AN90/AB90)-1)/(AI$74-W$74))*(AS$74-W$74)+1)*AB90+AQ90,0),IF(T90&gt;0,ROUND(((((AN90/T90)-1)/(AI$74-S90))*(AS$74-S90)+1)*T90+AQ90,0),ROUND((((1-(U90/AI90))/(AI$74-U$74))*(AS$74-AI$74)+1)*AN90,0))))</f>
        <v>#DIV/0!</v>
      </c>
      <c r="AU90" s="17" t="str">
        <f>IF(AND(I90=0,L90=0),"COUNT","MODEL")</f>
        <v>COUNT</v>
      </c>
      <c r="AV90" s="149">
        <f t="shared" ref="AV90:AW94" si="81">MAX(IF(AND($I90=0,$L90=0),$T90,AR90),0)</f>
        <v>0</v>
      </c>
      <c r="AW90" s="149">
        <f t="shared" si="81"/>
        <v>0</v>
      </c>
      <c r="AX90" s="17">
        <f>IF($AU90="MODEL",$N$8,$N$8*O$8)</f>
        <v>0.78669999999999995</v>
      </c>
      <c r="AY90" s="17">
        <f t="shared" ref="AY90:AY94" si="82">IF($AU90="MODEL",$N$8,$N$8*P$8)</f>
        <v>0.89349999999999996</v>
      </c>
      <c r="BH90" s="17">
        <f t="shared" ref="BH90:BI94" si="83">AV90*AX90</f>
        <v>0</v>
      </c>
      <c r="BI90" s="17">
        <f t="shared" si="83"/>
        <v>0</v>
      </c>
      <c r="BJ90" s="17">
        <f>AV90*AX85</f>
        <v>0</v>
      </c>
      <c r="BK90" s="17">
        <f>AW90*AY85</f>
        <v>0</v>
      </c>
      <c r="BN90" s="17">
        <v>12</v>
      </c>
      <c r="BO90" s="17">
        <v>32</v>
      </c>
      <c r="BP90" s="17">
        <v>33</v>
      </c>
      <c r="BQ90" s="17">
        <v>37</v>
      </c>
    </row>
    <row r="91" spans="7:69" ht="15.6" x14ac:dyDescent="0.25">
      <c r="G91" s="18" t="str">
        <f t="shared" si="73"/>
        <v>W LEG</v>
      </c>
      <c r="H91" s="53" t="str">
        <f t="shared" si="73"/>
        <v>THRU (E )</v>
      </c>
      <c r="I91" s="165"/>
      <c r="J91" s="166"/>
      <c r="K91" s="166"/>
      <c r="L91" s="165"/>
      <c r="O91" s="17" t="str">
        <f>B$8</f>
        <v>W LEG</v>
      </c>
      <c r="P91" s="167" t="str">
        <f>H28</f>
        <v>THRU (E )</v>
      </c>
      <c r="Q91" s="167">
        <v>0.5</v>
      </c>
      <c r="R91" s="167">
        <v>2</v>
      </c>
      <c r="S91" s="168">
        <f>G$13</f>
        <v>0</v>
      </c>
      <c r="T91" s="168">
        <f>H34+K34</f>
        <v>0</v>
      </c>
      <c r="U91" s="168">
        <f>I91*$G$71</f>
        <v>0</v>
      </c>
      <c r="V91" s="168">
        <f>ROUND(IF(T91=0,0,IF(W91=0,((((((AI91/U91)-1)/(AI$74-U$74))*(S91-U$74))+1)*U91),IF(W$74=U$74,U91,((((((W91/U91)-1)/(W$74-U$74))*(S91-U$74))+1)*U91)))),0)</f>
        <v>0</v>
      </c>
      <c r="W91" s="168">
        <f>J91*$G$71</f>
        <v>0</v>
      </c>
      <c r="X91" s="168">
        <f>ROUND(IF(T91=0,IF(T$95=0,W91,(T$95/V$95)*W91),(T91/V91)*W91),0)</f>
        <v>0</v>
      </c>
      <c r="Y91" s="168">
        <f t="shared" ref="Y91:Y94" si="84">IF(T91=0,0,(T91-V91)+W91)</f>
        <v>0</v>
      </c>
      <c r="Z91" s="168">
        <f t="shared" ref="Z91:Z94" si="85">ROUND(IF(T91=0,0,(X91+Y91)/2),0)</f>
        <v>0</v>
      </c>
      <c r="AA91" s="168" t="str">
        <f>IF(T91=0,IF(T$95=0,"NONE","SL RATIO"),IF(T91/V91&gt;Q91,(IF(T91/V91&lt;R91,Z$75,Y$75)),X$75))</f>
        <v>NONE</v>
      </c>
      <c r="AB91" s="168">
        <f t="shared" si="74"/>
        <v>0</v>
      </c>
      <c r="AC91" s="168">
        <f t="shared" si="75"/>
        <v>0</v>
      </c>
      <c r="AD91" s="168">
        <f t="shared" ref="AD91:AD94" si="86">ROUND(IF(T91=0,IF(T$95=0,AC91,(T$95/V$95)*AC91),(T91/V91)*AC91),0)</f>
        <v>0</v>
      </c>
      <c r="AE91" s="168">
        <f t="shared" si="76"/>
        <v>0</v>
      </c>
      <c r="AF91" s="168">
        <f t="shared" si="77"/>
        <v>0</v>
      </c>
      <c r="AG91" s="168" t="str">
        <f t="shared" ref="AG91:AG94" si="87">IF(T91=0,IF(T$95=0,"NONE","SL RATIO"),IF(T91/V91&gt;Q91,(IF(T91/V91&lt;R91,AF$75,AE$75)),AD$75))</f>
        <v>NONE</v>
      </c>
      <c r="AH91" s="168">
        <f t="shared" si="78"/>
        <v>0</v>
      </c>
      <c r="AI91" s="168">
        <f>L91*$G$71</f>
        <v>0</v>
      </c>
      <c r="AJ91" s="168">
        <f>ROUND(IF(T91=0,IF(T$95=0,AI91,(T$95/V$95)*AI91),(T91/V91)*AI91),0)</f>
        <v>0</v>
      </c>
      <c r="AK91" s="168">
        <f t="shared" ref="AK91:AK94" si="88">IF(T91=0,0,(T91-V91)+AI91)</f>
        <v>0</v>
      </c>
      <c r="AL91" s="169">
        <f t="shared" ref="AL91:AL94" si="89">ROUND(IF(T91=0,0,(AJ91+AK91)/2),0)</f>
        <v>0</v>
      </c>
      <c r="AM91" s="170" t="str">
        <f>IF(T91=0,IF(T$95=0,"NONE","SL RATIO"),IF(T91/V91&gt;Q91,(IF(T91/V91&lt;R91,AL$75,AK$75)),AJ$75))</f>
        <v>NONE</v>
      </c>
      <c r="AN91" s="171">
        <f t="shared" ref="AN91:AN94" si="90">IF(T91=0,AJ91,IF(T91/V91&gt;Q91,(IF(T91/V91&lt;R91,AL91,AK91)),AJ91))</f>
        <v>0</v>
      </c>
      <c r="AO91" s="166"/>
      <c r="AP91" s="166"/>
      <c r="AQ91" s="168">
        <f>IF(AO91=0,0,IF(W91&gt;0,ROUND(AP91-((((AB91/T91)-1)/(W$74-S91))*(AO91-S91)+1)*T91,0),ROUND(AP91-((((AN91/T91)-1)/(AI$74-S91))*(AO91-S91)+1)*T91,0)))</f>
        <v>0</v>
      </c>
      <c r="AR91" s="168" t="e">
        <f t="shared" si="79"/>
        <v>#DIV/0!</v>
      </c>
      <c r="AS91" s="168" t="e">
        <f t="shared" si="80"/>
        <v>#DIV/0!</v>
      </c>
      <c r="AU91" s="17" t="str">
        <f>IF(AND(I91=0,L91=0),"COUNT","MODEL")</f>
        <v>COUNT</v>
      </c>
      <c r="AV91" s="149">
        <f t="shared" si="81"/>
        <v>0</v>
      </c>
      <c r="AW91" s="149">
        <f t="shared" si="81"/>
        <v>0</v>
      </c>
      <c r="AX91" s="17">
        <f t="shared" ref="AX91:AX94" si="91">IF($AU91="MODEL",$N$8,$N$8*O$8)</f>
        <v>0.78669999999999995</v>
      </c>
      <c r="AY91" s="17">
        <f t="shared" si="82"/>
        <v>0.89349999999999996</v>
      </c>
      <c r="BH91" s="17">
        <f t="shared" si="83"/>
        <v>0</v>
      </c>
      <c r="BI91" s="17">
        <f t="shared" si="83"/>
        <v>0</v>
      </c>
      <c r="BJ91" s="17">
        <f>AV91*AX77</f>
        <v>0</v>
      </c>
      <c r="BK91" s="17">
        <f>AW91*AY77</f>
        <v>0</v>
      </c>
    </row>
    <row r="92" spans="7:69" ht="15.6" x14ac:dyDescent="0.25">
      <c r="G92" s="18" t="str">
        <f t="shared" si="73"/>
        <v>W LEG</v>
      </c>
      <c r="H92" s="53" t="str">
        <f t="shared" si="73"/>
        <v>RT (S)</v>
      </c>
      <c r="I92" s="165"/>
      <c r="J92" s="166"/>
      <c r="K92" s="166"/>
      <c r="L92" s="165"/>
      <c r="O92" s="17" t="str">
        <f>B$8</f>
        <v>W LEG</v>
      </c>
      <c r="P92" s="167" t="str">
        <f>I28</f>
        <v>RT (S)</v>
      </c>
      <c r="Q92" s="167">
        <v>0.5</v>
      </c>
      <c r="R92" s="167">
        <v>2</v>
      </c>
      <c r="S92" s="168">
        <f>G$13</f>
        <v>0</v>
      </c>
      <c r="T92" s="168">
        <f>I34+L34</f>
        <v>0</v>
      </c>
      <c r="U92" s="168">
        <f>I92*$G$71</f>
        <v>0</v>
      </c>
      <c r="V92" s="168">
        <f>ROUND(IF(T92=0,0,IF(W92=0,((((((AI92/U92)-1)/(AI$74-U$74))*(S92-U$74))+1)*U92),IF(W$74=U$74,U92,((((((W92/U92)-1)/(W$74-U$74))*(S92-U$74))+1)*U92)))),0)</f>
        <v>0</v>
      </c>
      <c r="W92" s="168">
        <f>J92*$G$71</f>
        <v>0</v>
      </c>
      <c r="X92" s="168">
        <f>ROUND(IF(T92=0,IF(T$95=0,W92,(T$95/V$95)*W92),(T92/V92)*W92),0)</f>
        <v>0</v>
      </c>
      <c r="Y92" s="168">
        <f t="shared" si="84"/>
        <v>0</v>
      </c>
      <c r="Z92" s="168">
        <f t="shared" si="85"/>
        <v>0</v>
      </c>
      <c r="AA92" s="168" t="str">
        <f>IF(T92=0,IF(T$95=0,"NONE","SL RATIO"),IF(T92/V92&gt;Q92,(IF(T92/V92&lt;R92,Z$75,Y$75)),X$75))</f>
        <v>NONE</v>
      </c>
      <c r="AB92" s="168">
        <f t="shared" si="74"/>
        <v>0</v>
      </c>
      <c r="AC92" s="168">
        <f t="shared" si="75"/>
        <v>0</v>
      </c>
      <c r="AD92" s="168">
        <f t="shared" si="86"/>
        <v>0</v>
      </c>
      <c r="AE92" s="168">
        <f t="shared" si="76"/>
        <v>0</v>
      </c>
      <c r="AF92" s="168">
        <f t="shared" si="77"/>
        <v>0</v>
      </c>
      <c r="AG92" s="168" t="str">
        <f t="shared" si="87"/>
        <v>NONE</v>
      </c>
      <c r="AH92" s="168">
        <f t="shared" si="78"/>
        <v>0</v>
      </c>
      <c r="AI92" s="168">
        <f>L92*$G$71</f>
        <v>0</v>
      </c>
      <c r="AJ92" s="168">
        <f>ROUND(IF(T92=0,IF(T$95=0,AI92,(T$95/V$95)*AI92),(T92/V92)*AI92),0)</f>
        <v>0</v>
      </c>
      <c r="AK92" s="168">
        <f t="shared" si="88"/>
        <v>0</v>
      </c>
      <c r="AL92" s="169">
        <f t="shared" si="89"/>
        <v>0</v>
      </c>
      <c r="AM92" s="170" t="str">
        <f>IF(T92=0,IF(T$95=0,"NONE","SL RATIO"),IF(T92/V92&gt;Q92,(IF(T92/V92&lt;R92,AL$75,AK$75)),AJ$75))</f>
        <v>NONE</v>
      </c>
      <c r="AN92" s="171">
        <f t="shared" si="90"/>
        <v>0</v>
      </c>
      <c r="AO92" s="166"/>
      <c r="AP92" s="166"/>
      <c r="AQ92" s="168">
        <f>IF(AO92=0,0,IF(W92&gt;0,ROUND(AP92-((((AB92/T92)-1)/(W$74-S92))*(AO92-S92)+1)*T92,0),ROUND(AP92-((((AN92/T92)-1)/(AI$74-S92))*(AO92-S92)+1)*T92,0)))</f>
        <v>0</v>
      </c>
      <c r="AR92" s="168" t="e">
        <f t="shared" si="79"/>
        <v>#DIV/0!</v>
      </c>
      <c r="AS92" s="168" t="e">
        <f t="shared" si="80"/>
        <v>#DIV/0!</v>
      </c>
      <c r="AU92" s="17" t="str">
        <f>IF(AND(I92=0,L92=0),"COUNT","MODEL")</f>
        <v>COUNT</v>
      </c>
      <c r="AV92" s="149">
        <f t="shared" si="81"/>
        <v>0</v>
      </c>
      <c r="AW92" s="149">
        <f t="shared" si="81"/>
        <v>0</v>
      </c>
      <c r="AX92" s="17">
        <f t="shared" si="91"/>
        <v>0.78669999999999995</v>
      </c>
      <c r="AY92" s="17">
        <f t="shared" si="82"/>
        <v>0.89349999999999996</v>
      </c>
      <c r="BH92" s="17">
        <f t="shared" si="83"/>
        <v>0</v>
      </c>
      <c r="BI92" s="17">
        <f t="shared" si="83"/>
        <v>0</v>
      </c>
      <c r="BJ92" s="17">
        <f>AV92*AX97</f>
        <v>0</v>
      </c>
      <c r="BK92" s="17">
        <f>AW92*AY97</f>
        <v>0</v>
      </c>
    </row>
    <row r="93" spans="7:69" ht="15.6" hidden="1" x14ac:dyDescent="0.25">
      <c r="G93" s="18" t="str">
        <f t="shared" si="73"/>
        <v>W LEG</v>
      </c>
      <c r="H93" s="53" t="str">
        <f t="shared" si="73"/>
        <v>UP</v>
      </c>
      <c r="I93" s="165"/>
      <c r="J93" s="166"/>
      <c r="K93" s="166"/>
      <c r="L93" s="165"/>
      <c r="O93" s="17" t="str">
        <f>B$8</f>
        <v>W LEG</v>
      </c>
      <c r="P93" s="167" t="str">
        <f>C28</f>
        <v>UP</v>
      </c>
      <c r="Q93" s="167">
        <v>0.5</v>
      </c>
      <c r="R93" s="167">
        <v>2</v>
      </c>
      <c r="S93" s="168">
        <f t="shared" ref="S93:S94" si="92">G$13</f>
        <v>0</v>
      </c>
      <c r="T93" s="168">
        <f>C34+E34</f>
        <v>0</v>
      </c>
      <c r="U93" s="168">
        <f>I93*$G$71</f>
        <v>0</v>
      </c>
      <c r="V93" s="168">
        <f>ROUND(IF(T93=0,0,IF(W93=0,((((((AI93/U93)-1)/(AI$74-U$74))*(S93-U$74))+1)*U93),IF(W$74=U$74,U93,((((((W93/U93)-1)/(W$74-U$74))*(S93-U$74))+1)*U93)))),0)</f>
        <v>0</v>
      </c>
      <c r="W93" s="168">
        <f>J93*$G$71</f>
        <v>0</v>
      </c>
      <c r="X93" s="168">
        <f t="shared" ref="X93:X94" si="93">ROUND(IF(T93=0,IF(T$95=0,W93,(T$95/V$95)*W93),(T93/V93)*W93),0)</f>
        <v>0</v>
      </c>
      <c r="Y93" s="168">
        <f t="shared" si="84"/>
        <v>0</v>
      </c>
      <c r="Z93" s="168">
        <f t="shared" si="85"/>
        <v>0</v>
      </c>
      <c r="AA93" s="168" t="str">
        <f>IF(T93=0,IF(T$95=0,"NONE","SL RATIO"),IF(T93/V93&gt;Q93,(IF(T93/V93&lt;R93,Z$75,Y$75)),X$75))</f>
        <v>NONE</v>
      </c>
      <c r="AB93" s="168">
        <f t="shared" si="74"/>
        <v>0</v>
      </c>
      <c r="AC93" s="168">
        <f t="shared" si="75"/>
        <v>0</v>
      </c>
      <c r="AD93" s="168">
        <f t="shared" si="86"/>
        <v>0</v>
      </c>
      <c r="AE93" s="168">
        <f t="shared" si="76"/>
        <v>0</v>
      </c>
      <c r="AF93" s="168">
        <f t="shared" si="77"/>
        <v>0</v>
      </c>
      <c r="AG93" s="168" t="str">
        <f t="shared" si="87"/>
        <v>NONE</v>
      </c>
      <c r="AH93" s="168">
        <f t="shared" si="78"/>
        <v>0</v>
      </c>
      <c r="AI93" s="168">
        <f>L93*$G$71</f>
        <v>0</v>
      </c>
      <c r="AJ93" s="168">
        <f t="shared" ref="AJ93:AJ94" si="94">ROUND(IF(T93=0,IF(T$95=0,AI93,(T$95/V$95)*AI93),(T93/V93)*AI93),0)</f>
        <v>0</v>
      </c>
      <c r="AK93" s="168">
        <f t="shared" si="88"/>
        <v>0</v>
      </c>
      <c r="AL93" s="169">
        <f t="shared" si="89"/>
        <v>0</v>
      </c>
      <c r="AM93" s="170" t="str">
        <f>IF(T93=0,IF(T$95=0,"NONE","SL RATIO"),IF(T93/V93&gt;Q93,(IF(T93/V93&lt;R93,AL$75,AK$75)),AJ$75))</f>
        <v>NONE</v>
      </c>
      <c r="AN93" s="171">
        <f t="shared" si="90"/>
        <v>0</v>
      </c>
      <c r="AO93" s="166"/>
      <c r="AP93" s="166"/>
      <c r="AQ93" s="168">
        <f t="shared" ref="AQ93:AQ94" si="95">IF(AO93=0,0,IF(W93&gt;0,ROUND(AP93-((((AB93/T93)-1)/(W$74-S93))*(AO93-S93)+1)*T93,0),ROUND(AP93-((((AN93/T93)-1)/(AI$74-S93))*(AO93-S93)+1)*T93,0)))</f>
        <v>0</v>
      </c>
      <c r="AR93" s="168" t="e">
        <f t="shared" si="79"/>
        <v>#DIV/0!</v>
      </c>
      <c r="AS93" s="168" t="e">
        <f t="shared" si="80"/>
        <v>#DIV/0!</v>
      </c>
      <c r="AU93" s="17" t="str">
        <f>IF(AND(I93=0,L93=0),"COUNT","MODEL")</f>
        <v>COUNT</v>
      </c>
      <c r="AV93" s="149">
        <f t="shared" si="81"/>
        <v>0</v>
      </c>
      <c r="AW93" s="149">
        <f t="shared" si="81"/>
        <v>0</v>
      </c>
      <c r="AX93" s="17">
        <f t="shared" si="91"/>
        <v>0.78669999999999995</v>
      </c>
      <c r="AY93" s="17">
        <f t="shared" si="82"/>
        <v>0.89349999999999996</v>
      </c>
      <c r="BH93" s="17">
        <f t="shared" si="83"/>
        <v>0</v>
      </c>
      <c r="BI93" s="17">
        <f t="shared" si="83"/>
        <v>0</v>
      </c>
      <c r="BJ93" s="17">
        <f>AV93*AX104</f>
        <v>0</v>
      </c>
      <c r="BK93" s="17">
        <f>AW93*AY104</f>
        <v>0</v>
      </c>
    </row>
    <row r="94" spans="7:69" ht="15.6" hidden="1" x14ac:dyDescent="0.25">
      <c r="G94" s="18" t="str">
        <f t="shared" si="73"/>
        <v>W LEG</v>
      </c>
      <c r="H94" s="53" t="str">
        <f t="shared" si="73"/>
        <v>DOWN</v>
      </c>
      <c r="I94" s="165"/>
      <c r="J94" s="166"/>
      <c r="K94" s="166"/>
      <c r="L94" s="165"/>
      <c r="O94" s="17" t="str">
        <f>B$8</f>
        <v>W LEG</v>
      </c>
      <c r="P94" s="167" t="str">
        <f>D28</f>
        <v>DOWN</v>
      </c>
      <c r="Q94" s="167">
        <v>0.5</v>
      </c>
      <c r="R94" s="167">
        <v>2</v>
      </c>
      <c r="S94" s="168">
        <f t="shared" si="92"/>
        <v>0</v>
      </c>
      <c r="T94" s="168">
        <f>D34+F34</f>
        <v>0</v>
      </c>
      <c r="U94" s="168">
        <f>I94*$G$71</f>
        <v>0</v>
      </c>
      <c r="V94" s="168">
        <f>ROUND(IF(T94=0,0,IF(W94=0,((((((AI94/U94)-1)/(AI$74-U$74))*(S94-U$74))+1)*U94),IF(W$74=U$74,U94,((((((W94/U94)-1)/(W$74-U$74))*(S94-U$74))+1)*U94)))),0)</f>
        <v>0</v>
      </c>
      <c r="W94" s="168">
        <f>J94*$G$71</f>
        <v>0</v>
      </c>
      <c r="X94" s="168">
        <f t="shared" si="93"/>
        <v>0</v>
      </c>
      <c r="Y94" s="168">
        <f t="shared" si="84"/>
        <v>0</v>
      </c>
      <c r="Z94" s="168">
        <f t="shared" si="85"/>
        <v>0</v>
      </c>
      <c r="AA94" s="168" t="str">
        <f>IF(T94=0,IF(T$95=0,"NONE","SL RATIO"),IF(T94/V94&gt;Q94,(IF(T94/V94&lt;R94,Z$75,Y$75)),X$75))</f>
        <v>NONE</v>
      </c>
      <c r="AB94" s="168">
        <f t="shared" si="74"/>
        <v>0</v>
      </c>
      <c r="AC94" s="168">
        <f t="shared" si="75"/>
        <v>0</v>
      </c>
      <c r="AD94" s="168">
        <f t="shared" si="86"/>
        <v>0</v>
      </c>
      <c r="AE94" s="168">
        <f t="shared" si="76"/>
        <v>0</v>
      </c>
      <c r="AF94" s="168">
        <f t="shared" si="77"/>
        <v>0</v>
      </c>
      <c r="AG94" s="168" t="str">
        <f t="shared" si="87"/>
        <v>NONE</v>
      </c>
      <c r="AH94" s="168">
        <f t="shared" si="78"/>
        <v>0</v>
      </c>
      <c r="AI94" s="168">
        <f>L94*$G$71</f>
        <v>0</v>
      </c>
      <c r="AJ94" s="168">
        <f t="shared" si="94"/>
        <v>0</v>
      </c>
      <c r="AK94" s="168">
        <f t="shared" si="88"/>
        <v>0</v>
      </c>
      <c r="AL94" s="169">
        <f t="shared" si="89"/>
        <v>0</v>
      </c>
      <c r="AM94" s="170" t="str">
        <f>IF(T94=0,IF(T$95=0,"NONE","SL RATIO"),IF(T94/V94&gt;Q94,(IF(T94/V94&lt;R94,AL$75,AK$75)),AJ$75))</f>
        <v>NONE</v>
      </c>
      <c r="AN94" s="171">
        <f t="shared" si="90"/>
        <v>0</v>
      </c>
      <c r="AO94" s="166"/>
      <c r="AP94" s="166"/>
      <c r="AQ94" s="168">
        <f t="shared" si="95"/>
        <v>0</v>
      </c>
      <c r="AR94" s="168" t="e">
        <f t="shared" si="79"/>
        <v>#DIV/0!</v>
      </c>
      <c r="AS94" s="168" t="e">
        <f t="shared" si="80"/>
        <v>#DIV/0!</v>
      </c>
      <c r="AU94" s="17" t="str">
        <f>IF(AND(I94=0,L94=0),"COUNT","MODEL")</f>
        <v>COUNT</v>
      </c>
      <c r="AV94" s="149">
        <f t="shared" si="81"/>
        <v>0</v>
      </c>
      <c r="AW94" s="149">
        <f t="shared" si="81"/>
        <v>0</v>
      </c>
      <c r="AX94" s="17">
        <f t="shared" si="91"/>
        <v>0.78669999999999995</v>
      </c>
      <c r="AY94" s="17">
        <f t="shared" si="82"/>
        <v>0.89349999999999996</v>
      </c>
      <c r="BH94" s="17">
        <f t="shared" si="83"/>
        <v>0</v>
      </c>
      <c r="BI94" s="17">
        <f t="shared" si="83"/>
        <v>0</v>
      </c>
      <c r="BJ94" s="17">
        <f>AV94*AX111</f>
        <v>0</v>
      </c>
      <c r="BK94" s="17">
        <f>AW94*AY111</f>
        <v>0</v>
      </c>
    </row>
    <row r="95" spans="7:69" ht="15.6" x14ac:dyDescent="0.3">
      <c r="I95" s="157"/>
      <c r="J95" s="157"/>
      <c r="K95" s="157"/>
      <c r="L95" s="157"/>
      <c r="O95" s="157" t="s">
        <v>190</v>
      </c>
      <c r="P95" s="157"/>
      <c r="Q95" s="157"/>
      <c r="R95" s="157"/>
      <c r="S95" s="157"/>
      <c r="T95" s="157">
        <f>SUM(T90:T94)</f>
        <v>0</v>
      </c>
      <c r="U95" s="157"/>
      <c r="V95" s="157">
        <f>SUMIF(T90:T94,"&gt;0",V90:V94)</f>
        <v>0</v>
      </c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BN95" s="17">
        <v>13</v>
      </c>
      <c r="BO95" s="17">
        <v>33</v>
      </c>
      <c r="BP95" s="17">
        <v>34</v>
      </c>
      <c r="BQ95" s="17">
        <v>39</v>
      </c>
    </row>
    <row r="96" spans="7:69" x14ac:dyDescent="0.25">
      <c r="BN96" s="17">
        <v>28</v>
      </c>
      <c r="BO96" s="17">
        <v>31</v>
      </c>
      <c r="BP96" s="17">
        <v>35</v>
      </c>
      <c r="BQ96" s="17">
        <v>41</v>
      </c>
    </row>
    <row r="97" spans="7:69" ht="15.6" x14ac:dyDescent="0.25">
      <c r="G97" s="18" t="str">
        <f t="shared" ref="G97:H101" si="96">O97</f>
        <v>S LEG</v>
      </c>
      <c r="H97" s="53" t="str">
        <f t="shared" si="96"/>
        <v>LT (W)</v>
      </c>
      <c r="I97" s="165"/>
      <c r="J97" s="166"/>
      <c r="K97" s="166"/>
      <c r="L97" s="165"/>
      <c r="O97" s="17" t="str">
        <f>B$9</f>
        <v>S LEG</v>
      </c>
      <c r="P97" s="167" t="str">
        <f>G35</f>
        <v>LT (W)</v>
      </c>
      <c r="Q97" s="167">
        <v>0.5</v>
      </c>
      <c r="R97" s="167">
        <v>2</v>
      </c>
      <c r="S97" s="168">
        <f>G$13</f>
        <v>0</v>
      </c>
      <c r="T97" s="168">
        <f>G41+J41</f>
        <v>0</v>
      </c>
      <c r="U97" s="168">
        <f>I97*$G$71</f>
        <v>0</v>
      </c>
      <c r="V97" s="168">
        <f>ROUND(IF(T97=0,0,IF(W97=0,((((((AI97/U97)-1)/(AI$74-U$74))*(S97-U$74))+1)*U97),IF(W$74=U$74,U97,((((((W97/U97)-1)/(W$74-U$74))*(S97-U$74))+1)*U97)))),0)</f>
        <v>0</v>
      </c>
      <c r="W97" s="168">
        <f>J97*$G$71</f>
        <v>0</v>
      </c>
      <c r="X97" s="168">
        <f>ROUND(IF(T97=0,IF(T$102=0,W97,(T$102/V$102)*W97),(T97/V97)*W97),0)</f>
        <v>0</v>
      </c>
      <c r="Y97" s="168">
        <f>IF(T97=0,0,(T97-V97)+W97)</f>
        <v>0</v>
      </c>
      <c r="Z97" s="168">
        <f>ROUND(IF(T97=0,0,(X97+Y97)/2),0)</f>
        <v>0</v>
      </c>
      <c r="AA97" s="168" t="str">
        <f>IF(T97=0,IF(T$102=0,"NONE","SL RATIO"),IF(T97/V97&gt;Q97,(IF(T97/V97&lt;R97,Z$75,Y$75)),X$75))</f>
        <v>NONE</v>
      </c>
      <c r="AB97" s="168">
        <f t="shared" ref="AB97:AB101" si="97">IF(T97=0,X97,IF(T97/V97&gt;Q97,(IF(T97/V97&lt;R97,Z97,Y97)),X97))</f>
        <v>0</v>
      </c>
      <c r="AC97" s="168">
        <f t="shared" ref="AC97:AC101" si="98">K97*$G$71</f>
        <v>0</v>
      </c>
      <c r="AD97" s="168">
        <f>ROUND(IF(T97=0,IF(T$102=0,AC97,(T$102/V$102)*AC97),(T97/V97)*AC97),0)</f>
        <v>0</v>
      </c>
      <c r="AE97" s="168">
        <f t="shared" ref="AE97:AE101" si="99">IF(T97=0,0,(T97-V97)+AC97)</f>
        <v>0</v>
      </c>
      <c r="AF97" s="168">
        <f t="shared" ref="AF97:AF101" si="100">ROUND(IF(T97=0,0,(AD97+AE97)/2),0)</f>
        <v>0</v>
      </c>
      <c r="AG97" s="168" t="str">
        <f>IF(T97=0,IF(T$102=0,"NONE","SL RATIO"),IF(T97/V97&gt;Q97,(IF(T97/V97&lt;R97,AF$75,AE$75)),AD$75))</f>
        <v>NONE</v>
      </c>
      <c r="AH97" s="168">
        <f t="shared" ref="AH97:AH101" si="101">IF(T97=0,AD97,IF(T97/V97&gt;Q97,(IF(T97/V97&lt;R97,AF97,AE97)),AD97))</f>
        <v>0</v>
      </c>
      <c r="AI97" s="168">
        <f>L97*$G$71</f>
        <v>0</v>
      </c>
      <c r="AJ97" s="168">
        <f>ROUND(IF(T97=0,IF(T$102=0,AI97,(T$102/V$102)*AI97),(T97/V97)*AI97),0)</f>
        <v>0</v>
      </c>
      <c r="AK97" s="168">
        <f>IF(T97=0,0,(T97-V97)+AI97)</f>
        <v>0</v>
      </c>
      <c r="AL97" s="169">
        <f>ROUND(IF(T97=0,0,(AJ97+AK97)/2),0)</f>
        <v>0</v>
      </c>
      <c r="AM97" s="170" t="str">
        <f>IF(T97=0,IF(T$102=0,"NONE","SL RATIO"),IF(T97/V97&gt;Q97,(IF(T97/V97&lt;R97,AL$75,AK$75)),AJ$75))</f>
        <v>NONE</v>
      </c>
      <c r="AN97" s="171">
        <f>IF(T97=0,AJ97,IF(T97/V97&gt;Q97,(IF(T97/V97&lt;R97,AL97,AK97)),AJ97))</f>
        <v>0</v>
      </c>
      <c r="AO97" s="166"/>
      <c r="AP97" s="166"/>
      <c r="AQ97" s="168">
        <f>IF(AO97=0,0,IF(W97&gt;0,ROUND(AP97-((((AB97/T97)-1)/(W$74-S97))*(AO97-S97)+1)*T97,0),ROUND(AP97-((((AN97/T97)-1)/(AI$74-S97))*(AO97-S97)+1)*T97,0)))</f>
        <v>0</v>
      </c>
      <c r="AR97" s="168" t="e">
        <f t="shared" ref="AR97:AR101" si="102">IF(AC97&gt;0,ROUND(((((AN97/AH97)-1)/(AI$74-W$74))*(AR$74-W$74)+1)*AH97+AQ97,0),IF(W97&gt;0,ROUND(((((AN97/AB97)-1)/(AI$74-W$74))*(AR$74-W$74)+1)*AB97+AQ97,0),IF(T97&gt;0,ROUND(((((AN97/T97)-1)/(AI$74-S97))*(AR$74-S97)+1)*T97+AQ97,0),ROUND((((1-(U97/AI97))/(AI$74-U$74))*(AR$74-AI$74)+1)*AN97,0))))</f>
        <v>#DIV/0!</v>
      </c>
      <c r="AS97" s="168" t="e">
        <f t="shared" ref="AS97:AS101" si="103">IF(AC97&gt;0,ROUND(((((AN97/AH97)-1)/(AI$74-W$74))*(AS$74-W$74)+1)*AH97+AQ97,0),IF(W97&gt;0,ROUND(((((AN97/AB97)-1)/(AI$74-W$74))*(AS$74-W$74)+1)*AB97+AQ97,0),IF(T97&gt;0,ROUND(((((AN97/T97)-1)/(AI$74-S97))*(AS$74-S97)+1)*T97+AQ97,0),ROUND((((1-(U97/AI97))/(AI$74-U$74))*(AS$74-AI$74)+1)*AN97,0))))</f>
        <v>#DIV/0!</v>
      </c>
      <c r="AU97" s="17" t="str">
        <f>IF(AND(I97=0,L97=0),"COUNT","MODEL")</f>
        <v>COUNT</v>
      </c>
      <c r="AV97" s="149">
        <f t="shared" ref="AV97:AW101" si="104">MAX(IF(AND($I97=0,$L97=0),$T97,AR97),0)</f>
        <v>0</v>
      </c>
      <c r="AW97" s="149">
        <f t="shared" si="104"/>
        <v>0</v>
      </c>
      <c r="AX97" s="17">
        <f>IF($AU97="MODEL",$N$9,$N$9*O$9)</f>
        <v>0.67720000000000002</v>
      </c>
      <c r="AY97" s="17">
        <f t="shared" ref="AY97:AY101" si="105">IF($AU97="MODEL",$N$9,$N$9*P$9)</f>
        <v>0.74109999999999998</v>
      </c>
      <c r="BH97" s="17">
        <f t="shared" ref="BH97:BI101" si="106">AV97*AX97</f>
        <v>0</v>
      </c>
      <c r="BI97" s="17">
        <f t="shared" si="106"/>
        <v>0</v>
      </c>
      <c r="BJ97" s="17">
        <f>AV97*AX92</f>
        <v>0</v>
      </c>
      <c r="BK97" s="17">
        <f>AW97*AY92</f>
        <v>0</v>
      </c>
      <c r="BN97" s="17">
        <v>59</v>
      </c>
      <c r="BO97" s="17">
        <v>52</v>
      </c>
      <c r="BP97" s="17">
        <v>0</v>
      </c>
      <c r="BQ97" s="17">
        <v>0</v>
      </c>
    </row>
    <row r="98" spans="7:69" ht="15.6" x14ac:dyDescent="0.25">
      <c r="G98" s="18" t="str">
        <f t="shared" si="96"/>
        <v>S LEG</v>
      </c>
      <c r="H98" s="53" t="str">
        <f t="shared" si="96"/>
        <v>THRU (N)</v>
      </c>
      <c r="I98" s="165"/>
      <c r="J98" s="166"/>
      <c r="K98" s="166"/>
      <c r="L98" s="165"/>
      <c r="O98" s="17" t="str">
        <f>B$9</f>
        <v>S LEG</v>
      </c>
      <c r="P98" s="167" t="str">
        <f>H35</f>
        <v>THRU (N)</v>
      </c>
      <c r="Q98" s="167">
        <v>0.5</v>
      </c>
      <c r="R98" s="167">
        <v>2</v>
      </c>
      <c r="S98" s="168">
        <f>G$13</f>
        <v>0</v>
      </c>
      <c r="T98" s="168">
        <f>H41+K41</f>
        <v>0</v>
      </c>
      <c r="U98" s="168">
        <f>I98*$G$71</f>
        <v>0</v>
      </c>
      <c r="V98" s="168">
        <f>ROUND(IF(T98=0,0,IF(W98=0,((((((AI98/U98)-1)/(AI$74-U$74))*(S98-U$74))+1)*U98),IF(W$74=U$74,U98,((((((W98/U98)-1)/(W$74-U$74))*(S98-U$74))+1)*U98)))),0)</f>
        <v>0</v>
      </c>
      <c r="W98" s="168">
        <f>J98*$G$71</f>
        <v>0</v>
      </c>
      <c r="X98" s="168">
        <f>ROUND(IF(T98=0,IF(T$102=0,W98,(T$102/V$102)*W98),(T98/V98)*W98),0)</f>
        <v>0</v>
      </c>
      <c r="Y98" s="168">
        <f t="shared" ref="Y98:Y101" si="107">IF(T98=0,0,(T98-V98)+W98)</f>
        <v>0</v>
      </c>
      <c r="Z98" s="168">
        <f t="shared" ref="Z98:Z101" si="108">ROUND(IF(T98=0,0,(X98+Y98)/2),0)</f>
        <v>0</v>
      </c>
      <c r="AA98" s="168" t="str">
        <f>IF(T98=0,IF(T$102=0,"NONE","SL RATIO"),IF(T98/V98&gt;Q98,(IF(T98/V98&lt;R98,Z$75,Y$75)),X$75))</f>
        <v>NONE</v>
      </c>
      <c r="AB98" s="168">
        <f t="shared" si="97"/>
        <v>0</v>
      </c>
      <c r="AC98" s="168">
        <f t="shared" si="98"/>
        <v>0</v>
      </c>
      <c r="AD98" s="168">
        <f t="shared" ref="AD98:AD101" si="109">ROUND(IF(T98=0,IF(T$102=0,AC98,(T$102/V$102)*AC98),(T98/V98)*AC98),0)</f>
        <v>0</v>
      </c>
      <c r="AE98" s="168">
        <f t="shared" si="99"/>
        <v>0</v>
      </c>
      <c r="AF98" s="168">
        <f t="shared" si="100"/>
        <v>0</v>
      </c>
      <c r="AG98" s="168" t="str">
        <f t="shared" ref="AG98:AG101" si="110">IF(T98=0,IF(T$102=0,"NONE","SL RATIO"),IF(T98/V98&gt;Q98,(IF(T98/V98&lt;R98,AF$75,AE$75)),AD$75))</f>
        <v>NONE</v>
      </c>
      <c r="AH98" s="168">
        <f t="shared" si="101"/>
        <v>0</v>
      </c>
      <c r="AI98" s="168">
        <f>L98*$G$71</f>
        <v>0</v>
      </c>
      <c r="AJ98" s="168">
        <f>ROUND(IF(T98=0,IF(T$102=0,AI98,(T$102/V$102)*AI98),(T98/V98)*AI98),0)</f>
        <v>0</v>
      </c>
      <c r="AK98" s="168">
        <f t="shared" ref="AK98:AK101" si="111">IF(T98=0,0,(T98-V98)+AI98)</f>
        <v>0</v>
      </c>
      <c r="AL98" s="169">
        <f t="shared" ref="AL98:AL101" si="112">ROUND(IF(T98=0,0,(AJ98+AK98)/2),0)</f>
        <v>0</v>
      </c>
      <c r="AM98" s="170" t="str">
        <f>IF(T98=0,IF(T$102=0,"NONE","SL RATIO"),IF(T98/V98&gt;Q98,(IF(T98/V98&lt;R98,AL$75,AK$75)),AJ$75))</f>
        <v>NONE</v>
      </c>
      <c r="AN98" s="171">
        <f t="shared" ref="AN98:AN101" si="113">IF(T98=0,AJ98,IF(T98/V98&gt;Q98,(IF(T98/V98&lt;R98,AL98,AK98)),AJ98))</f>
        <v>0</v>
      </c>
      <c r="AO98" s="166"/>
      <c r="AP98" s="166"/>
      <c r="AQ98" s="168">
        <f>IF(AO98=0,0,IF(W98&gt;0,ROUND(AP98-((((AB98/T98)-1)/(W$74-S98))*(AO98-S98)+1)*T98,0),ROUND(AP98-((((AN98/T98)-1)/(AI$74-S98))*(AO98-S98)+1)*T98,0)))</f>
        <v>0</v>
      </c>
      <c r="AR98" s="168" t="e">
        <f t="shared" si="102"/>
        <v>#DIV/0!</v>
      </c>
      <c r="AS98" s="168" t="e">
        <f t="shared" si="103"/>
        <v>#DIV/0!</v>
      </c>
      <c r="AU98" s="17" t="str">
        <f>IF(AND(I98=0,L98=0),"COUNT","MODEL")</f>
        <v>COUNT</v>
      </c>
      <c r="AV98" s="149">
        <f t="shared" si="104"/>
        <v>0</v>
      </c>
      <c r="AW98" s="149">
        <f t="shared" si="104"/>
        <v>0</v>
      </c>
      <c r="AX98" s="17">
        <f t="shared" ref="AX98:AX101" si="114">IF($AU98="MODEL",$N$9,$N$9*O$9)</f>
        <v>0.67720000000000002</v>
      </c>
      <c r="AY98" s="17">
        <f t="shared" si="105"/>
        <v>0.74109999999999998</v>
      </c>
      <c r="BH98" s="17">
        <f t="shared" si="106"/>
        <v>0</v>
      </c>
      <c r="BI98" s="17">
        <f t="shared" si="106"/>
        <v>0</v>
      </c>
      <c r="BJ98" s="17">
        <f>AV98*AX84</f>
        <v>0</v>
      </c>
      <c r="BK98" s="17">
        <f>AW98*AY84</f>
        <v>0</v>
      </c>
    </row>
    <row r="99" spans="7:69" ht="15.6" x14ac:dyDescent="0.25">
      <c r="G99" s="18" t="str">
        <f t="shared" si="96"/>
        <v>S LEG</v>
      </c>
      <c r="H99" s="53" t="str">
        <f t="shared" si="96"/>
        <v>RT (E )</v>
      </c>
      <c r="I99" s="165"/>
      <c r="J99" s="166"/>
      <c r="K99" s="166"/>
      <c r="L99" s="165"/>
      <c r="O99" s="17" t="str">
        <f>B$9</f>
        <v>S LEG</v>
      </c>
      <c r="P99" s="167" t="str">
        <f>I35</f>
        <v>RT (E )</v>
      </c>
      <c r="Q99" s="167">
        <v>0.5</v>
      </c>
      <c r="R99" s="167">
        <v>2</v>
      </c>
      <c r="S99" s="168">
        <f>G$13</f>
        <v>0</v>
      </c>
      <c r="T99" s="168">
        <f>I41+L41</f>
        <v>0</v>
      </c>
      <c r="U99" s="168">
        <f>I99*$G$71</f>
        <v>0</v>
      </c>
      <c r="V99" s="168">
        <f>ROUND(IF(T99=0,0,IF(W99=0,((((((AI99/U99)-1)/(AI$74-U$74))*(S99-U$74))+1)*U99),IF(W$74=U$74,U99,((((((W99/U99)-1)/(W$74-U$74))*(S99-U$74))+1)*U99)))),0)</f>
        <v>0</v>
      </c>
      <c r="W99" s="168">
        <f>J99*$G$71</f>
        <v>0</v>
      </c>
      <c r="X99" s="168">
        <f>ROUND(IF(T99=0,IF(T$102=0,W99,(T$102/V$102)*W99),(T99/V99)*W99),0)</f>
        <v>0</v>
      </c>
      <c r="Y99" s="168">
        <f t="shared" si="107"/>
        <v>0</v>
      </c>
      <c r="Z99" s="168">
        <f t="shared" si="108"/>
        <v>0</v>
      </c>
      <c r="AA99" s="168" t="str">
        <f>IF(T99=0,IF(T$102=0,"NONE","SL RATIO"),IF(T99/V99&gt;Q99,(IF(T99/V99&lt;R99,Z$75,Y$75)),X$75))</f>
        <v>NONE</v>
      </c>
      <c r="AB99" s="168">
        <f t="shared" si="97"/>
        <v>0</v>
      </c>
      <c r="AC99" s="168">
        <f t="shared" si="98"/>
        <v>0</v>
      </c>
      <c r="AD99" s="168">
        <f t="shared" si="109"/>
        <v>0</v>
      </c>
      <c r="AE99" s="168">
        <f t="shared" si="99"/>
        <v>0</v>
      </c>
      <c r="AF99" s="168">
        <f t="shared" si="100"/>
        <v>0</v>
      </c>
      <c r="AG99" s="168" t="str">
        <f t="shared" si="110"/>
        <v>NONE</v>
      </c>
      <c r="AH99" s="168">
        <f t="shared" si="101"/>
        <v>0</v>
      </c>
      <c r="AI99" s="168">
        <f>L99*$G$71</f>
        <v>0</v>
      </c>
      <c r="AJ99" s="168">
        <f>ROUND(IF(T99=0,IF(T$102=0,AI99,(T$102/V$102)*AI99),(T99/V99)*AI99),0)</f>
        <v>0</v>
      </c>
      <c r="AK99" s="168">
        <f t="shared" si="111"/>
        <v>0</v>
      </c>
      <c r="AL99" s="169">
        <f t="shared" si="112"/>
        <v>0</v>
      </c>
      <c r="AM99" s="170" t="str">
        <f>IF(T99=0,IF(T$102=0,"NONE","SL RATIO"),IF(T99/V99&gt;Q99,(IF(T99/V99&lt;R99,AL$75,AK$75)),AJ$75))</f>
        <v>NONE</v>
      </c>
      <c r="AN99" s="171">
        <f t="shared" si="113"/>
        <v>0</v>
      </c>
      <c r="AO99" s="166"/>
      <c r="AP99" s="166"/>
      <c r="AQ99" s="168">
        <f>IF(AO99=0,0,IF(W99&gt;0,ROUND(AP99-((((AB99/T99)-1)/(W$74-S99))*(AO99-S99)+1)*T99,0),ROUND(AP99-((((AN99/T99)-1)/(AI$74-S99))*(AO99-S99)+1)*T99,0)))</f>
        <v>0</v>
      </c>
      <c r="AR99" s="168" t="e">
        <f t="shared" si="102"/>
        <v>#DIV/0!</v>
      </c>
      <c r="AS99" s="168" t="e">
        <f t="shared" si="103"/>
        <v>#DIV/0!</v>
      </c>
      <c r="AU99" s="17" t="str">
        <f>IF(AND(I99=0,L99=0),"COUNT","MODEL")</f>
        <v>COUNT</v>
      </c>
      <c r="AV99" s="149">
        <f t="shared" si="104"/>
        <v>0</v>
      </c>
      <c r="AW99" s="149">
        <f t="shared" si="104"/>
        <v>0</v>
      </c>
      <c r="AX99" s="17">
        <f t="shared" si="114"/>
        <v>0.67720000000000002</v>
      </c>
      <c r="AY99" s="17">
        <f t="shared" si="105"/>
        <v>0.74109999999999998</v>
      </c>
      <c r="BH99" s="17">
        <f t="shared" si="106"/>
        <v>0</v>
      </c>
      <c r="BI99" s="17">
        <f t="shared" si="106"/>
        <v>0</v>
      </c>
      <c r="BJ99" s="17">
        <f>AV99*AX76</f>
        <v>0</v>
      </c>
      <c r="BK99" s="17">
        <f>AW99*AY76</f>
        <v>0</v>
      </c>
    </row>
    <row r="100" spans="7:69" ht="15.6" hidden="1" x14ac:dyDescent="0.25">
      <c r="G100" s="18" t="str">
        <f t="shared" si="96"/>
        <v>S LEG</v>
      </c>
      <c r="H100" s="53" t="str">
        <f t="shared" si="96"/>
        <v>UP</v>
      </c>
      <c r="I100" s="165"/>
      <c r="J100" s="166"/>
      <c r="K100" s="166"/>
      <c r="L100" s="165"/>
      <c r="O100" s="17" t="str">
        <f>B$9</f>
        <v>S LEG</v>
      </c>
      <c r="P100" s="167" t="str">
        <f>C35</f>
        <v>UP</v>
      </c>
      <c r="Q100" s="167">
        <v>0.5</v>
      </c>
      <c r="R100" s="167">
        <v>2</v>
      </c>
      <c r="S100" s="168">
        <f t="shared" ref="S100:S101" si="115">G$13</f>
        <v>0</v>
      </c>
      <c r="T100" s="168">
        <f>C41+E41</f>
        <v>0</v>
      </c>
      <c r="U100" s="168">
        <f>I100*$G$71</f>
        <v>0</v>
      </c>
      <c r="V100" s="168">
        <f>ROUND(IF(T100=0,0,IF(W100=0,((((((AI100/U100)-1)/(AI$74-U$74))*(S100-U$74))+1)*U100),IF(W$74=U$74,U100,((((((W100/U100)-1)/(W$74-U$74))*(S100-U$74))+1)*U100)))),0)</f>
        <v>0</v>
      </c>
      <c r="W100" s="168">
        <f>J100*$G$71</f>
        <v>0</v>
      </c>
      <c r="X100" s="168">
        <f t="shared" ref="X100:X101" si="116">ROUND(IF(T100=0,IF(T$102=0,W100,(T$102/V$102)*W100),(T100/V100)*W100),0)</f>
        <v>0</v>
      </c>
      <c r="Y100" s="168">
        <f t="shared" si="107"/>
        <v>0</v>
      </c>
      <c r="Z100" s="168">
        <f t="shared" si="108"/>
        <v>0</v>
      </c>
      <c r="AA100" s="168" t="str">
        <f>IF(T100=0,IF(T$102=0,"NONE","SL RATIO"),IF(T100/V100&gt;Q100,(IF(T100/V100&lt;R100,Z$75,Y$75)),X$75))</f>
        <v>NONE</v>
      </c>
      <c r="AB100" s="168">
        <f t="shared" si="97"/>
        <v>0</v>
      </c>
      <c r="AC100" s="168">
        <f t="shared" si="98"/>
        <v>0</v>
      </c>
      <c r="AD100" s="168">
        <f t="shared" si="109"/>
        <v>0</v>
      </c>
      <c r="AE100" s="168">
        <f t="shared" si="99"/>
        <v>0</v>
      </c>
      <c r="AF100" s="168">
        <f t="shared" si="100"/>
        <v>0</v>
      </c>
      <c r="AG100" s="168" t="str">
        <f t="shared" si="110"/>
        <v>NONE</v>
      </c>
      <c r="AH100" s="168">
        <f t="shared" si="101"/>
        <v>0</v>
      </c>
      <c r="AI100" s="168">
        <f>L100*$G$71</f>
        <v>0</v>
      </c>
      <c r="AJ100" s="168">
        <f t="shared" ref="AJ100:AJ101" si="117">ROUND(IF(T100=0,IF(T$102=0,AI100,(T$102/V$102)*AI100),(T100/V100)*AI100),0)</f>
        <v>0</v>
      </c>
      <c r="AK100" s="168">
        <f t="shared" si="111"/>
        <v>0</v>
      </c>
      <c r="AL100" s="169">
        <f t="shared" si="112"/>
        <v>0</v>
      </c>
      <c r="AM100" s="170" t="str">
        <f>IF(T100=0,IF(T$102=0,"NONE","SL RATIO"),IF(T100/V100&gt;Q100,(IF(T100/V100&lt;R100,AL$75,AK$75)),AJ$75))</f>
        <v>NONE</v>
      </c>
      <c r="AN100" s="171">
        <f t="shared" si="113"/>
        <v>0</v>
      </c>
      <c r="AO100" s="166"/>
      <c r="AP100" s="166"/>
      <c r="AQ100" s="168">
        <f t="shared" ref="AQ100:AQ101" si="118">IF(AO100=0,0,IF(W100&gt;0,ROUND(AP100-((((AB100/T100)-1)/(W$74-S100))*(AO100-S100)+1)*T100,0),ROUND(AP100-((((AN100/T100)-1)/(AI$74-S100))*(AO100-S100)+1)*T100,0)))</f>
        <v>0</v>
      </c>
      <c r="AR100" s="168" t="e">
        <f t="shared" si="102"/>
        <v>#DIV/0!</v>
      </c>
      <c r="AS100" s="168" t="e">
        <f t="shared" si="103"/>
        <v>#DIV/0!</v>
      </c>
      <c r="AU100" s="17" t="str">
        <f>IF(AND(I100=0,L100=0),"COUNT","MODEL")</f>
        <v>COUNT</v>
      </c>
      <c r="AV100" s="149">
        <f t="shared" si="104"/>
        <v>0</v>
      </c>
      <c r="AW100" s="149">
        <f t="shared" si="104"/>
        <v>0</v>
      </c>
      <c r="AX100" s="17">
        <f t="shared" si="114"/>
        <v>0.67720000000000002</v>
      </c>
      <c r="AY100" s="17">
        <f t="shared" si="105"/>
        <v>0.74109999999999998</v>
      </c>
      <c r="BH100" s="17">
        <f t="shared" si="106"/>
        <v>0</v>
      </c>
      <c r="BI100" s="17">
        <f t="shared" si="106"/>
        <v>0</v>
      </c>
      <c r="BJ100" s="17">
        <f>AV100*AX107</f>
        <v>0</v>
      </c>
      <c r="BK100" s="17">
        <f>AW100*AY107</f>
        <v>0</v>
      </c>
    </row>
    <row r="101" spans="7:69" ht="15.6" hidden="1" x14ac:dyDescent="0.25">
      <c r="G101" s="18" t="str">
        <f t="shared" si="96"/>
        <v>S LEG</v>
      </c>
      <c r="H101" s="53" t="str">
        <f t="shared" si="96"/>
        <v>DOWN</v>
      </c>
      <c r="I101" s="165"/>
      <c r="J101" s="166"/>
      <c r="K101" s="166"/>
      <c r="L101" s="165"/>
      <c r="O101" s="17" t="str">
        <f>B$9</f>
        <v>S LEG</v>
      </c>
      <c r="P101" s="167" t="str">
        <f>D35</f>
        <v>DOWN</v>
      </c>
      <c r="Q101" s="167">
        <v>0.5</v>
      </c>
      <c r="R101" s="167">
        <v>2</v>
      </c>
      <c r="S101" s="168">
        <f t="shared" si="115"/>
        <v>0</v>
      </c>
      <c r="T101" s="168">
        <f>D41+F41</f>
        <v>0</v>
      </c>
      <c r="U101" s="168">
        <f>I101*$G$71</f>
        <v>0</v>
      </c>
      <c r="V101" s="168">
        <f>ROUND(IF(T101=0,0,IF(W101=0,((((((AI101/U101)-1)/(AI$74-U$74))*(S101-U$74))+1)*U101),IF(W$74=U$74,U101,((((((W101/U101)-1)/(W$74-U$74))*(S101-U$74))+1)*U101)))),0)</f>
        <v>0</v>
      </c>
      <c r="W101" s="168">
        <f>J101*$G$71</f>
        <v>0</v>
      </c>
      <c r="X101" s="168">
        <f t="shared" si="116"/>
        <v>0</v>
      </c>
      <c r="Y101" s="168">
        <f t="shared" si="107"/>
        <v>0</v>
      </c>
      <c r="Z101" s="168">
        <f t="shared" si="108"/>
        <v>0</v>
      </c>
      <c r="AA101" s="168" t="str">
        <f>IF(T101=0,IF(T$102=0,"NONE","SL RATIO"),IF(T101/V101&gt;Q101,(IF(T101/V101&lt;R101,Z$75,Y$75)),X$75))</f>
        <v>NONE</v>
      </c>
      <c r="AB101" s="168">
        <f t="shared" si="97"/>
        <v>0</v>
      </c>
      <c r="AC101" s="168">
        <f t="shared" si="98"/>
        <v>0</v>
      </c>
      <c r="AD101" s="168">
        <f t="shared" si="109"/>
        <v>0</v>
      </c>
      <c r="AE101" s="168">
        <f t="shared" si="99"/>
        <v>0</v>
      </c>
      <c r="AF101" s="168">
        <f t="shared" si="100"/>
        <v>0</v>
      </c>
      <c r="AG101" s="168" t="str">
        <f t="shared" si="110"/>
        <v>NONE</v>
      </c>
      <c r="AH101" s="168">
        <f t="shared" si="101"/>
        <v>0</v>
      </c>
      <c r="AI101" s="168">
        <f>L101*$G$71</f>
        <v>0</v>
      </c>
      <c r="AJ101" s="168">
        <f t="shared" si="117"/>
        <v>0</v>
      </c>
      <c r="AK101" s="168">
        <f t="shared" si="111"/>
        <v>0</v>
      </c>
      <c r="AL101" s="169">
        <f t="shared" si="112"/>
        <v>0</v>
      </c>
      <c r="AM101" s="170" t="str">
        <f>IF(T101=0,IF(T$102=0,"NONE","SL RATIO"),IF(T101/V101&gt;Q101,(IF(T101/V101&lt;R101,AL$75,AK$75)),AJ$75))</f>
        <v>NONE</v>
      </c>
      <c r="AN101" s="171">
        <f t="shared" si="113"/>
        <v>0</v>
      </c>
      <c r="AO101" s="166"/>
      <c r="AP101" s="166"/>
      <c r="AQ101" s="168">
        <f t="shared" si="118"/>
        <v>0</v>
      </c>
      <c r="AR101" s="168" t="e">
        <f t="shared" si="102"/>
        <v>#DIV/0!</v>
      </c>
      <c r="AS101" s="168" t="e">
        <f t="shared" si="103"/>
        <v>#DIV/0!</v>
      </c>
      <c r="AU101" s="17" t="str">
        <f>IF(AND(I101=0,L101=0),"COUNT","MODEL")</f>
        <v>COUNT</v>
      </c>
      <c r="AV101" s="149">
        <f t="shared" si="104"/>
        <v>0</v>
      </c>
      <c r="AW101" s="149">
        <f t="shared" si="104"/>
        <v>0</v>
      </c>
      <c r="AX101" s="17">
        <f t="shared" si="114"/>
        <v>0.67720000000000002</v>
      </c>
      <c r="AY101" s="17">
        <f t="shared" si="105"/>
        <v>0.74109999999999998</v>
      </c>
      <c r="BH101" s="17">
        <f t="shared" si="106"/>
        <v>0</v>
      </c>
      <c r="BI101" s="17">
        <f t="shared" si="106"/>
        <v>0</v>
      </c>
      <c r="BJ101" s="17">
        <f>AV101*AX114</f>
        <v>0</v>
      </c>
      <c r="BK101" s="17">
        <f>AW101*AY114</f>
        <v>0</v>
      </c>
    </row>
    <row r="102" spans="7:69" ht="15.6" hidden="1" x14ac:dyDescent="0.3">
      <c r="O102" s="157" t="s">
        <v>190</v>
      </c>
      <c r="P102" s="157"/>
      <c r="Q102" s="157"/>
      <c r="R102" s="157"/>
      <c r="S102" s="157"/>
      <c r="T102" s="157">
        <f>SUM(T97:T101)</f>
        <v>0</v>
      </c>
      <c r="U102" s="157"/>
      <c r="V102" s="157">
        <f>SUMIF(T97:T101,"&gt;0",V97:V101)</f>
        <v>0</v>
      </c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</row>
    <row r="103" spans="7:69" ht="15.6" hidden="1" x14ac:dyDescent="0.3"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</row>
    <row r="104" spans="7:69" ht="15.6" hidden="1" x14ac:dyDescent="0.25">
      <c r="G104" s="18" t="str">
        <f t="shared" ref="G104:H108" si="119">O104</f>
        <v>UP LEG</v>
      </c>
      <c r="H104" s="53" t="str">
        <f t="shared" si="119"/>
        <v>WEST</v>
      </c>
      <c r="I104" s="165"/>
      <c r="J104" s="166"/>
      <c r="K104" s="166"/>
      <c r="L104" s="165"/>
      <c r="O104" s="17" t="str">
        <f>B$10</f>
        <v>UP LEG</v>
      </c>
      <c r="P104" s="167" t="str">
        <f>G42</f>
        <v>WEST</v>
      </c>
      <c r="Q104" s="167">
        <v>0.5</v>
      </c>
      <c r="R104" s="167">
        <v>2</v>
      </c>
      <c r="S104" s="168">
        <f>G$13</f>
        <v>0</v>
      </c>
      <c r="T104" s="168">
        <f>G48+J48</f>
        <v>0</v>
      </c>
      <c r="U104" s="168">
        <f>I104*$G$71</f>
        <v>0</v>
      </c>
      <c r="V104" s="168">
        <f>ROUND(IF(T104=0,0,IF(W104=0,((((((AI104/U104)-1)/(AI$74-U$74))*(S104-U$74))+1)*U104),IF(W$74=U$74,U104,((((((W104/U104)-1)/(W$74-U$74))*(S104-U$74))+1)*U104)))),0)</f>
        <v>0</v>
      </c>
      <c r="W104" s="168">
        <f>J104*$G$71</f>
        <v>0</v>
      </c>
      <c r="X104" s="168">
        <f>ROUND(IF(T104=0,IF(T$109=0,W104,(T$109/V$109)*W104),(T104/V104)*W104),0)</f>
        <v>0</v>
      </c>
      <c r="Y104" s="168">
        <f>IF(T104=0,0,(T104-V104)+W104)</f>
        <v>0</v>
      </c>
      <c r="Z104" s="168">
        <f>ROUND(IF(T104=0,0,(X104+Y104)/2),0)</f>
        <v>0</v>
      </c>
      <c r="AA104" s="168" t="str">
        <f>IF(T104=0,IF(T$109=0,"NONE","SL RATIO"),IF(T104/V104&gt;Q104,(IF(T104/V104&lt;R104,Z$75,Y$75)),X$75))</f>
        <v>NONE</v>
      </c>
      <c r="AB104" s="168">
        <f t="shared" ref="AB104:AB108" si="120">IF(T104=0,X104,IF(T104/V104&gt;Q104,(IF(T104/V104&lt;R104,Z104,Y104)),X104))</f>
        <v>0</v>
      </c>
      <c r="AC104" s="168">
        <f t="shared" ref="AC104:AC108" si="121">K104*$G$71</f>
        <v>0</v>
      </c>
      <c r="AD104" s="168">
        <f>ROUND(IF(T104=0,IF(T$109=0,AC104,(T$109/V$109)*AC104),(T104/V104)*AC104),0)</f>
        <v>0</v>
      </c>
      <c r="AE104" s="168">
        <f t="shared" ref="AE104:AE108" si="122">IF(T104=0,0,(T104-V104)+AC104)</f>
        <v>0</v>
      </c>
      <c r="AF104" s="168">
        <f t="shared" ref="AF104:AF108" si="123">ROUND(IF(T104=0,0,(AD104+AE104)/2),0)</f>
        <v>0</v>
      </c>
      <c r="AG104" s="168" t="str">
        <f>IF(T104=0,IF(T$109=0,"NONE","SL RATIO"),IF(T104/V104&gt;Q104,(IF(T104/V104&lt;R104,AF$75,AE$75)),AD$75))</f>
        <v>NONE</v>
      </c>
      <c r="AH104" s="168">
        <f t="shared" ref="AH104:AH108" si="124">IF(T104=0,AD104,IF(T104/V104&gt;Q104,(IF(T104/V104&lt;R104,AF104,AE104)),AD104))</f>
        <v>0</v>
      </c>
      <c r="AI104" s="168">
        <f>L104*$G$71</f>
        <v>0</v>
      </c>
      <c r="AJ104" s="168">
        <f>ROUND(IF(T104=0,IF(T$109=0,AI104,(T$109/V$109)*AI104),(T104/V104)*AI104),0)</f>
        <v>0</v>
      </c>
      <c r="AK104" s="168">
        <f>IF(T104=0,0,(T104-V104)+AI104)</f>
        <v>0</v>
      </c>
      <c r="AL104" s="169">
        <f>ROUND(IF(T104=0,0,(AJ104+AK104)/2),0)</f>
        <v>0</v>
      </c>
      <c r="AM104" s="170" t="str">
        <f>IF(T104=0,IF(T$109=0,"NONE","SL RATIO"),IF(T104/V104&gt;Q104,(IF(T104/V104&lt;R104,AL$75,AK$75)),AJ$75))</f>
        <v>NONE</v>
      </c>
      <c r="AN104" s="171">
        <f>IF(T104=0,AJ104,IF(T104/V104&gt;Q104,(IF(T104/V104&lt;R104,AL104,AK104)),AJ104))</f>
        <v>0</v>
      </c>
      <c r="AO104" s="166"/>
      <c r="AP104" s="166"/>
      <c r="AQ104" s="168">
        <f>IF(AO104=0,0,IF(W104&gt;0,ROUND(AP104-((((AB104/T104)-1)/(W$74-S104))*(AO104-S104)+1)*T104,0),ROUND(AP104-((((AN104/T104)-1)/(AI$74-S104))*(AO104-S104)+1)*T104,0)))</f>
        <v>0</v>
      </c>
      <c r="AR104" s="168" t="e">
        <f t="shared" ref="AR104:AR108" si="125">IF(AC104&gt;0,ROUND(((((AN104/AH104)-1)/(AI$74-W$74))*(AR$74-W$74)+1)*AH104+AQ104,0),IF(W104&gt;0,ROUND(((((AN104/AB104)-1)/(AI$74-W$74))*(AR$74-W$74)+1)*AB104+AQ104,0),IF(T104&gt;0,ROUND(((((AN104/T104)-1)/(AI$74-S104))*(AR$74-S104)+1)*T104+AQ104,0),ROUND((((1-(U104/AI104))/(AI$74-U$74))*(AR$74-AI$74)+1)*AN104,0))))</f>
        <v>#DIV/0!</v>
      </c>
      <c r="AS104" s="168" t="e">
        <f t="shared" ref="AS104:AS108" si="126">IF(AC104&gt;0,ROUND(((((AN104/AH104)-1)/(AI$74-W$74))*(AS$74-W$74)+1)*AH104+AQ104,0),IF(W104&gt;0,ROUND(((((AN104/AB104)-1)/(AI$74-W$74))*(AS$74-W$74)+1)*AB104+AQ104,0),IF(T104&gt;0,ROUND(((((AN104/T104)-1)/(AI$74-S104))*(AS$74-S104)+1)*T104+AQ104,0),ROUND((((1-(U104/AI104))/(AI$74-U$74))*(AS$74-AI$74)+1)*AN104,0))))</f>
        <v>#DIV/0!</v>
      </c>
      <c r="AU104" s="17" t="str">
        <f>IF(AND(I104=0,L104=0),"COUNT","MODEL")</f>
        <v>COUNT</v>
      </c>
      <c r="AV104" s="149">
        <f t="shared" ref="AV104:AW108" si="127">MAX(IF(AND($I104=0,$L104=0),$T104,AR104),0)</f>
        <v>0</v>
      </c>
      <c r="AW104" s="149">
        <f t="shared" si="127"/>
        <v>0</v>
      </c>
      <c r="AX104" s="17">
        <f>IF($AU104="MODEL",$N$10,$N$10*O$10)</f>
        <v>0.28370000000000001</v>
      </c>
      <c r="AY104" s="17">
        <f t="shared" ref="AY104:AY108" si="128">IF($AU104="MODEL",$N$10,$N$10*P$10)</f>
        <v>0.31159999999999999</v>
      </c>
      <c r="BH104" s="17">
        <f t="shared" ref="BH104:BI108" si="129">AV104*AX104</f>
        <v>0</v>
      </c>
      <c r="BI104" s="17">
        <f t="shared" si="129"/>
        <v>0</v>
      </c>
      <c r="BJ104" s="17">
        <f>AV104*AX93</f>
        <v>0</v>
      </c>
      <c r="BK104" s="17">
        <f>AW104*AY93</f>
        <v>0</v>
      </c>
    </row>
    <row r="105" spans="7:69" ht="15.6" hidden="1" x14ac:dyDescent="0.25">
      <c r="G105" s="18" t="str">
        <f t="shared" si="119"/>
        <v>UP LEG</v>
      </c>
      <c r="H105" s="53" t="str">
        <f t="shared" si="119"/>
        <v>NORTH</v>
      </c>
      <c r="I105" s="165"/>
      <c r="J105" s="166"/>
      <c r="K105" s="166"/>
      <c r="L105" s="165"/>
      <c r="O105" s="17" t="str">
        <f>B$10</f>
        <v>UP LEG</v>
      </c>
      <c r="P105" s="167" t="str">
        <f>H42</f>
        <v>NORTH</v>
      </c>
      <c r="Q105" s="167">
        <v>0.5</v>
      </c>
      <c r="R105" s="167">
        <v>2</v>
      </c>
      <c r="S105" s="168">
        <f>G$13</f>
        <v>0</v>
      </c>
      <c r="T105" s="168">
        <f>H48+K48</f>
        <v>0</v>
      </c>
      <c r="U105" s="168">
        <f>I105*$G$71</f>
        <v>0</v>
      </c>
      <c r="V105" s="168">
        <f>ROUND(IF(T105=0,0,IF(W105=0,((((((AI105/U105)-1)/(AI$74-U$74))*(S105-U$74))+1)*U105),IF(W$74=U$74,U105,((((((W105/U105)-1)/(W$74-U$74))*(S105-U$74))+1)*U105)))),0)</f>
        <v>0</v>
      </c>
      <c r="W105" s="168">
        <f>J105*$G$71</f>
        <v>0</v>
      </c>
      <c r="X105" s="168">
        <f t="shared" ref="X105:X108" si="130">ROUND(IF(T105=0,IF(T$109=0,W105,(T$109/V$109)*W105),(T105/V105)*W105),0)</f>
        <v>0</v>
      </c>
      <c r="Y105" s="168">
        <f t="shared" ref="Y105:Y108" si="131">IF(T105=0,0,(T105-V105)+W105)</f>
        <v>0</v>
      </c>
      <c r="Z105" s="168">
        <f t="shared" ref="Z105:Z108" si="132">ROUND(IF(T105=0,0,(X105+Y105)/2),0)</f>
        <v>0</v>
      </c>
      <c r="AA105" s="168" t="str">
        <f>IF(T105=0,IF(T$109=0,"NONE","SL RATIO"),IF(T105/V105&gt;Q105,(IF(T105/V105&lt;R105,Z$75,Y$75)),X$75))</f>
        <v>NONE</v>
      </c>
      <c r="AB105" s="168">
        <f t="shared" si="120"/>
        <v>0</v>
      </c>
      <c r="AC105" s="168">
        <f t="shared" si="121"/>
        <v>0</v>
      </c>
      <c r="AD105" s="168">
        <f t="shared" ref="AD105:AD108" si="133">ROUND(IF(T105=0,IF(T$109=0,AC105,(T$109/V$109)*AC105),(T105/V105)*AC105),0)</f>
        <v>0</v>
      </c>
      <c r="AE105" s="168">
        <f t="shared" si="122"/>
        <v>0</v>
      </c>
      <c r="AF105" s="168">
        <f t="shared" si="123"/>
        <v>0</v>
      </c>
      <c r="AG105" s="168" t="str">
        <f t="shared" ref="AG105:AG108" si="134">IF(T105=0,IF(T$109=0,"NONE","SL RATIO"),IF(T105/V105&gt;Q105,(IF(T105/V105&lt;R105,AF$75,AE$75)),AD$75))</f>
        <v>NONE</v>
      </c>
      <c r="AH105" s="168">
        <f t="shared" si="124"/>
        <v>0</v>
      </c>
      <c r="AI105" s="168">
        <f>L105*$G$71</f>
        <v>0</v>
      </c>
      <c r="AJ105" s="168">
        <f t="shared" ref="AJ105:AJ108" si="135">ROUND(IF(T105=0,IF(T$109=0,AI105,(T$109/V$109)*AI105),(T105/V105)*AI105),0)</f>
        <v>0</v>
      </c>
      <c r="AK105" s="168">
        <f t="shared" ref="AK105:AK108" si="136">IF(T105=0,0,(T105-V105)+AI105)</f>
        <v>0</v>
      </c>
      <c r="AL105" s="169">
        <f t="shared" ref="AL105:AL108" si="137">ROUND(IF(T105=0,0,(AJ105+AK105)/2),0)</f>
        <v>0</v>
      </c>
      <c r="AM105" s="170" t="str">
        <f>IF(T105=0,IF(T$109=0,"NONE","SL RATIO"),IF(T105/V105&gt;Q105,(IF(T105/V105&lt;R105,AL$75,AK$75)),AJ$75))</f>
        <v>NONE</v>
      </c>
      <c r="AN105" s="171">
        <f t="shared" ref="AN105:AN108" si="138">IF(T105=0,AJ105,IF(T105/V105&gt;Q105,(IF(T105/V105&lt;R105,AL105,AK105)),AJ105))</f>
        <v>0</v>
      </c>
      <c r="AO105" s="166"/>
      <c r="AP105" s="166"/>
      <c r="AQ105" s="168">
        <f>IF(AO105=0,0,IF(W105&gt;0,ROUND(AP105-((((AB105/T105)-1)/(W$74-S105))*(AO105-S105)+1)*T105,0),ROUND(AP105-((((AN105/T105)-1)/(AI$74-S105))*(AO105-S105)+1)*T105,0)))</f>
        <v>0</v>
      </c>
      <c r="AR105" s="168" t="e">
        <f t="shared" si="125"/>
        <v>#DIV/0!</v>
      </c>
      <c r="AS105" s="168" t="e">
        <f t="shared" si="126"/>
        <v>#DIV/0!</v>
      </c>
      <c r="AU105" s="17" t="str">
        <f>IF(AND(I105=0,L105=0),"COUNT","MODEL")</f>
        <v>COUNT</v>
      </c>
      <c r="AV105" s="149">
        <f t="shared" si="127"/>
        <v>0</v>
      </c>
      <c r="AW105" s="149">
        <f t="shared" si="127"/>
        <v>0</v>
      </c>
      <c r="AX105" s="17">
        <f t="shared" ref="AX105:AX108" si="139">IF($AU105="MODEL",$N$10,$N$10*O$10)</f>
        <v>0.28370000000000001</v>
      </c>
      <c r="AY105" s="17">
        <f t="shared" si="128"/>
        <v>0.31159999999999999</v>
      </c>
      <c r="BH105" s="17">
        <f t="shared" si="129"/>
        <v>0</v>
      </c>
      <c r="BI105" s="17">
        <f t="shared" si="129"/>
        <v>0</v>
      </c>
      <c r="BJ105" s="17">
        <f>AV105*AX86</f>
        <v>0</v>
      </c>
      <c r="BK105" s="17">
        <f>AW105*AY86</f>
        <v>0</v>
      </c>
    </row>
    <row r="106" spans="7:69" ht="15.6" hidden="1" x14ac:dyDescent="0.25">
      <c r="G106" s="18" t="str">
        <f t="shared" si="119"/>
        <v>UP LEG</v>
      </c>
      <c r="H106" s="53" t="str">
        <f t="shared" si="119"/>
        <v>EAST</v>
      </c>
      <c r="I106" s="165"/>
      <c r="J106" s="166"/>
      <c r="K106" s="166"/>
      <c r="L106" s="165"/>
      <c r="O106" s="17" t="str">
        <f>B$10</f>
        <v>UP LEG</v>
      </c>
      <c r="P106" s="167" t="str">
        <f>I42</f>
        <v>EAST</v>
      </c>
      <c r="Q106" s="167">
        <v>0.5</v>
      </c>
      <c r="R106" s="167">
        <v>2</v>
      </c>
      <c r="S106" s="168">
        <f>G$13</f>
        <v>0</v>
      </c>
      <c r="T106" s="168">
        <f>I48+L48</f>
        <v>0</v>
      </c>
      <c r="U106" s="168">
        <f>I106*$G$71</f>
        <v>0</v>
      </c>
      <c r="V106" s="168">
        <f>ROUND(IF(T106=0,0,IF(W106=0,((((((AI106/U106)-1)/(AI$74-U$74))*(S106-U$74))+1)*U106),IF(W$74=U$74,U106,((((((W106/U106)-1)/(W$74-U$74))*(S106-U$74))+1)*U106)))),0)</f>
        <v>0</v>
      </c>
      <c r="W106" s="168">
        <f>J106*$G$71</f>
        <v>0</v>
      </c>
      <c r="X106" s="168">
        <f t="shared" si="130"/>
        <v>0</v>
      </c>
      <c r="Y106" s="168">
        <f t="shared" si="131"/>
        <v>0</v>
      </c>
      <c r="Z106" s="168">
        <f t="shared" si="132"/>
        <v>0</v>
      </c>
      <c r="AA106" s="168" t="str">
        <f>IF(T106=0,IF(T$109=0,"NONE","SL RATIO"),IF(T106/V106&gt;Q106,(IF(T106/V106&lt;R106,Z$75,Y$75)),X$75))</f>
        <v>NONE</v>
      </c>
      <c r="AB106" s="168">
        <f t="shared" si="120"/>
        <v>0</v>
      </c>
      <c r="AC106" s="168">
        <f t="shared" si="121"/>
        <v>0</v>
      </c>
      <c r="AD106" s="168">
        <f t="shared" si="133"/>
        <v>0</v>
      </c>
      <c r="AE106" s="168">
        <f t="shared" si="122"/>
        <v>0</v>
      </c>
      <c r="AF106" s="168">
        <f t="shared" si="123"/>
        <v>0</v>
      </c>
      <c r="AG106" s="168" t="str">
        <f t="shared" si="134"/>
        <v>NONE</v>
      </c>
      <c r="AH106" s="168">
        <f t="shared" si="124"/>
        <v>0</v>
      </c>
      <c r="AI106" s="168">
        <f>L106*$G$71</f>
        <v>0</v>
      </c>
      <c r="AJ106" s="168">
        <f t="shared" si="135"/>
        <v>0</v>
      </c>
      <c r="AK106" s="168">
        <f t="shared" si="136"/>
        <v>0</v>
      </c>
      <c r="AL106" s="169">
        <f t="shared" si="137"/>
        <v>0</v>
      </c>
      <c r="AM106" s="170" t="str">
        <f>IF(T106=0,IF(T$109=0,"NONE","SL RATIO"),IF(T106/V106&gt;Q106,(IF(T106/V106&lt;R106,AL$75,AK$75)),AJ$75))</f>
        <v>NONE</v>
      </c>
      <c r="AN106" s="171">
        <f t="shared" si="138"/>
        <v>0</v>
      </c>
      <c r="AO106" s="166"/>
      <c r="AP106" s="166"/>
      <c r="AQ106" s="168">
        <f>IF(AO106=0,0,IF(W106&gt;0,ROUND(AP106-((((AB106/T106)-1)/(W$74-S106))*(AO106-S106)+1)*T106,0),ROUND(AP106-((((AN106/T106)-1)/(AI$74-S106))*(AO106-S106)+1)*T106,0)))</f>
        <v>0</v>
      </c>
      <c r="AR106" s="168" t="e">
        <f t="shared" si="125"/>
        <v>#DIV/0!</v>
      </c>
      <c r="AS106" s="168" t="e">
        <f t="shared" si="126"/>
        <v>#DIV/0!</v>
      </c>
      <c r="AU106" s="17" t="str">
        <f>IF(AND(I106=0,L106=0),"COUNT","MODEL")</f>
        <v>COUNT</v>
      </c>
      <c r="AV106" s="149">
        <f t="shared" si="127"/>
        <v>0</v>
      </c>
      <c r="AW106" s="149">
        <f t="shared" si="127"/>
        <v>0</v>
      </c>
      <c r="AX106" s="17">
        <f t="shared" si="139"/>
        <v>0.28370000000000001</v>
      </c>
      <c r="AY106" s="17">
        <f t="shared" si="128"/>
        <v>0.31159999999999999</v>
      </c>
      <c r="BH106" s="17">
        <f t="shared" si="129"/>
        <v>0</v>
      </c>
      <c r="BI106" s="17">
        <f t="shared" si="129"/>
        <v>0</v>
      </c>
      <c r="BJ106" s="17">
        <f>AV106*AX79</f>
        <v>0</v>
      </c>
      <c r="BK106" s="17">
        <f>AW106*AY79</f>
        <v>0</v>
      </c>
    </row>
    <row r="107" spans="7:69" ht="15.6" hidden="1" x14ac:dyDescent="0.25">
      <c r="G107" s="18" t="str">
        <f t="shared" si="119"/>
        <v>UP LEG</v>
      </c>
      <c r="H107" s="53" t="str">
        <f t="shared" si="119"/>
        <v>SOUTH</v>
      </c>
      <c r="I107" s="165"/>
      <c r="J107" s="166"/>
      <c r="K107" s="166"/>
      <c r="L107" s="165"/>
      <c r="O107" s="17" t="str">
        <f>B$10</f>
        <v>UP LEG</v>
      </c>
      <c r="P107" s="167" t="str">
        <f>C42</f>
        <v>SOUTH</v>
      </c>
      <c r="Q107" s="167">
        <v>0.5</v>
      </c>
      <c r="R107" s="167">
        <v>2</v>
      </c>
      <c r="S107" s="168">
        <f t="shared" ref="S107:S108" si="140">G$13</f>
        <v>0</v>
      </c>
      <c r="T107" s="168">
        <f>C48+E48</f>
        <v>0</v>
      </c>
      <c r="U107" s="168">
        <f>I107*$G$71</f>
        <v>0</v>
      </c>
      <c r="V107" s="168">
        <f>ROUND(IF(T107=0,0,IF(W107=0,((((((AI107/U107)-1)/(AI$74-U$74))*(S107-U$74))+1)*U107),IF(W$74=U$74,U107,((((((W107/U107)-1)/(W$74-U$74))*(S107-U$74))+1)*U107)))),0)</f>
        <v>0</v>
      </c>
      <c r="W107" s="168">
        <f>J107*$G$71</f>
        <v>0</v>
      </c>
      <c r="X107" s="168">
        <f t="shared" si="130"/>
        <v>0</v>
      </c>
      <c r="Y107" s="168">
        <f t="shared" si="131"/>
        <v>0</v>
      </c>
      <c r="Z107" s="168">
        <f t="shared" si="132"/>
        <v>0</v>
      </c>
      <c r="AA107" s="168" t="str">
        <f>IF(T107=0,IF(T$109=0,"NONE","SL RATIO"),IF(T107/V107&gt;Q107,(IF(T107/V107&lt;R107,Z$75,Y$75)),X$75))</f>
        <v>NONE</v>
      </c>
      <c r="AB107" s="168">
        <f t="shared" si="120"/>
        <v>0</v>
      </c>
      <c r="AC107" s="168">
        <f t="shared" si="121"/>
        <v>0</v>
      </c>
      <c r="AD107" s="168">
        <f t="shared" si="133"/>
        <v>0</v>
      </c>
      <c r="AE107" s="168">
        <f t="shared" si="122"/>
        <v>0</v>
      </c>
      <c r="AF107" s="168">
        <f t="shared" si="123"/>
        <v>0</v>
      </c>
      <c r="AG107" s="168" t="str">
        <f t="shared" si="134"/>
        <v>NONE</v>
      </c>
      <c r="AH107" s="168">
        <f t="shared" si="124"/>
        <v>0</v>
      </c>
      <c r="AI107" s="168">
        <f>L107*$G$71</f>
        <v>0</v>
      </c>
      <c r="AJ107" s="168">
        <f t="shared" si="135"/>
        <v>0</v>
      </c>
      <c r="AK107" s="168">
        <f t="shared" si="136"/>
        <v>0</v>
      </c>
      <c r="AL107" s="169">
        <f t="shared" si="137"/>
        <v>0</v>
      </c>
      <c r="AM107" s="170" t="str">
        <f>IF(T107=0,IF(T$109=0,"NONE","SL RATIO"),IF(T107/V107&gt;Q107,(IF(T107/V107&lt;R107,AL$75,AK$75)),AJ$75))</f>
        <v>NONE</v>
      </c>
      <c r="AN107" s="171">
        <f t="shared" si="138"/>
        <v>0</v>
      </c>
      <c r="AO107" s="166"/>
      <c r="AP107" s="166"/>
      <c r="AQ107" s="168">
        <f t="shared" ref="AQ107:AQ108" si="141">IF(AO107=0,0,IF(W107&gt;0,ROUND(AP107-((((AB107/T107)-1)/(W$74-S107))*(AO107-S107)+1)*T107,0),ROUND(AP107-((((AN107/T107)-1)/(AI$74-S107))*(AO107-S107)+1)*T107,0)))</f>
        <v>0</v>
      </c>
      <c r="AR107" s="168" t="e">
        <f t="shared" si="125"/>
        <v>#DIV/0!</v>
      </c>
      <c r="AS107" s="168" t="e">
        <f t="shared" si="126"/>
        <v>#DIV/0!</v>
      </c>
      <c r="AU107" s="17" t="str">
        <f>IF(AND(I107=0,L107=0),"COUNT","MODEL")</f>
        <v>COUNT</v>
      </c>
      <c r="AV107" s="149">
        <f t="shared" si="127"/>
        <v>0</v>
      </c>
      <c r="AW107" s="149">
        <f t="shared" si="127"/>
        <v>0</v>
      </c>
      <c r="AX107" s="17">
        <f t="shared" si="139"/>
        <v>0.28370000000000001</v>
      </c>
      <c r="AY107" s="17">
        <f t="shared" si="128"/>
        <v>0.31159999999999999</v>
      </c>
      <c r="BH107" s="17">
        <f t="shared" si="129"/>
        <v>0</v>
      </c>
      <c r="BI107" s="17">
        <f t="shared" si="129"/>
        <v>0</v>
      </c>
      <c r="BJ107" s="17">
        <f>AV107*AX100</f>
        <v>0</v>
      </c>
      <c r="BK107" s="17">
        <f>AW107*AY100</f>
        <v>0</v>
      </c>
    </row>
    <row r="108" spans="7:69" ht="15.6" hidden="1" x14ac:dyDescent="0.25">
      <c r="G108" s="18" t="str">
        <f t="shared" si="119"/>
        <v>UP LEG</v>
      </c>
      <c r="H108" s="53" t="str">
        <f t="shared" si="119"/>
        <v>DOWN</v>
      </c>
      <c r="I108" s="165"/>
      <c r="J108" s="166"/>
      <c r="K108" s="166"/>
      <c r="L108" s="165"/>
      <c r="O108" s="17" t="str">
        <f>B$10</f>
        <v>UP LEG</v>
      </c>
      <c r="P108" s="167" t="str">
        <f>D42</f>
        <v>DOWN</v>
      </c>
      <c r="Q108" s="167">
        <v>0.5</v>
      </c>
      <c r="R108" s="167">
        <v>2</v>
      </c>
      <c r="S108" s="168">
        <f t="shared" si="140"/>
        <v>0</v>
      </c>
      <c r="T108" s="168">
        <f>D48+F48</f>
        <v>0</v>
      </c>
      <c r="U108" s="168">
        <f>I108*$G$71</f>
        <v>0</v>
      </c>
      <c r="V108" s="168">
        <f>ROUND(IF(T108=0,0,IF(W108=0,((((((AI108/U108)-1)/(AI$74-U$74))*(S108-U$74))+1)*U108),IF(W$74=U$74,U108,((((((W108/U108)-1)/(W$74-U$74))*(S108-U$74))+1)*U108)))),0)</f>
        <v>0</v>
      </c>
      <c r="W108" s="168">
        <f>J108*$G$71</f>
        <v>0</v>
      </c>
      <c r="X108" s="168">
        <f t="shared" si="130"/>
        <v>0</v>
      </c>
      <c r="Y108" s="168">
        <f t="shared" si="131"/>
        <v>0</v>
      </c>
      <c r="Z108" s="168">
        <f t="shared" si="132"/>
        <v>0</v>
      </c>
      <c r="AA108" s="168" t="str">
        <f>IF(T108=0,IF(T$109=0,"NONE","SL RATIO"),IF(T108/V108&gt;Q108,(IF(T108/V108&lt;R108,Z$75,Y$75)),X$75))</f>
        <v>NONE</v>
      </c>
      <c r="AB108" s="168">
        <f t="shared" si="120"/>
        <v>0</v>
      </c>
      <c r="AC108" s="168">
        <f t="shared" si="121"/>
        <v>0</v>
      </c>
      <c r="AD108" s="168">
        <f t="shared" si="133"/>
        <v>0</v>
      </c>
      <c r="AE108" s="168">
        <f t="shared" si="122"/>
        <v>0</v>
      </c>
      <c r="AF108" s="168">
        <f t="shared" si="123"/>
        <v>0</v>
      </c>
      <c r="AG108" s="168" t="str">
        <f t="shared" si="134"/>
        <v>NONE</v>
      </c>
      <c r="AH108" s="168">
        <f t="shared" si="124"/>
        <v>0</v>
      </c>
      <c r="AI108" s="168">
        <f>L108*$G$71</f>
        <v>0</v>
      </c>
      <c r="AJ108" s="168">
        <f t="shared" si="135"/>
        <v>0</v>
      </c>
      <c r="AK108" s="168">
        <f t="shared" si="136"/>
        <v>0</v>
      </c>
      <c r="AL108" s="169">
        <f t="shared" si="137"/>
        <v>0</v>
      </c>
      <c r="AM108" s="170" t="str">
        <f>IF(T108=0,IF(T$109=0,"NONE","SL RATIO"),IF(T108/V108&gt;Q108,(IF(T108/V108&lt;R108,AL$75,AK$75)),AJ$75))</f>
        <v>NONE</v>
      </c>
      <c r="AN108" s="171">
        <f t="shared" si="138"/>
        <v>0</v>
      </c>
      <c r="AO108" s="166"/>
      <c r="AP108" s="166"/>
      <c r="AQ108" s="168">
        <f t="shared" si="141"/>
        <v>0</v>
      </c>
      <c r="AR108" s="168" t="e">
        <f t="shared" si="125"/>
        <v>#DIV/0!</v>
      </c>
      <c r="AS108" s="168" t="e">
        <f t="shared" si="126"/>
        <v>#DIV/0!</v>
      </c>
      <c r="AU108" s="17" t="str">
        <f>IF(AND(I108=0,L108=0),"COUNT","MODEL")</f>
        <v>COUNT</v>
      </c>
      <c r="AV108" s="149">
        <f t="shared" si="127"/>
        <v>0</v>
      </c>
      <c r="AW108" s="149">
        <f t="shared" si="127"/>
        <v>0</v>
      </c>
      <c r="AX108" s="17">
        <f t="shared" si="139"/>
        <v>0.28370000000000001</v>
      </c>
      <c r="AY108" s="17">
        <f t="shared" si="128"/>
        <v>0.31159999999999999</v>
      </c>
      <c r="BH108" s="17">
        <f t="shared" si="129"/>
        <v>0</v>
      </c>
      <c r="BI108" s="17">
        <f t="shared" si="129"/>
        <v>0</v>
      </c>
      <c r="BJ108" s="17">
        <f>AV108*AX115</f>
        <v>0</v>
      </c>
      <c r="BK108" s="17">
        <f>AW108*AY115</f>
        <v>0</v>
      </c>
    </row>
    <row r="109" spans="7:69" ht="15.6" hidden="1" x14ac:dyDescent="0.3">
      <c r="O109" s="157" t="s">
        <v>190</v>
      </c>
      <c r="P109" s="157"/>
      <c r="Q109" s="157"/>
      <c r="R109" s="157"/>
      <c r="S109" s="157"/>
      <c r="T109" s="157">
        <f>SUM(T104:T108)</f>
        <v>0</v>
      </c>
      <c r="U109" s="157"/>
      <c r="V109" s="157">
        <f>SUMIF(T104:T108,"&gt;0",V104:V108)</f>
        <v>0</v>
      </c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</row>
    <row r="110" spans="7:69" ht="15.6" hidden="1" x14ac:dyDescent="0.3"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</row>
    <row r="111" spans="7:69" ht="15.6" hidden="1" x14ac:dyDescent="0.25">
      <c r="G111" s="18" t="str">
        <f t="shared" ref="G111:H115" si="142">O111</f>
        <v>DOWN LEG</v>
      </c>
      <c r="H111" s="53" t="str">
        <f t="shared" si="142"/>
        <v>WEST</v>
      </c>
      <c r="I111" s="165"/>
      <c r="J111" s="166"/>
      <c r="K111" s="166"/>
      <c r="L111" s="165"/>
      <c r="O111" s="17" t="str">
        <f>B$11</f>
        <v>DOWN LEG</v>
      </c>
      <c r="P111" s="167" t="str">
        <f>G49</f>
        <v>WEST</v>
      </c>
      <c r="Q111" s="167">
        <v>0.5</v>
      </c>
      <c r="R111" s="167">
        <v>2</v>
      </c>
      <c r="S111" s="168">
        <f>G$13</f>
        <v>0</v>
      </c>
      <c r="T111" s="168">
        <f>G55+J55</f>
        <v>0</v>
      </c>
      <c r="U111" s="168">
        <f>I111*$G$71</f>
        <v>0</v>
      </c>
      <c r="V111" s="168">
        <f>ROUND(IF(T111=0,0,IF(W111=0,((((((AI111/U111)-1)/(AI$74-U$74))*(S111-U$74))+1)*U111),IF(W$74=U$74,U111,((((((W111/U111)-1)/(W$74-U$74))*(S111-U$74))+1)*U111)))),0)</f>
        <v>0</v>
      </c>
      <c r="W111" s="168">
        <f>J111*$G$71</f>
        <v>0</v>
      </c>
      <c r="X111" s="168">
        <f>ROUND(IF(T111=0,IF(T$116=0,W111,(T$116/V$116)*W111),(T111/V111)*W111),0)</f>
        <v>0</v>
      </c>
      <c r="Y111" s="168">
        <f>IF(T111=0,0,(T111-V111)+W111)</f>
        <v>0</v>
      </c>
      <c r="Z111" s="168">
        <f>ROUND(IF(T111=0,0,(X111+Y111)/2),0)</f>
        <v>0</v>
      </c>
      <c r="AA111" s="168" t="str">
        <f>IF(T111=0,IF(T$116=0,"NONE","SL RATIO"),IF(T111/V111&gt;Q111,(IF(T111/V111&lt;R111,Z$75,Y$75)),X$75))</f>
        <v>NONE</v>
      </c>
      <c r="AB111" s="168">
        <f t="shared" ref="AB111:AB115" si="143">IF(T111=0,X111,IF(T111/V111&gt;Q111,(IF(T111/V111&lt;R111,Z111,Y111)),X111))</f>
        <v>0</v>
      </c>
      <c r="AC111" s="168">
        <f t="shared" ref="AC111:AC115" si="144">K111*$G$71</f>
        <v>0</v>
      </c>
      <c r="AD111" s="168">
        <f>ROUND(IF(T111=0,IF(T$116=0,AC111,(T$116/V$116)*AC111),(T111/V111)*AC111),0)</f>
        <v>0</v>
      </c>
      <c r="AE111" s="168">
        <f t="shared" ref="AE111:AE115" si="145">IF(T111=0,0,(T111-V111)+AC111)</f>
        <v>0</v>
      </c>
      <c r="AF111" s="168">
        <f t="shared" ref="AF111:AF115" si="146">ROUND(IF(T111=0,0,(AD111+AE111)/2),0)</f>
        <v>0</v>
      </c>
      <c r="AG111" s="168" t="str">
        <f>IF(T111=0,IF(T$116=0,"NONE","SL RATIO"),IF(T111/V111&gt;Q111,(IF(T111/V111&lt;R111,AF$75,AE$75)),AD$75))</f>
        <v>NONE</v>
      </c>
      <c r="AH111" s="168">
        <f t="shared" ref="AH111:AH115" si="147">IF(T111=0,AD111,IF(T111/V111&gt;Q111,(IF(T111/V111&lt;R111,AF111,AE111)),AD111))</f>
        <v>0</v>
      </c>
      <c r="AI111" s="168">
        <f>L111*$G$71</f>
        <v>0</v>
      </c>
      <c r="AJ111" s="168">
        <f>ROUND(IF(T111=0,IF(T$116=0,AI111,(T$116/V$116)*AI111),(T111/V111)*AI111),0)</f>
        <v>0</v>
      </c>
      <c r="AK111" s="168">
        <f>IF(T111=0,0,(T111-V111)+AI111)</f>
        <v>0</v>
      </c>
      <c r="AL111" s="169">
        <f>ROUND(IF(T111=0,0,(AJ111+AK111)/2),0)</f>
        <v>0</v>
      </c>
      <c r="AM111" s="170" t="str">
        <f>IF(T111=0,IF(T$116=0,"NONE","SL RATIO"),IF(T111/V111&gt;Q111,(IF(T111/V111&lt;R111,AL$75,AK$75)),AJ$75))</f>
        <v>NONE</v>
      </c>
      <c r="AN111" s="171">
        <f>IF(T111=0,AJ111,IF(T111/V111&gt;Q111,(IF(T111/V111&lt;R111,AL111,AK111)),AJ111))</f>
        <v>0</v>
      </c>
      <c r="AO111" s="166"/>
      <c r="AP111" s="166"/>
      <c r="AQ111" s="168">
        <f>IF(AO111=0,0,IF(W111&gt;0,ROUND(AP111-((((AB111/T111)-1)/(W$74-S111))*(AO111-S111)+1)*T111,0),ROUND(AP111-((((AN111/T111)-1)/(AI$74-S111))*(AO111-S111)+1)*T111,0)))</f>
        <v>0</v>
      </c>
      <c r="AR111" s="168" t="e">
        <f t="shared" ref="AR111:AR115" si="148">IF(AC111&gt;0,ROUND(((((AN111/AH111)-1)/(AI$74-W$74))*(AR$74-W$74)+1)*AH111+AQ111,0),IF(W111&gt;0,ROUND(((((AN111/AB111)-1)/(AI$74-W$74))*(AR$74-W$74)+1)*AB111+AQ111,0),IF(T111&gt;0,ROUND(((((AN111/T111)-1)/(AI$74-S111))*(AR$74-S111)+1)*T111+AQ111,0),ROUND((((1-(U111/AI111))/(AI$74-U$74))*(AR$74-AI$74)+1)*AN111,0))))</f>
        <v>#DIV/0!</v>
      </c>
      <c r="AS111" s="168" t="e">
        <f t="shared" ref="AS111:AS115" si="149">IF(AC111&gt;0,ROUND(((((AN111/AH111)-1)/(AI$74-W$74))*(AS$74-W$74)+1)*AH111+AQ111,0),IF(W111&gt;0,ROUND(((((AN111/AB111)-1)/(AI$74-W$74))*(AS$74-W$74)+1)*AB111+AQ111,0),IF(T111&gt;0,ROUND(((((AN111/T111)-1)/(AI$74-S111))*(AS$74-S111)+1)*T111+AQ111,0),ROUND((((1-(U111/AI111))/(AI$74-U$74))*(AS$74-AI$74)+1)*AN111,0))))</f>
        <v>#DIV/0!</v>
      </c>
      <c r="AU111" s="17" t="str">
        <f>IF(AND(I111=0,L111=0),"COUNT","MODEL")</f>
        <v>COUNT</v>
      </c>
      <c r="AV111" s="149">
        <f t="shared" ref="AV111:AW115" si="150">MAX(IF(AND($I111=0,$L111=0),$T111,AR111),0)</f>
        <v>0</v>
      </c>
      <c r="AW111" s="149">
        <f t="shared" si="150"/>
        <v>0</v>
      </c>
      <c r="AX111" s="17">
        <f>IF($AU111="MODEL",$N$11,$N$11*O$11)</f>
        <v>1</v>
      </c>
      <c r="AY111" s="17">
        <f t="shared" ref="AY111:AY115" si="151">IF($AU111="MODEL",$N$11,$N$11*P$11)</f>
        <v>1</v>
      </c>
      <c r="BH111" s="17">
        <f t="shared" ref="BH111:BI115" si="152">AV111*AX111</f>
        <v>0</v>
      </c>
      <c r="BI111" s="17">
        <f t="shared" si="152"/>
        <v>0</v>
      </c>
      <c r="BJ111" s="17">
        <f>AV111*AX94</f>
        <v>0</v>
      </c>
      <c r="BK111" s="17">
        <f>AW111*AY94</f>
        <v>0</v>
      </c>
    </row>
    <row r="112" spans="7:69" ht="15.6" hidden="1" x14ac:dyDescent="0.25">
      <c r="G112" s="18" t="str">
        <f t="shared" si="142"/>
        <v>DOWN LEG</v>
      </c>
      <c r="H112" s="53" t="str">
        <f t="shared" si="142"/>
        <v>NORTH</v>
      </c>
      <c r="I112" s="165"/>
      <c r="J112" s="166"/>
      <c r="K112" s="166"/>
      <c r="L112" s="165"/>
      <c r="O112" s="17" t="str">
        <f>B$11</f>
        <v>DOWN LEG</v>
      </c>
      <c r="P112" s="167" t="str">
        <f>H49</f>
        <v>NORTH</v>
      </c>
      <c r="Q112" s="167">
        <v>0.5</v>
      </c>
      <c r="R112" s="167">
        <v>2</v>
      </c>
      <c r="S112" s="168">
        <f>G$13</f>
        <v>0</v>
      </c>
      <c r="T112" s="168">
        <f>H55+K55</f>
        <v>0</v>
      </c>
      <c r="U112" s="168">
        <f>I112*$G$71</f>
        <v>0</v>
      </c>
      <c r="V112" s="168">
        <f>ROUND(IF(T112=0,0,IF(W112=0,((((((AI112/U112)-1)/(AI$74-U$74))*(S112-U$74))+1)*U112),IF(W$74=U$74,U112,((((((W112/U112)-1)/(W$74-U$74))*(S112-U$74))+1)*U112)))),0)</f>
        <v>0</v>
      </c>
      <c r="W112" s="168">
        <f>J112*$G$71</f>
        <v>0</v>
      </c>
      <c r="X112" s="168">
        <f t="shared" ref="X112:X115" si="153">ROUND(IF(T112=0,IF(T$116=0,W112,(T$116/V$116)*W112),(T112/V112)*W112),0)</f>
        <v>0</v>
      </c>
      <c r="Y112" s="168">
        <f t="shared" ref="Y112:Y115" si="154">IF(T112=0,0,(T112-V112)+W112)</f>
        <v>0</v>
      </c>
      <c r="Z112" s="168">
        <f t="shared" ref="Z112:Z115" si="155">ROUND(IF(T112=0,0,(X112+Y112)/2),0)</f>
        <v>0</v>
      </c>
      <c r="AA112" s="168" t="str">
        <f>IF(T112=0,IF(T$116=0,"NONE","SL RATIO"),IF(T112/V112&gt;Q112,(IF(T112/V112&lt;R112,Z$75,Y$75)),X$75))</f>
        <v>NONE</v>
      </c>
      <c r="AB112" s="168">
        <f t="shared" si="143"/>
        <v>0</v>
      </c>
      <c r="AC112" s="168">
        <f t="shared" si="144"/>
        <v>0</v>
      </c>
      <c r="AD112" s="168">
        <f t="shared" ref="AD112:AD115" si="156">ROUND(IF(T112=0,IF(T$116=0,AC112,(T$116/V$116)*AC112),(T112/V112)*AC112),0)</f>
        <v>0</v>
      </c>
      <c r="AE112" s="168">
        <f t="shared" si="145"/>
        <v>0</v>
      </c>
      <c r="AF112" s="168">
        <f t="shared" si="146"/>
        <v>0</v>
      </c>
      <c r="AG112" s="168" t="str">
        <f t="shared" ref="AG112:AG115" si="157">IF(T112=0,IF(T$116=0,"NONE","SL RATIO"),IF(T112/V112&gt;Q112,(IF(T112/V112&lt;R112,AF$75,AE$75)),AD$75))</f>
        <v>NONE</v>
      </c>
      <c r="AH112" s="168">
        <f t="shared" si="147"/>
        <v>0</v>
      </c>
      <c r="AI112" s="168">
        <f>L112*$G$71</f>
        <v>0</v>
      </c>
      <c r="AJ112" s="168">
        <f t="shared" ref="AJ112:AJ115" si="158">ROUND(IF(T112=0,IF(T$116=0,AI112,(T$116/V$116)*AI112),(T112/V112)*AI112),0)</f>
        <v>0</v>
      </c>
      <c r="AK112" s="168">
        <f t="shared" ref="AK112:AK115" si="159">IF(T112=0,0,(T112-V112)+AI112)</f>
        <v>0</v>
      </c>
      <c r="AL112" s="169">
        <f t="shared" ref="AL112:AL115" si="160">ROUND(IF(T112=0,0,(AJ112+AK112)/2),0)</f>
        <v>0</v>
      </c>
      <c r="AM112" s="170" t="str">
        <f>IF(T112=0,IF(T$116=0,"NONE","SL RATIO"),IF(T112/V112&gt;Q112,(IF(T112/V112&lt;R112,AL$75,AK$75)),AJ$75))</f>
        <v>NONE</v>
      </c>
      <c r="AN112" s="171">
        <f t="shared" ref="AN112:AN115" si="161">IF(T112=0,AJ112,IF(T112/V112&gt;Q112,(IF(T112/V112&lt;R112,AL112,AK112)),AJ112))</f>
        <v>0</v>
      </c>
      <c r="AO112" s="166"/>
      <c r="AP112" s="166"/>
      <c r="AQ112" s="168">
        <f>IF(AO112=0,0,IF(W112&gt;0,ROUND(AP112-((((AB112/T112)-1)/(W$74-S112))*(AO112-S112)+1)*T112,0),ROUND(AP112-((((AN112/T112)-1)/(AI$74-S112))*(AO112-S112)+1)*T112,0)))</f>
        <v>0</v>
      </c>
      <c r="AR112" s="168" t="e">
        <f t="shared" si="148"/>
        <v>#DIV/0!</v>
      </c>
      <c r="AS112" s="168" t="e">
        <f t="shared" si="149"/>
        <v>#DIV/0!</v>
      </c>
      <c r="AU112" s="17" t="str">
        <f>IF(AND(I112=0,L112=0),"COUNT","MODEL")</f>
        <v>COUNT</v>
      </c>
      <c r="AV112" s="149">
        <f t="shared" si="150"/>
        <v>0</v>
      </c>
      <c r="AW112" s="149">
        <f t="shared" si="150"/>
        <v>0</v>
      </c>
      <c r="AX112" s="17">
        <f t="shared" ref="AX112:AX115" si="162">IF($AU112="MODEL",$N$11,$N$11*O$11)</f>
        <v>1</v>
      </c>
      <c r="AY112" s="17">
        <f t="shared" si="151"/>
        <v>1</v>
      </c>
      <c r="BH112" s="17">
        <f t="shared" si="152"/>
        <v>0</v>
      </c>
      <c r="BI112" s="17">
        <f t="shared" si="152"/>
        <v>0</v>
      </c>
      <c r="BJ112" s="17">
        <f>AV112*AX87</f>
        <v>0</v>
      </c>
      <c r="BK112" s="17">
        <f>AW112*AY87</f>
        <v>0</v>
      </c>
    </row>
    <row r="113" spans="1:63" ht="15.6" hidden="1" x14ac:dyDescent="0.25">
      <c r="G113" s="18" t="str">
        <f t="shared" si="142"/>
        <v>DOWN LEG</v>
      </c>
      <c r="H113" s="53" t="str">
        <f t="shared" si="142"/>
        <v>EAST</v>
      </c>
      <c r="I113" s="165"/>
      <c r="J113" s="166"/>
      <c r="K113" s="166"/>
      <c r="L113" s="165"/>
      <c r="O113" s="17" t="str">
        <f>B$11</f>
        <v>DOWN LEG</v>
      </c>
      <c r="P113" s="167" t="str">
        <f>I49</f>
        <v>EAST</v>
      </c>
      <c r="Q113" s="167">
        <v>0.5</v>
      </c>
      <c r="R113" s="167">
        <v>2</v>
      </c>
      <c r="S113" s="168">
        <f>G$13</f>
        <v>0</v>
      </c>
      <c r="T113" s="168">
        <f>I55+L55</f>
        <v>0</v>
      </c>
      <c r="U113" s="168">
        <f>I113*$G$71</f>
        <v>0</v>
      </c>
      <c r="V113" s="168">
        <f>ROUND(IF(T113=0,0,IF(W113=0,((((((AI113/U113)-1)/(AI$74-U$74))*(S113-U$74))+1)*U113),IF(W$74=U$74,U113,((((((W113/U113)-1)/(W$74-U$74))*(S113-U$74))+1)*U113)))),0)</f>
        <v>0</v>
      </c>
      <c r="W113" s="168">
        <f>J113*$G$71</f>
        <v>0</v>
      </c>
      <c r="X113" s="168">
        <f t="shared" si="153"/>
        <v>0</v>
      </c>
      <c r="Y113" s="168">
        <f t="shared" si="154"/>
        <v>0</v>
      </c>
      <c r="Z113" s="168">
        <f t="shared" si="155"/>
        <v>0</v>
      </c>
      <c r="AA113" s="168" t="str">
        <f>IF(T113=0,IF(T$116=0,"NONE","SL RATIO"),IF(T113/V113&gt;Q113,(IF(T113/V113&lt;R113,Z$75,Y$75)),X$75))</f>
        <v>NONE</v>
      </c>
      <c r="AB113" s="168">
        <f t="shared" si="143"/>
        <v>0</v>
      </c>
      <c r="AC113" s="168">
        <f t="shared" si="144"/>
        <v>0</v>
      </c>
      <c r="AD113" s="168">
        <f t="shared" si="156"/>
        <v>0</v>
      </c>
      <c r="AE113" s="168">
        <f t="shared" si="145"/>
        <v>0</v>
      </c>
      <c r="AF113" s="168">
        <f t="shared" si="146"/>
        <v>0</v>
      </c>
      <c r="AG113" s="168" t="str">
        <f t="shared" si="157"/>
        <v>NONE</v>
      </c>
      <c r="AH113" s="168">
        <f t="shared" si="147"/>
        <v>0</v>
      </c>
      <c r="AI113" s="168">
        <f>L113*$G$71</f>
        <v>0</v>
      </c>
      <c r="AJ113" s="168">
        <f t="shared" si="158"/>
        <v>0</v>
      </c>
      <c r="AK113" s="168">
        <f t="shared" si="159"/>
        <v>0</v>
      </c>
      <c r="AL113" s="169">
        <f t="shared" si="160"/>
        <v>0</v>
      </c>
      <c r="AM113" s="170" t="str">
        <f>IF(T113=0,IF(T$116=0,"NONE","SL RATIO"),IF(T113/V113&gt;Q113,(IF(T113/V113&lt;R113,AL$75,AK$75)),AJ$75))</f>
        <v>NONE</v>
      </c>
      <c r="AN113" s="171">
        <f t="shared" si="161"/>
        <v>0</v>
      </c>
      <c r="AO113" s="166"/>
      <c r="AP113" s="166"/>
      <c r="AQ113" s="168">
        <f>IF(AO113=0,0,IF(W113&gt;0,ROUND(AP113-((((AB113/T113)-1)/(W$74-S113))*(AO113-S113)+1)*T113,0),ROUND(AP113-((((AN113/T113)-1)/(AI$74-S113))*(AO113-S113)+1)*T113,0)))</f>
        <v>0</v>
      </c>
      <c r="AR113" s="168" t="e">
        <f t="shared" si="148"/>
        <v>#DIV/0!</v>
      </c>
      <c r="AS113" s="168" t="e">
        <f t="shared" si="149"/>
        <v>#DIV/0!</v>
      </c>
      <c r="AU113" s="17" t="str">
        <f>IF(AND(I113=0,L113=0),"COUNT","MODEL")</f>
        <v>COUNT</v>
      </c>
      <c r="AV113" s="149">
        <f t="shared" si="150"/>
        <v>0</v>
      </c>
      <c r="AW113" s="149">
        <f t="shared" si="150"/>
        <v>0</v>
      </c>
      <c r="AX113" s="17">
        <f t="shared" si="162"/>
        <v>1</v>
      </c>
      <c r="AY113" s="17">
        <f t="shared" si="151"/>
        <v>1</v>
      </c>
      <c r="BH113" s="17">
        <f t="shared" si="152"/>
        <v>0</v>
      </c>
      <c r="BI113" s="17">
        <f t="shared" si="152"/>
        <v>0</v>
      </c>
      <c r="BJ113" s="17">
        <f>AV113*AX80</f>
        <v>0</v>
      </c>
      <c r="BK113" s="17">
        <f>AW113*AY80</f>
        <v>0</v>
      </c>
    </row>
    <row r="114" spans="1:63" ht="15.6" hidden="1" x14ac:dyDescent="0.25">
      <c r="G114" s="18" t="str">
        <f t="shared" si="142"/>
        <v>DOWN LEG</v>
      </c>
      <c r="H114" s="53" t="str">
        <f t="shared" si="142"/>
        <v>SOUTH</v>
      </c>
      <c r="I114" s="165"/>
      <c r="J114" s="166"/>
      <c r="K114" s="166"/>
      <c r="L114" s="165"/>
      <c r="O114" s="17" t="str">
        <f>B$11</f>
        <v>DOWN LEG</v>
      </c>
      <c r="P114" s="167" t="str">
        <f>C49</f>
        <v>SOUTH</v>
      </c>
      <c r="Q114" s="167">
        <v>0.5</v>
      </c>
      <c r="R114" s="167">
        <v>2</v>
      </c>
      <c r="S114" s="168">
        <f t="shared" ref="S114:S115" si="163">G$13</f>
        <v>0</v>
      </c>
      <c r="T114" s="168">
        <f>C55+E55</f>
        <v>0</v>
      </c>
      <c r="U114" s="168">
        <f>I114*$G$71</f>
        <v>0</v>
      </c>
      <c r="V114" s="168">
        <f>ROUND(IF(T114=0,0,IF(W114=0,((((((AI114/U114)-1)/(AI$74-U$74))*(S114-U$74))+1)*U114),IF(W$74=U$74,U114,((((((W114/U114)-1)/(W$74-U$74))*(S114-U$74))+1)*U114)))),0)</f>
        <v>0</v>
      </c>
      <c r="W114" s="168">
        <f>J114*$G$71</f>
        <v>0</v>
      </c>
      <c r="X114" s="168">
        <f t="shared" si="153"/>
        <v>0</v>
      </c>
      <c r="Y114" s="168">
        <f t="shared" si="154"/>
        <v>0</v>
      </c>
      <c r="Z114" s="168">
        <f t="shared" si="155"/>
        <v>0</v>
      </c>
      <c r="AA114" s="168" t="str">
        <f>IF(T114=0,IF(T$116=0,"NONE","SL RATIO"),IF(T114/V114&gt;Q114,(IF(T114/V114&lt;R114,Z$75,Y$75)),X$75))</f>
        <v>NONE</v>
      </c>
      <c r="AB114" s="168">
        <f t="shared" si="143"/>
        <v>0</v>
      </c>
      <c r="AC114" s="168">
        <f t="shared" si="144"/>
        <v>0</v>
      </c>
      <c r="AD114" s="168">
        <f t="shared" si="156"/>
        <v>0</v>
      </c>
      <c r="AE114" s="168">
        <f t="shared" si="145"/>
        <v>0</v>
      </c>
      <c r="AF114" s="168">
        <f t="shared" si="146"/>
        <v>0</v>
      </c>
      <c r="AG114" s="168" t="str">
        <f t="shared" si="157"/>
        <v>NONE</v>
      </c>
      <c r="AH114" s="168">
        <f t="shared" si="147"/>
        <v>0</v>
      </c>
      <c r="AI114" s="168">
        <f>L114*$G$71</f>
        <v>0</v>
      </c>
      <c r="AJ114" s="168">
        <f t="shared" si="158"/>
        <v>0</v>
      </c>
      <c r="AK114" s="168">
        <f t="shared" si="159"/>
        <v>0</v>
      </c>
      <c r="AL114" s="169">
        <f t="shared" si="160"/>
        <v>0</v>
      </c>
      <c r="AM114" s="170" t="str">
        <f>IF(T114=0,IF(T$116=0,"NONE","SL RATIO"),IF(T114/V114&gt;Q114,(IF(T114/V114&lt;R114,AL$75,AK$75)),AJ$75))</f>
        <v>NONE</v>
      </c>
      <c r="AN114" s="171">
        <f t="shared" si="161"/>
        <v>0</v>
      </c>
      <c r="AO114" s="166"/>
      <c r="AP114" s="166"/>
      <c r="AQ114" s="168">
        <f t="shared" ref="AQ114:AQ115" si="164">IF(AO114=0,0,IF(W114&gt;0,ROUND(AP114-((((AB114/T114)-1)/(W$74-S114))*(AO114-S114)+1)*T114,0),ROUND(AP114-((((AN114/T114)-1)/(AI$74-S114))*(AO114-S114)+1)*T114,0)))</f>
        <v>0</v>
      </c>
      <c r="AR114" s="168" t="e">
        <f t="shared" si="148"/>
        <v>#DIV/0!</v>
      </c>
      <c r="AS114" s="168" t="e">
        <f t="shared" si="149"/>
        <v>#DIV/0!</v>
      </c>
      <c r="AU114" s="17" t="str">
        <f>IF(AND(I114=0,L114=0),"COUNT","MODEL")</f>
        <v>COUNT</v>
      </c>
      <c r="AV114" s="149">
        <f t="shared" si="150"/>
        <v>0</v>
      </c>
      <c r="AW114" s="149">
        <f t="shared" si="150"/>
        <v>0</v>
      </c>
      <c r="AX114" s="17">
        <f t="shared" si="162"/>
        <v>1</v>
      </c>
      <c r="AY114" s="17">
        <f t="shared" si="151"/>
        <v>1</v>
      </c>
      <c r="BH114" s="17">
        <f t="shared" si="152"/>
        <v>0</v>
      </c>
      <c r="BI114" s="17">
        <f t="shared" si="152"/>
        <v>0</v>
      </c>
      <c r="BJ114" s="17">
        <f>AV114*AX101</f>
        <v>0</v>
      </c>
      <c r="BK114" s="17">
        <f>AW114*AY101</f>
        <v>0</v>
      </c>
    </row>
    <row r="115" spans="1:63" ht="15.6" hidden="1" x14ac:dyDescent="0.25">
      <c r="G115" s="18" t="str">
        <f t="shared" si="142"/>
        <v>DOWN LEG</v>
      </c>
      <c r="H115" s="53" t="str">
        <f t="shared" si="142"/>
        <v>UP</v>
      </c>
      <c r="I115" s="165"/>
      <c r="J115" s="166"/>
      <c r="K115" s="166"/>
      <c r="L115" s="165"/>
      <c r="O115" s="17" t="str">
        <f>B$11</f>
        <v>DOWN LEG</v>
      </c>
      <c r="P115" s="167" t="str">
        <f>D49</f>
        <v>UP</v>
      </c>
      <c r="Q115" s="167">
        <v>0.5</v>
      </c>
      <c r="R115" s="167">
        <v>2</v>
      </c>
      <c r="S115" s="168">
        <f t="shared" si="163"/>
        <v>0</v>
      </c>
      <c r="T115" s="168">
        <f>D55+F55</f>
        <v>0</v>
      </c>
      <c r="U115" s="168">
        <f>I115*$G$71</f>
        <v>0</v>
      </c>
      <c r="V115" s="168">
        <f>ROUND(IF(T115=0,0,IF(W115=0,((((((AI115/U115)-1)/(AI$74-U$74))*(S115-U$74))+1)*U115),IF(W$74=U$74,U115,((((((W115/U115)-1)/(W$74-U$74))*(S115-U$74))+1)*U115)))),0)</f>
        <v>0</v>
      </c>
      <c r="W115" s="168">
        <f>J115*$G$71</f>
        <v>0</v>
      </c>
      <c r="X115" s="168">
        <f t="shared" si="153"/>
        <v>0</v>
      </c>
      <c r="Y115" s="168">
        <f t="shared" si="154"/>
        <v>0</v>
      </c>
      <c r="Z115" s="168">
        <f t="shared" si="155"/>
        <v>0</v>
      </c>
      <c r="AA115" s="168" t="str">
        <f>IF(T115=0,IF(T$116=0,"NONE","SL RATIO"),IF(T115/V115&gt;Q115,(IF(T115/V115&lt;R115,Z$75,Y$75)),X$75))</f>
        <v>NONE</v>
      </c>
      <c r="AB115" s="168">
        <f t="shared" si="143"/>
        <v>0</v>
      </c>
      <c r="AC115" s="168">
        <f t="shared" si="144"/>
        <v>0</v>
      </c>
      <c r="AD115" s="168">
        <f t="shared" si="156"/>
        <v>0</v>
      </c>
      <c r="AE115" s="168">
        <f t="shared" si="145"/>
        <v>0</v>
      </c>
      <c r="AF115" s="168">
        <f t="shared" si="146"/>
        <v>0</v>
      </c>
      <c r="AG115" s="168" t="str">
        <f t="shared" si="157"/>
        <v>NONE</v>
      </c>
      <c r="AH115" s="168">
        <f t="shared" si="147"/>
        <v>0</v>
      </c>
      <c r="AI115" s="168">
        <f>L115*$G$71</f>
        <v>0</v>
      </c>
      <c r="AJ115" s="168">
        <f t="shared" si="158"/>
        <v>0</v>
      </c>
      <c r="AK115" s="168">
        <f t="shared" si="159"/>
        <v>0</v>
      </c>
      <c r="AL115" s="169">
        <f t="shared" si="160"/>
        <v>0</v>
      </c>
      <c r="AM115" s="170" t="str">
        <f>IF(T115=0,IF(T$116=0,"NONE","SL RATIO"),IF(T115/V115&gt;Q115,(IF(T115/V115&lt;R115,AL$75,AK$75)),AJ$75))</f>
        <v>NONE</v>
      </c>
      <c r="AN115" s="171">
        <f t="shared" si="161"/>
        <v>0</v>
      </c>
      <c r="AO115" s="166"/>
      <c r="AP115" s="166"/>
      <c r="AQ115" s="168">
        <f t="shared" si="164"/>
        <v>0</v>
      </c>
      <c r="AR115" s="168" t="e">
        <f t="shared" si="148"/>
        <v>#DIV/0!</v>
      </c>
      <c r="AS115" s="168" t="e">
        <f t="shared" si="149"/>
        <v>#DIV/0!</v>
      </c>
      <c r="AU115" s="17" t="str">
        <f>IF(AND(I115=0,L115=0),"COUNT","MODEL")</f>
        <v>COUNT</v>
      </c>
      <c r="AV115" s="149">
        <f t="shared" si="150"/>
        <v>0</v>
      </c>
      <c r="AW115" s="149">
        <f t="shared" si="150"/>
        <v>0</v>
      </c>
      <c r="AX115" s="17">
        <f t="shared" si="162"/>
        <v>1</v>
      </c>
      <c r="AY115" s="17">
        <f t="shared" si="151"/>
        <v>1</v>
      </c>
      <c r="BH115" s="17">
        <f t="shared" si="152"/>
        <v>0</v>
      </c>
      <c r="BI115" s="17">
        <f t="shared" si="152"/>
        <v>0</v>
      </c>
      <c r="BJ115" s="17">
        <f>AV115*AX108</f>
        <v>0</v>
      </c>
      <c r="BK115" s="17">
        <f>AW115*AY108</f>
        <v>0</v>
      </c>
    </row>
    <row r="116" spans="1:63" ht="15.6" hidden="1" x14ac:dyDescent="0.3">
      <c r="O116" s="157" t="s">
        <v>190</v>
      </c>
      <c r="P116" s="157"/>
      <c r="Q116" s="157"/>
      <c r="R116" s="157"/>
      <c r="S116" s="157"/>
      <c r="T116" s="157">
        <f>SUM(T111:T115)</f>
        <v>0</v>
      </c>
      <c r="U116" s="157"/>
      <c r="V116" s="157">
        <f>SUMIF(T111:T115,"&gt;0",V111:V115)</f>
        <v>0</v>
      </c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</row>
    <row r="117" spans="1:63" hidden="1" x14ac:dyDescent="0.25"/>
    <row r="118" spans="1:63" x14ac:dyDescent="0.25">
      <c r="G118" s="146"/>
      <c r="H118" s="146" t="s">
        <v>173</v>
      </c>
      <c r="O118" s="31" t="s">
        <v>240</v>
      </c>
    </row>
    <row r="119" spans="1:63" x14ac:dyDescent="0.25">
      <c r="B119" s="146" t="s">
        <v>185</v>
      </c>
      <c r="H119" s="214">
        <f>PM_turns!H119</f>
        <v>0</v>
      </c>
      <c r="I119" s="31" t="s">
        <v>275</v>
      </c>
      <c r="O119" s="31" t="s">
        <v>217</v>
      </c>
    </row>
    <row r="120" spans="1:63" x14ac:dyDescent="0.25">
      <c r="B120" s="146" t="s">
        <v>202</v>
      </c>
      <c r="H120" s="214">
        <f>PM_turns!H120</f>
        <v>0</v>
      </c>
      <c r="I120" s="31" t="s">
        <v>277</v>
      </c>
      <c r="O120" s="31" t="s">
        <v>239</v>
      </c>
    </row>
    <row r="121" spans="1:63" x14ac:dyDescent="0.25">
      <c r="B121" s="146" t="s">
        <v>186</v>
      </c>
      <c r="H121" s="214">
        <f>PM_turns!H121</f>
        <v>0</v>
      </c>
      <c r="I121" s="31" t="s">
        <v>276</v>
      </c>
    </row>
    <row r="122" spans="1:63" x14ac:dyDescent="0.25">
      <c r="B122" s="146" t="s">
        <v>187</v>
      </c>
      <c r="H122" s="175">
        <f>NCHRP255_link!B29</f>
        <v>2018</v>
      </c>
    </row>
    <row r="123" spans="1:63" x14ac:dyDescent="0.25">
      <c r="B123" s="146" t="s">
        <v>188</v>
      </c>
      <c r="H123" s="175">
        <f>NCHRP255_link!B30</f>
        <v>2038</v>
      </c>
    </row>
    <row r="125" spans="1:63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</row>
    <row r="127" spans="1:63" ht="15.6" x14ac:dyDescent="0.3">
      <c r="G127" s="2" t="s">
        <v>246</v>
      </c>
    </row>
    <row r="128" spans="1:63" ht="15.6" x14ac:dyDescent="0.3">
      <c r="G128" s="2" t="s">
        <v>257</v>
      </c>
      <c r="I128" s="32">
        <f>NCHRP255_link!B29</f>
        <v>2018</v>
      </c>
      <c r="L128" s="25" t="s">
        <v>203</v>
      </c>
      <c r="M128" s="25" t="s">
        <v>204</v>
      </c>
      <c r="N128" s="25" t="s">
        <v>205</v>
      </c>
      <c r="O128" s="25" t="s">
        <v>206</v>
      </c>
      <c r="P128" s="25" t="s">
        <v>253</v>
      </c>
      <c r="Q128" s="25" t="s">
        <v>254</v>
      </c>
      <c r="AS128" s="2" t="s">
        <v>258</v>
      </c>
      <c r="AU128" s="24">
        <f>NCHRP255_link!B30</f>
        <v>2038</v>
      </c>
      <c r="AX128" s="25" t="s">
        <v>203</v>
      </c>
      <c r="AY128" s="25" t="s">
        <v>204</v>
      </c>
      <c r="AZ128" s="25" t="s">
        <v>205</v>
      </c>
      <c r="BA128" s="25" t="s">
        <v>206</v>
      </c>
      <c r="BB128" s="25" t="s">
        <v>253</v>
      </c>
      <c r="BC128" s="25" t="s">
        <v>254</v>
      </c>
    </row>
    <row r="129" spans="8:57" x14ac:dyDescent="0.25">
      <c r="H129" s="17" t="s">
        <v>285</v>
      </c>
      <c r="L129" s="57">
        <f>BJ83+BJ91+BJ99+BJ106+BJ113</f>
        <v>0</v>
      </c>
      <c r="M129" s="57">
        <f>BJ78+BJ90+BJ98+BJ105+BJ112</f>
        <v>0</v>
      </c>
      <c r="N129" s="57">
        <f>BJ77+BJ85+BJ97+BJ104+BJ111</f>
        <v>0</v>
      </c>
      <c r="O129" s="57">
        <f>BJ76+BJ84+BJ92+BJ107+BJ114</f>
        <v>0</v>
      </c>
      <c r="P129" s="57">
        <f>BJ79+BJ86+BJ93+BJ100+BJ107+BJ114</f>
        <v>0</v>
      </c>
      <c r="Q129" s="57">
        <f>BJ80+BJ87+BJ94+BJ101+BJ108+BJ115</f>
        <v>0</v>
      </c>
      <c r="R129" s="17" t="s">
        <v>18</v>
      </c>
      <c r="S129" s="17" t="s">
        <v>19</v>
      </c>
      <c r="AT129" s="17" t="s">
        <v>285</v>
      </c>
      <c r="AX129" s="57">
        <f>BK83+BK91+BK99+BK106+BK113</f>
        <v>0</v>
      </c>
      <c r="AY129" s="57">
        <f>BK78+BK90+BK98+BK105+BK112</f>
        <v>0</v>
      </c>
      <c r="AZ129" s="57">
        <f>BK77+BK85+BK97+BK104+BK111</f>
        <v>0</v>
      </c>
      <c r="BA129" s="57">
        <f>BK76+BK84+BK92+BK107+BK114</f>
        <v>0</v>
      </c>
      <c r="BB129" s="57">
        <f>BK79+BK86+BK93+BK100+BK107+BK114</f>
        <v>0</v>
      </c>
      <c r="BC129" s="57">
        <f>BK80+BK87+BK94+BK101+BK108+BK115</f>
        <v>0</v>
      </c>
      <c r="BD129" s="17" t="s">
        <v>18</v>
      </c>
      <c r="BE129" s="17" t="s">
        <v>19</v>
      </c>
    </row>
    <row r="130" spans="8:57" x14ac:dyDescent="0.25">
      <c r="L130" s="17">
        <f>SUM(L131:L136)</f>
        <v>0</v>
      </c>
      <c r="M130" s="17">
        <f t="shared" ref="M130:Q130" si="165">SUM(M131:M136)</f>
        <v>0</v>
      </c>
      <c r="N130" s="17">
        <f t="shared" si="165"/>
        <v>0</v>
      </c>
      <c r="O130" s="17">
        <f t="shared" si="165"/>
        <v>0</v>
      </c>
      <c r="P130" s="17">
        <f t="shared" si="165"/>
        <v>0</v>
      </c>
      <c r="Q130" s="17">
        <f t="shared" si="165"/>
        <v>0</v>
      </c>
      <c r="R130" s="17" t="s">
        <v>20</v>
      </c>
      <c r="AX130" s="17">
        <f>SUM(AX131:AX136)</f>
        <v>0</v>
      </c>
      <c r="AY130" s="17">
        <f t="shared" ref="AY130:BC130" si="166">SUM(AY131:AY136)</f>
        <v>0</v>
      </c>
      <c r="AZ130" s="17">
        <f t="shared" si="166"/>
        <v>0</v>
      </c>
      <c r="BA130" s="17">
        <f t="shared" si="166"/>
        <v>0</v>
      </c>
      <c r="BB130" s="17">
        <f t="shared" si="166"/>
        <v>0</v>
      </c>
      <c r="BC130" s="17">
        <f t="shared" si="166"/>
        <v>0</v>
      </c>
      <c r="BD130" s="17" t="s">
        <v>20</v>
      </c>
    </row>
    <row r="131" spans="8:57" x14ac:dyDescent="0.25">
      <c r="I131" s="17" t="s">
        <v>203</v>
      </c>
      <c r="J131" s="57">
        <f>SUM(BH76:BH80)</f>
        <v>0</v>
      </c>
      <c r="K131" s="17">
        <f>SUM(L131:Q131)</f>
        <v>0</v>
      </c>
      <c r="L131" s="37">
        <v>0</v>
      </c>
      <c r="M131" s="38">
        <f>AV78</f>
        <v>0</v>
      </c>
      <c r="N131" s="38">
        <f>AV77</f>
        <v>0</v>
      </c>
      <c r="O131" s="38">
        <f>AV76</f>
        <v>0</v>
      </c>
      <c r="P131" s="38">
        <f>AV79</f>
        <v>0</v>
      </c>
      <c r="Q131" s="39">
        <f>AV80</f>
        <v>0</v>
      </c>
      <c r="AU131" s="17" t="s">
        <v>203</v>
      </c>
      <c r="AV131" s="57">
        <f>SUM(BI76:BI80)</f>
        <v>0</v>
      </c>
      <c r="AW131" s="17">
        <f>SUM(AX131:BC131)</f>
        <v>0</v>
      </c>
      <c r="AX131" s="37">
        <v>0</v>
      </c>
      <c r="AY131" s="38">
        <f>AW78</f>
        <v>0</v>
      </c>
      <c r="AZ131" s="38">
        <f>AW77</f>
        <v>0</v>
      </c>
      <c r="BA131" s="38">
        <f>AW76</f>
        <v>0</v>
      </c>
      <c r="BB131" s="38">
        <f>AW79</f>
        <v>0</v>
      </c>
      <c r="BC131" s="39">
        <f>AW80</f>
        <v>0</v>
      </c>
    </row>
    <row r="132" spans="8:57" x14ac:dyDescent="0.25">
      <c r="I132" s="17" t="s">
        <v>204</v>
      </c>
      <c r="J132" s="57">
        <f>SUM(BH83:BH87)</f>
        <v>0</v>
      </c>
      <c r="K132" s="17">
        <f t="shared" ref="K132:K136" si="167">SUM(L132:Q132)</f>
        <v>0</v>
      </c>
      <c r="L132" s="40">
        <f>AV83</f>
        <v>0</v>
      </c>
      <c r="M132" s="18">
        <v>0</v>
      </c>
      <c r="N132" s="18">
        <f>AV85</f>
        <v>0</v>
      </c>
      <c r="O132" s="18">
        <f>AV84</f>
        <v>0</v>
      </c>
      <c r="P132" s="18">
        <f>AV86</f>
        <v>0</v>
      </c>
      <c r="Q132" s="41">
        <f>AV87</f>
        <v>0</v>
      </c>
      <c r="AU132" s="17" t="s">
        <v>204</v>
      </c>
      <c r="AV132" s="57">
        <f>SUM(BI83:BI87)</f>
        <v>0</v>
      </c>
      <c r="AW132" s="17">
        <f t="shared" ref="AW132:AW136" si="168">SUM(AX132:BC132)</f>
        <v>0</v>
      </c>
      <c r="AX132" s="40">
        <f>AW83</f>
        <v>0</v>
      </c>
      <c r="AY132" s="18">
        <v>0</v>
      </c>
      <c r="AZ132" s="18">
        <f>AW85</f>
        <v>0</v>
      </c>
      <c r="BA132" s="18">
        <f>AW84</f>
        <v>0</v>
      </c>
      <c r="BB132" s="18">
        <f>AW86</f>
        <v>0</v>
      </c>
      <c r="BC132" s="41">
        <f>AW87</f>
        <v>0</v>
      </c>
    </row>
    <row r="133" spans="8:57" x14ac:dyDescent="0.25">
      <c r="I133" s="17" t="s">
        <v>205</v>
      </c>
      <c r="J133" s="57">
        <f>SUM(BH90:BH94)</f>
        <v>0</v>
      </c>
      <c r="K133" s="17">
        <f t="shared" si="167"/>
        <v>0</v>
      </c>
      <c r="L133" s="40">
        <f>AV91</f>
        <v>0</v>
      </c>
      <c r="M133" s="18">
        <f>AV90</f>
        <v>0</v>
      </c>
      <c r="N133" s="18">
        <v>0</v>
      </c>
      <c r="O133" s="18">
        <f>AV92</f>
        <v>0</v>
      </c>
      <c r="P133" s="18">
        <f>AV93</f>
        <v>0</v>
      </c>
      <c r="Q133" s="41">
        <f>AV94</f>
        <v>0</v>
      </c>
      <c r="AU133" s="17" t="s">
        <v>205</v>
      </c>
      <c r="AV133" s="57">
        <f>SUM(BI90:BI94)</f>
        <v>0</v>
      </c>
      <c r="AW133" s="17">
        <f t="shared" si="168"/>
        <v>0</v>
      </c>
      <c r="AX133" s="40">
        <f>AW91</f>
        <v>0</v>
      </c>
      <c r="AY133" s="18">
        <f>AW90</f>
        <v>0</v>
      </c>
      <c r="AZ133" s="18">
        <v>0</v>
      </c>
      <c r="BA133" s="18">
        <f>AW92</f>
        <v>0</v>
      </c>
      <c r="BB133" s="18">
        <f>AW93</f>
        <v>0</v>
      </c>
      <c r="BC133" s="41">
        <f>AW94</f>
        <v>0</v>
      </c>
    </row>
    <row r="134" spans="8:57" x14ac:dyDescent="0.25">
      <c r="I134" s="17" t="s">
        <v>206</v>
      </c>
      <c r="J134" s="57">
        <f>SUM(BH97:BH101)</f>
        <v>0</v>
      </c>
      <c r="K134" s="17">
        <f t="shared" si="167"/>
        <v>0</v>
      </c>
      <c r="L134" s="40">
        <f>AV99</f>
        <v>0</v>
      </c>
      <c r="M134" s="18">
        <f>AV98</f>
        <v>0</v>
      </c>
      <c r="N134" s="18">
        <f>AV97</f>
        <v>0</v>
      </c>
      <c r="O134" s="18">
        <v>0</v>
      </c>
      <c r="P134" s="18">
        <f>AV100</f>
        <v>0</v>
      </c>
      <c r="Q134" s="41">
        <f>AV101</f>
        <v>0</v>
      </c>
      <c r="AU134" s="17" t="s">
        <v>206</v>
      </c>
      <c r="AV134" s="57">
        <f>SUM(BI97:BI101)</f>
        <v>0</v>
      </c>
      <c r="AW134" s="17">
        <f t="shared" si="168"/>
        <v>0</v>
      </c>
      <c r="AX134" s="40">
        <f>AW99</f>
        <v>0</v>
      </c>
      <c r="AY134" s="18">
        <f>AW98</f>
        <v>0</v>
      </c>
      <c r="AZ134" s="18">
        <f>AW97</f>
        <v>0</v>
      </c>
      <c r="BA134" s="18">
        <v>0</v>
      </c>
      <c r="BB134" s="18">
        <f>AW100</f>
        <v>0</v>
      </c>
      <c r="BC134" s="41">
        <f>AW101</f>
        <v>0</v>
      </c>
    </row>
    <row r="135" spans="8:57" x14ac:dyDescent="0.25">
      <c r="I135" s="17" t="s">
        <v>253</v>
      </c>
      <c r="J135" s="57">
        <f>SUM(BH104:BH108)</f>
        <v>0</v>
      </c>
      <c r="K135" s="17">
        <f t="shared" si="167"/>
        <v>0</v>
      </c>
      <c r="L135" s="40">
        <f>AV106</f>
        <v>0</v>
      </c>
      <c r="M135" s="18">
        <f>AV105</f>
        <v>0</v>
      </c>
      <c r="N135" s="18">
        <f>AV104</f>
        <v>0</v>
      </c>
      <c r="O135" s="18">
        <f>AV107</f>
        <v>0</v>
      </c>
      <c r="P135" s="18">
        <v>0</v>
      </c>
      <c r="Q135" s="41">
        <f>AV108</f>
        <v>0</v>
      </c>
      <c r="AU135" s="17" t="s">
        <v>253</v>
      </c>
      <c r="AV135" s="57">
        <f>SUM(BI104:BI108)</f>
        <v>0</v>
      </c>
      <c r="AW135" s="17">
        <f t="shared" si="168"/>
        <v>0</v>
      </c>
      <c r="AX135" s="40">
        <f>AW106</f>
        <v>0</v>
      </c>
      <c r="AY135" s="18">
        <f>AW105</f>
        <v>0</v>
      </c>
      <c r="AZ135" s="18">
        <f>AW104</f>
        <v>0</v>
      </c>
      <c r="BA135" s="18">
        <f>AW107</f>
        <v>0</v>
      </c>
      <c r="BB135" s="18">
        <v>0</v>
      </c>
      <c r="BC135" s="41">
        <f>AW108</f>
        <v>0</v>
      </c>
    </row>
    <row r="136" spans="8:57" x14ac:dyDescent="0.25">
      <c r="I136" s="17" t="s">
        <v>254</v>
      </c>
      <c r="J136" s="57">
        <f>SUM(BH111:BH115)</f>
        <v>0</v>
      </c>
      <c r="K136" s="17">
        <f t="shared" si="167"/>
        <v>0</v>
      </c>
      <c r="L136" s="43">
        <f>AV113</f>
        <v>0</v>
      </c>
      <c r="M136" s="42">
        <f>AV112</f>
        <v>0</v>
      </c>
      <c r="N136" s="42">
        <f>AV111</f>
        <v>0</v>
      </c>
      <c r="O136" s="42">
        <f>AV114</f>
        <v>0</v>
      </c>
      <c r="P136" s="42">
        <f>AV115</f>
        <v>0</v>
      </c>
      <c r="Q136" s="44">
        <v>0</v>
      </c>
      <c r="AU136" s="17" t="s">
        <v>254</v>
      </c>
      <c r="AV136" s="57">
        <f>SUM(BI111:BI115)</f>
        <v>0</v>
      </c>
      <c r="AW136" s="17">
        <f t="shared" si="168"/>
        <v>0</v>
      </c>
      <c r="AX136" s="43">
        <f>AW113</f>
        <v>0</v>
      </c>
      <c r="AY136" s="42">
        <f>AW112</f>
        <v>0</v>
      </c>
      <c r="AZ136" s="42">
        <f>AW111</f>
        <v>0</v>
      </c>
      <c r="BA136" s="42">
        <f>AW114</f>
        <v>0</v>
      </c>
      <c r="BB136" s="42">
        <f>AW115</f>
        <v>0</v>
      </c>
      <c r="BC136" s="44">
        <v>0</v>
      </c>
    </row>
    <row r="137" spans="8:57" x14ac:dyDescent="0.25">
      <c r="J137" s="17" t="s">
        <v>21</v>
      </c>
      <c r="K137" s="17" t="s">
        <v>22</v>
      </c>
      <c r="AV137" s="17" t="s">
        <v>21</v>
      </c>
      <c r="AW137" s="17" t="s">
        <v>22</v>
      </c>
    </row>
    <row r="138" spans="8:57" x14ac:dyDescent="0.25">
      <c r="J138" s="17" t="s">
        <v>23</v>
      </c>
      <c r="AV138" s="17" t="s">
        <v>23</v>
      </c>
    </row>
    <row r="139" spans="8:57" hidden="1" x14ac:dyDescent="0.25">
      <c r="H139" s="176" t="s">
        <v>24</v>
      </c>
      <c r="I139" s="176"/>
      <c r="J139" s="176"/>
      <c r="K139" s="176"/>
      <c r="L139" s="176">
        <f t="shared" ref="L139:Q139" si="169">SUM(L140:L145)</f>
        <v>0</v>
      </c>
      <c r="M139" s="176">
        <f t="shared" si="169"/>
        <v>0</v>
      </c>
      <c r="N139" s="176">
        <f t="shared" si="169"/>
        <v>0</v>
      </c>
      <c r="O139" s="176">
        <f t="shared" si="169"/>
        <v>0</v>
      </c>
      <c r="P139" s="176">
        <f t="shared" si="169"/>
        <v>0</v>
      </c>
      <c r="Q139" s="176">
        <f t="shared" si="169"/>
        <v>0</v>
      </c>
      <c r="R139" s="176"/>
      <c r="AT139" s="176" t="s">
        <v>24</v>
      </c>
      <c r="AU139" s="176"/>
      <c r="AV139" s="176"/>
      <c r="AW139" s="176"/>
      <c r="AX139" s="176">
        <f t="shared" ref="AX139:BC139" si="170">SUM(AX140:AX145)</f>
        <v>0</v>
      </c>
      <c r="AY139" s="176">
        <f t="shared" si="170"/>
        <v>0</v>
      </c>
      <c r="AZ139" s="176">
        <f t="shared" si="170"/>
        <v>0</v>
      </c>
      <c r="BA139" s="176">
        <f t="shared" si="170"/>
        <v>0</v>
      </c>
      <c r="BB139" s="176">
        <f t="shared" si="170"/>
        <v>0</v>
      </c>
      <c r="BC139" s="176">
        <f t="shared" si="170"/>
        <v>0</v>
      </c>
      <c r="BD139" s="176"/>
      <c r="BE139" s="176"/>
    </row>
    <row r="140" spans="8:57" hidden="1" x14ac:dyDescent="0.25">
      <c r="H140" s="176"/>
      <c r="I140" s="176"/>
      <c r="J140" s="176"/>
      <c r="K140" s="176">
        <f>($J$131)</f>
        <v>0</v>
      </c>
      <c r="L140" s="176">
        <f t="shared" ref="L140:Q140" si="171">IF($K$131&gt;0,ROUND((L131)*($J$131/$K$131),0),0)</f>
        <v>0</v>
      </c>
      <c r="M140" s="176">
        <f t="shared" si="171"/>
        <v>0</v>
      </c>
      <c r="N140" s="176">
        <f t="shared" si="171"/>
        <v>0</v>
      </c>
      <c r="O140" s="176">
        <f t="shared" si="171"/>
        <v>0</v>
      </c>
      <c r="P140" s="176">
        <f t="shared" si="171"/>
        <v>0</v>
      </c>
      <c r="Q140" s="176">
        <f t="shared" si="171"/>
        <v>0</v>
      </c>
      <c r="R140" s="176"/>
      <c r="AT140" s="176"/>
      <c r="AU140" s="176"/>
      <c r="AV140" s="176"/>
      <c r="AW140" s="176">
        <f>($AV$131)</f>
        <v>0</v>
      </c>
      <c r="AX140" s="176">
        <f t="shared" ref="AX140:BC140" si="172">IF($AW$131&gt;0,ROUND((AX131)*($AV$131/$AW$131),0),0)</f>
        <v>0</v>
      </c>
      <c r="AY140" s="176">
        <f t="shared" si="172"/>
        <v>0</v>
      </c>
      <c r="AZ140" s="176">
        <f t="shared" si="172"/>
        <v>0</v>
      </c>
      <c r="BA140" s="176">
        <f t="shared" si="172"/>
        <v>0</v>
      </c>
      <c r="BB140" s="176">
        <f t="shared" si="172"/>
        <v>0</v>
      </c>
      <c r="BC140" s="176">
        <f t="shared" si="172"/>
        <v>0</v>
      </c>
      <c r="BD140" s="176"/>
      <c r="BE140" s="176"/>
    </row>
    <row r="141" spans="8:57" hidden="1" x14ac:dyDescent="0.25">
      <c r="H141" s="176"/>
      <c r="I141" s="176"/>
      <c r="J141" s="176"/>
      <c r="K141" s="176">
        <f>($J$132)</f>
        <v>0</v>
      </c>
      <c r="L141" s="176">
        <f t="shared" ref="L141:Q141" si="173">IF($K$132&gt;0,ROUND((L132)*($J$132/$K$132),0),0)</f>
        <v>0</v>
      </c>
      <c r="M141" s="176">
        <f t="shared" si="173"/>
        <v>0</v>
      </c>
      <c r="N141" s="176">
        <f t="shared" si="173"/>
        <v>0</v>
      </c>
      <c r="O141" s="176">
        <f t="shared" si="173"/>
        <v>0</v>
      </c>
      <c r="P141" s="176">
        <f t="shared" si="173"/>
        <v>0</v>
      </c>
      <c r="Q141" s="176">
        <f t="shared" si="173"/>
        <v>0</v>
      </c>
      <c r="R141" s="176"/>
      <c r="AT141" s="176"/>
      <c r="AU141" s="176"/>
      <c r="AV141" s="176"/>
      <c r="AW141" s="176">
        <f>($AV$132)</f>
        <v>0</v>
      </c>
      <c r="AX141" s="176">
        <f t="shared" ref="AX141:BC141" si="174">IF($AW$132&gt;0,ROUND((AX132)*($AV$132/$AW$132),0),0)</f>
        <v>0</v>
      </c>
      <c r="AY141" s="176">
        <f t="shared" si="174"/>
        <v>0</v>
      </c>
      <c r="AZ141" s="176">
        <f t="shared" si="174"/>
        <v>0</v>
      </c>
      <c r="BA141" s="176">
        <f t="shared" si="174"/>
        <v>0</v>
      </c>
      <c r="BB141" s="176">
        <f t="shared" si="174"/>
        <v>0</v>
      </c>
      <c r="BC141" s="176">
        <f t="shared" si="174"/>
        <v>0</v>
      </c>
      <c r="BD141" s="176"/>
      <c r="BE141" s="176"/>
    </row>
    <row r="142" spans="8:57" hidden="1" x14ac:dyDescent="0.25">
      <c r="H142" s="176"/>
      <c r="I142" s="176"/>
      <c r="J142" s="176"/>
      <c r="K142" s="176">
        <f>($J$133)</f>
        <v>0</v>
      </c>
      <c r="L142" s="176">
        <f t="shared" ref="L142:Q142" si="175">IF($K$133&gt;0,ROUND((L133)*($J$133/$K$133),0),0)</f>
        <v>0</v>
      </c>
      <c r="M142" s="176">
        <f t="shared" si="175"/>
        <v>0</v>
      </c>
      <c r="N142" s="176">
        <f t="shared" si="175"/>
        <v>0</v>
      </c>
      <c r="O142" s="176">
        <f t="shared" si="175"/>
        <v>0</v>
      </c>
      <c r="P142" s="176">
        <f t="shared" si="175"/>
        <v>0</v>
      </c>
      <c r="Q142" s="176">
        <f t="shared" si="175"/>
        <v>0</v>
      </c>
      <c r="R142" s="176"/>
      <c r="AT142" s="176"/>
      <c r="AU142" s="176"/>
      <c r="AV142" s="176"/>
      <c r="AW142" s="176">
        <f>($AV$133)</f>
        <v>0</v>
      </c>
      <c r="AX142" s="176">
        <f t="shared" ref="AX142:BC142" si="176">IF($AW$133&gt;0,ROUND((AX133)*($AV$133/$AW$133),0),0)</f>
        <v>0</v>
      </c>
      <c r="AY142" s="176">
        <f t="shared" si="176"/>
        <v>0</v>
      </c>
      <c r="AZ142" s="176">
        <f t="shared" si="176"/>
        <v>0</v>
      </c>
      <c r="BA142" s="176">
        <f t="shared" si="176"/>
        <v>0</v>
      </c>
      <c r="BB142" s="176">
        <f t="shared" si="176"/>
        <v>0</v>
      </c>
      <c r="BC142" s="176">
        <f t="shared" si="176"/>
        <v>0</v>
      </c>
      <c r="BD142" s="176"/>
      <c r="BE142" s="176"/>
    </row>
    <row r="143" spans="8:57" hidden="1" x14ac:dyDescent="0.25">
      <c r="H143" s="176"/>
      <c r="I143" s="176"/>
      <c r="J143" s="176"/>
      <c r="K143" s="176">
        <f>($J$134)</f>
        <v>0</v>
      </c>
      <c r="L143" s="176">
        <f t="shared" ref="L143:Q143" si="177">IF($K$134&gt;0,ROUND((L134)*($J$134/$K$134),0),0)</f>
        <v>0</v>
      </c>
      <c r="M143" s="176">
        <f t="shared" si="177"/>
        <v>0</v>
      </c>
      <c r="N143" s="176">
        <f t="shared" si="177"/>
        <v>0</v>
      </c>
      <c r="O143" s="176">
        <f t="shared" si="177"/>
        <v>0</v>
      </c>
      <c r="P143" s="176">
        <f t="shared" si="177"/>
        <v>0</v>
      </c>
      <c r="Q143" s="176">
        <f t="shared" si="177"/>
        <v>0</v>
      </c>
      <c r="R143" s="176"/>
      <c r="AT143" s="176"/>
      <c r="AU143" s="176"/>
      <c r="AV143" s="176"/>
      <c r="AW143" s="176">
        <f>($AV$134)</f>
        <v>0</v>
      </c>
      <c r="AX143" s="176">
        <f t="shared" ref="AX143:BC143" si="178">IF($AW$134&gt;0,ROUND((AX134)*($AV$134/$AW$134),0),0)</f>
        <v>0</v>
      </c>
      <c r="AY143" s="176">
        <f t="shared" si="178"/>
        <v>0</v>
      </c>
      <c r="AZ143" s="176">
        <f t="shared" si="178"/>
        <v>0</v>
      </c>
      <c r="BA143" s="176">
        <f t="shared" si="178"/>
        <v>0</v>
      </c>
      <c r="BB143" s="176">
        <f t="shared" si="178"/>
        <v>0</v>
      </c>
      <c r="BC143" s="176">
        <f t="shared" si="178"/>
        <v>0</v>
      </c>
      <c r="BD143" s="176"/>
      <c r="BE143" s="176"/>
    </row>
    <row r="144" spans="8:57" hidden="1" x14ac:dyDescent="0.25">
      <c r="H144" s="176"/>
      <c r="I144" s="176"/>
      <c r="J144" s="176"/>
      <c r="K144" s="176">
        <f>($J$135)</f>
        <v>0</v>
      </c>
      <c r="L144" s="176">
        <f t="shared" ref="L144:Q144" si="179">IF($K$135&gt;0,ROUND((L135)*($J$135/$K$135),0),0)</f>
        <v>0</v>
      </c>
      <c r="M144" s="176">
        <f t="shared" si="179"/>
        <v>0</v>
      </c>
      <c r="N144" s="176">
        <f t="shared" si="179"/>
        <v>0</v>
      </c>
      <c r="O144" s="176">
        <f t="shared" si="179"/>
        <v>0</v>
      </c>
      <c r="P144" s="176">
        <f t="shared" si="179"/>
        <v>0</v>
      </c>
      <c r="Q144" s="176">
        <f t="shared" si="179"/>
        <v>0</v>
      </c>
      <c r="R144" s="176"/>
      <c r="AT144" s="176"/>
      <c r="AU144" s="176"/>
      <c r="AV144" s="176"/>
      <c r="AW144" s="176">
        <f>($AV$135)</f>
        <v>0</v>
      </c>
      <c r="AX144" s="176">
        <f t="shared" ref="AX144:BC144" si="180">IF($AW$135&gt;0,ROUND((AX135)*($AV$135/$AW$135),0),0)</f>
        <v>0</v>
      </c>
      <c r="AY144" s="176">
        <f t="shared" si="180"/>
        <v>0</v>
      </c>
      <c r="AZ144" s="176">
        <f t="shared" si="180"/>
        <v>0</v>
      </c>
      <c r="BA144" s="176">
        <f t="shared" si="180"/>
        <v>0</v>
      </c>
      <c r="BB144" s="176">
        <f t="shared" si="180"/>
        <v>0</v>
      </c>
      <c r="BC144" s="176">
        <f t="shared" si="180"/>
        <v>0</v>
      </c>
      <c r="BD144" s="176"/>
      <c r="BE144" s="176"/>
    </row>
    <row r="145" spans="8:57" hidden="1" x14ac:dyDescent="0.25">
      <c r="H145" s="176"/>
      <c r="I145" s="176"/>
      <c r="J145" s="176"/>
      <c r="K145" s="176">
        <f>($J$136)</f>
        <v>0</v>
      </c>
      <c r="L145" s="176">
        <f t="shared" ref="L145:Q145" si="181">IF($K$136&gt;0,ROUND((L136)*($J$136/$K$136),0),0)</f>
        <v>0</v>
      </c>
      <c r="M145" s="176">
        <f t="shared" si="181"/>
        <v>0</v>
      </c>
      <c r="N145" s="176">
        <f t="shared" si="181"/>
        <v>0</v>
      </c>
      <c r="O145" s="176">
        <f t="shared" si="181"/>
        <v>0</v>
      </c>
      <c r="P145" s="176">
        <f t="shared" si="181"/>
        <v>0</v>
      </c>
      <c r="Q145" s="176">
        <f t="shared" si="181"/>
        <v>0</v>
      </c>
      <c r="R145" s="176"/>
      <c r="AT145" s="176"/>
      <c r="AU145" s="176"/>
      <c r="AV145" s="176"/>
      <c r="AW145" s="176">
        <f>($AV$136)</f>
        <v>0</v>
      </c>
      <c r="AX145" s="176">
        <f t="shared" ref="AX145:BC145" si="182">IF($AW$136&gt;0,ROUND((AX136)*($AV$136/$AW$136),0),0)</f>
        <v>0</v>
      </c>
      <c r="AY145" s="176">
        <f t="shared" si="182"/>
        <v>0</v>
      </c>
      <c r="AZ145" s="176">
        <f t="shared" si="182"/>
        <v>0</v>
      </c>
      <c r="BA145" s="176">
        <f t="shared" si="182"/>
        <v>0</v>
      </c>
      <c r="BB145" s="176">
        <f t="shared" si="182"/>
        <v>0</v>
      </c>
      <c r="BC145" s="176">
        <f t="shared" si="182"/>
        <v>0</v>
      </c>
      <c r="BD145" s="176"/>
      <c r="BE145" s="176"/>
    </row>
    <row r="146" spans="8:57" hidden="1" x14ac:dyDescent="0.25">
      <c r="H146" s="176"/>
      <c r="I146" s="176"/>
      <c r="J146" s="176"/>
      <c r="K146" s="176"/>
      <c r="L146" s="176" t="s">
        <v>25</v>
      </c>
      <c r="M146" s="176" t="s">
        <v>18</v>
      </c>
      <c r="N146" s="176" t="s">
        <v>26</v>
      </c>
      <c r="O146" s="176"/>
      <c r="P146" s="176"/>
      <c r="Q146" s="176"/>
      <c r="R146" s="176"/>
      <c r="AT146" s="176"/>
      <c r="AU146" s="176"/>
      <c r="AV146" s="176"/>
      <c r="AW146" s="176"/>
      <c r="AX146" s="176" t="s">
        <v>25</v>
      </c>
      <c r="AY146" s="176" t="s">
        <v>18</v>
      </c>
      <c r="AZ146" s="176" t="s">
        <v>26</v>
      </c>
      <c r="BA146" s="176"/>
      <c r="BB146" s="176"/>
      <c r="BC146" s="176"/>
      <c r="BD146" s="176"/>
      <c r="BE146" s="176"/>
    </row>
    <row r="147" spans="8:57" hidden="1" x14ac:dyDescent="0.25">
      <c r="H147" s="176"/>
      <c r="I147" s="176"/>
      <c r="J147" s="176"/>
      <c r="K147" s="176" t="s">
        <v>27</v>
      </c>
      <c r="L147" s="176">
        <f>(L139)</f>
        <v>0</v>
      </c>
      <c r="M147" s="176">
        <f>($L$129)</f>
        <v>0</v>
      </c>
      <c r="N147" s="177">
        <f t="shared" ref="N147:N152" si="183">IF(M147&gt;0,ROUND((L147-M147)/M147,2),0)</f>
        <v>0</v>
      </c>
      <c r="O147" s="176"/>
      <c r="P147" s="176"/>
      <c r="Q147" s="176"/>
      <c r="R147" s="176"/>
      <c r="AT147" s="176"/>
      <c r="AU147" s="176"/>
      <c r="AV147" s="176"/>
      <c r="AW147" s="176" t="s">
        <v>27</v>
      </c>
      <c r="AX147" s="176">
        <f>(AX139)</f>
        <v>0</v>
      </c>
      <c r="AY147" s="176">
        <f>($AX$129)</f>
        <v>0</v>
      </c>
      <c r="AZ147" s="177">
        <f t="shared" ref="AZ147:AZ152" si="184">IF(AY147&gt;0,ROUND((AX147-AY147)/AY147,2),0)</f>
        <v>0</v>
      </c>
      <c r="BA147" s="176"/>
      <c r="BB147" s="176"/>
      <c r="BC147" s="176"/>
      <c r="BD147" s="176"/>
      <c r="BE147" s="176"/>
    </row>
    <row r="148" spans="8:57" hidden="1" x14ac:dyDescent="0.25">
      <c r="H148" s="176"/>
      <c r="I148" s="176"/>
      <c r="J148" s="176"/>
      <c r="K148" s="176" t="s">
        <v>28</v>
      </c>
      <c r="L148" s="176">
        <f>(M139)</f>
        <v>0</v>
      </c>
      <c r="M148" s="176">
        <f>($M$129)</f>
        <v>0</v>
      </c>
      <c r="N148" s="177">
        <f t="shared" si="183"/>
        <v>0</v>
      </c>
      <c r="O148" s="176"/>
      <c r="P148" s="176"/>
      <c r="Q148" s="176"/>
      <c r="R148" s="176"/>
      <c r="AT148" s="176"/>
      <c r="AU148" s="176"/>
      <c r="AV148" s="176"/>
      <c r="AW148" s="176" t="s">
        <v>28</v>
      </c>
      <c r="AX148" s="176">
        <f>(AY139)</f>
        <v>0</v>
      </c>
      <c r="AY148" s="176">
        <f>($AY$129)</f>
        <v>0</v>
      </c>
      <c r="AZ148" s="177">
        <f t="shared" si="184"/>
        <v>0</v>
      </c>
      <c r="BA148" s="176"/>
      <c r="BB148" s="176"/>
      <c r="BC148" s="176"/>
      <c r="BD148" s="176"/>
      <c r="BE148" s="176"/>
    </row>
    <row r="149" spans="8:57" hidden="1" x14ac:dyDescent="0.25">
      <c r="H149" s="176"/>
      <c r="I149" s="176"/>
      <c r="J149" s="176"/>
      <c r="K149" s="176" t="s">
        <v>29</v>
      </c>
      <c r="L149" s="176">
        <f>(N139)</f>
        <v>0</v>
      </c>
      <c r="M149" s="176">
        <f>($N$129)</f>
        <v>0</v>
      </c>
      <c r="N149" s="177">
        <f t="shared" si="183"/>
        <v>0</v>
      </c>
      <c r="O149" s="176"/>
      <c r="P149" s="176"/>
      <c r="Q149" s="176"/>
      <c r="R149" s="176"/>
      <c r="AT149" s="176"/>
      <c r="AU149" s="176"/>
      <c r="AV149" s="176"/>
      <c r="AW149" s="176" t="s">
        <v>29</v>
      </c>
      <c r="AX149" s="176">
        <f>(AZ139)</f>
        <v>0</v>
      </c>
      <c r="AY149" s="176">
        <f>($AZ$129)</f>
        <v>0</v>
      </c>
      <c r="AZ149" s="177">
        <f t="shared" si="184"/>
        <v>0</v>
      </c>
      <c r="BA149" s="176"/>
      <c r="BB149" s="176"/>
      <c r="BC149" s="176"/>
      <c r="BD149" s="176"/>
      <c r="BE149" s="176"/>
    </row>
    <row r="150" spans="8:57" hidden="1" x14ac:dyDescent="0.25">
      <c r="H150" s="176"/>
      <c r="I150" s="176"/>
      <c r="J150" s="176"/>
      <c r="K150" s="176" t="s">
        <v>30</v>
      </c>
      <c r="L150" s="176">
        <f>(O139)</f>
        <v>0</v>
      </c>
      <c r="M150" s="176">
        <f>($O$129)</f>
        <v>0</v>
      </c>
      <c r="N150" s="177">
        <f t="shared" si="183"/>
        <v>0</v>
      </c>
      <c r="O150" s="176"/>
      <c r="P150" s="176"/>
      <c r="Q150" s="176"/>
      <c r="R150" s="176"/>
      <c r="AT150" s="176"/>
      <c r="AU150" s="176"/>
      <c r="AV150" s="176"/>
      <c r="AW150" s="176" t="s">
        <v>30</v>
      </c>
      <c r="AX150" s="176">
        <f>(BA139)</f>
        <v>0</v>
      </c>
      <c r="AY150" s="176">
        <f>($BA$129)</f>
        <v>0</v>
      </c>
      <c r="AZ150" s="177">
        <f t="shared" si="184"/>
        <v>0</v>
      </c>
      <c r="BA150" s="176"/>
      <c r="BB150" s="176"/>
      <c r="BC150" s="176"/>
      <c r="BD150" s="176"/>
      <c r="BE150" s="176"/>
    </row>
    <row r="151" spans="8:57" hidden="1" x14ac:dyDescent="0.25">
      <c r="H151" s="176"/>
      <c r="I151" s="176"/>
      <c r="J151" s="176"/>
      <c r="K151" s="176" t="s">
        <v>102</v>
      </c>
      <c r="L151" s="176">
        <f>(P139)</f>
        <v>0</v>
      </c>
      <c r="M151" s="176">
        <f>($P$129)</f>
        <v>0</v>
      </c>
      <c r="N151" s="177">
        <f t="shared" si="183"/>
        <v>0</v>
      </c>
      <c r="O151" s="176"/>
      <c r="P151" s="176"/>
      <c r="Q151" s="176"/>
      <c r="R151" s="176"/>
      <c r="AT151" s="176"/>
      <c r="AU151" s="176"/>
      <c r="AV151" s="176"/>
      <c r="AW151" s="176" t="s">
        <v>102</v>
      </c>
      <c r="AX151" s="176">
        <f>(BB139)</f>
        <v>0</v>
      </c>
      <c r="AY151" s="176">
        <f>($BB$129)</f>
        <v>0</v>
      </c>
      <c r="AZ151" s="177">
        <f t="shared" si="184"/>
        <v>0</v>
      </c>
      <c r="BA151" s="176"/>
      <c r="BB151" s="176"/>
      <c r="BC151" s="176"/>
      <c r="BD151" s="176"/>
      <c r="BE151" s="176"/>
    </row>
    <row r="152" spans="8:57" hidden="1" x14ac:dyDescent="0.25">
      <c r="H152" s="176"/>
      <c r="I152" s="176"/>
      <c r="J152" s="176"/>
      <c r="K152" s="176" t="s">
        <v>103</v>
      </c>
      <c r="L152" s="176">
        <f>(Q139)</f>
        <v>0</v>
      </c>
      <c r="M152" s="176">
        <f>($Q$129)</f>
        <v>0</v>
      </c>
      <c r="N152" s="177">
        <f t="shared" si="183"/>
        <v>0</v>
      </c>
      <c r="O152" s="176"/>
      <c r="P152" s="176"/>
      <c r="Q152" s="176"/>
      <c r="R152" s="176"/>
      <c r="AT152" s="176"/>
      <c r="AU152" s="176"/>
      <c r="AV152" s="176"/>
      <c r="AW152" s="176" t="s">
        <v>103</v>
      </c>
      <c r="AX152" s="176">
        <f>(BC139)</f>
        <v>0</v>
      </c>
      <c r="AY152" s="176">
        <f>($BC$129)</f>
        <v>0</v>
      </c>
      <c r="AZ152" s="177">
        <f t="shared" si="184"/>
        <v>0</v>
      </c>
      <c r="BA152" s="176"/>
      <c r="BB152" s="176"/>
      <c r="BC152" s="176"/>
      <c r="BD152" s="176"/>
      <c r="BE152" s="176"/>
    </row>
    <row r="153" spans="8:57" hidden="1" x14ac:dyDescent="0.25">
      <c r="H153" s="176"/>
      <c r="I153" s="176"/>
      <c r="J153" s="176"/>
      <c r="K153" s="176"/>
      <c r="L153" s="176">
        <f>SUM(L147:L152)</f>
        <v>0</v>
      </c>
      <c r="M153" s="176">
        <f>SUM(M147:M152)</f>
        <v>0</v>
      </c>
      <c r="N153" s="176"/>
      <c r="O153" s="176"/>
      <c r="P153" s="176"/>
      <c r="Q153" s="176"/>
      <c r="R153" s="176"/>
      <c r="AT153" s="176"/>
      <c r="AU153" s="176"/>
      <c r="AV153" s="176"/>
      <c r="AW153" s="176"/>
      <c r="AX153" s="176">
        <f>SUM(AX147:AX152)</f>
        <v>0</v>
      </c>
      <c r="AY153" s="176">
        <f>SUM(AY147:AY152)</f>
        <v>0</v>
      </c>
      <c r="AZ153" s="176"/>
      <c r="BA153" s="176"/>
      <c r="BB153" s="176"/>
      <c r="BC153" s="176"/>
      <c r="BD153" s="176"/>
      <c r="BE153" s="176"/>
    </row>
    <row r="154" spans="8:57" hidden="1" x14ac:dyDescent="0.25">
      <c r="H154" s="176" t="s">
        <v>31</v>
      </c>
      <c r="I154" s="176"/>
      <c r="J154" s="176"/>
      <c r="K154" s="176"/>
      <c r="L154" s="176">
        <f>($L$129)</f>
        <v>0</v>
      </c>
      <c r="M154" s="176">
        <f>($M$129)</f>
        <v>0</v>
      </c>
      <c r="N154" s="176">
        <f>($N$129)</f>
        <v>0</v>
      </c>
      <c r="O154" s="176">
        <f>($O$129)</f>
        <v>0</v>
      </c>
      <c r="P154" s="176">
        <f>($P$129)</f>
        <v>0</v>
      </c>
      <c r="Q154" s="176">
        <f>($Q$129)</f>
        <v>0</v>
      </c>
      <c r="R154" s="176"/>
      <c r="AT154" s="176" t="s">
        <v>31</v>
      </c>
      <c r="AU154" s="176"/>
      <c r="AV154" s="176"/>
      <c r="AW154" s="176"/>
      <c r="AX154" s="176">
        <f>($AX$129)</f>
        <v>0</v>
      </c>
      <c r="AY154" s="176">
        <f>($AY$129)</f>
        <v>0</v>
      </c>
      <c r="AZ154" s="176">
        <f>($AZ$129)</f>
        <v>0</v>
      </c>
      <c r="BA154" s="176">
        <f>($BA$129)</f>
        <v>0</v>
      </c>
      <c r="BB154" s="176">
        <f>($BB$129)</f>
        <v>0</v>
      </c>
      <c r="BC154" s="176">
        <f>($BC$129)</f>
        <v>0</v>
      </c>
      <c r="BD154" s="176"/>
      <c r="BE154" s="176"/>
    </row>
    <row r="155" spans="8:57" hidden="1" x14ac:dyDescent="0.25">
      <c r="H155" s="176"/>
      <c r="I155" s="176"/>
      <c r="J155" s="176"/>
      <c r="K155" s="176">
        <f t="shared" ref="K155:K160" si="185">SUM(L155:Q155)</f>
        <v>0</v>
      </c>
      <c r="L155" s="176">
        <f t="shared" ref="L155:L160" si="186">IF($L$147&gt;0,ROUND(($M$147/$L$147)*L140,0),0)</f>
        <v>0</v>
      </c>
      <c r="M155" s="176">
        <f t="shared" ref="M155:M160" si="187">IF($L$148&gt;0,ROUND(($M$148/$L$148)*M140,0),0)</f>
        <v>0</v>
      </c>
      <c r="N155" s="176">
        <f t="shared" ref="N155:N160" si="188">IF($L$149&gt;0,ROUND(($M$149/$L$149)*N140,0),0)</f>
        <v>0</v>
      </c>
      <c r="O155" s="176">
        <f t="shared" ref="O155:O160" si="189">IF($L$150&gt;0,ROUND(($M$150/$L$150)*O140,0),0)</f>
        <v>0</v>
      </c>
      <c r="P155" s="176">
        <f t="shared" ref="P155:P160" si="190">IF($L$151&gt;0,ROUND(($M$151/$L$151)*P140,0),0)</f>
        <v>0</v>
      </c>
      <c r="Q155" s="176">
        <f t="shared" ref="Q155:Q160" si="191">IF($L$152&gt;0,ROUND(($M$152/$L$152)*Q140,0),0)</f>
        <v>0</v>
      </c>
      <c r="R155" s="176"/>
      <c r="AT155" s="176"/>
      <c r="AU155" s="176"/>
      <c r="AV155" s="176"/>
      <c r="AW155" s="176">
        <f t="shared" ref="AW155:AW160" si="192">SUM(AX155:BC155)</f>
        <v>0</v>
      </c>
      <c r="AX155" s="176">
        <f t="shared" ref="AX155:AX160" si="193">IF($AX$147&gt;0,ROUND(($AY$147/$AX$147)*AX140,0),0)</f>
        <v>0</v>
      </c>
      <c r="AY155" s="176">
        <f t="shared" ref="AY155:AY160" si="194">IF($AX$148&gt;0,ROUND(($AY$148/$AX$148)*AY140,0),0)</f>
        <v>0</v>
      </c>
      <c r="AZ155" s="176">
        <f t="shared" ref="AZ155:AZ160" si="195">IF($AX$149&gt;0,ROUND(($AY$149/$AX$149)*AZ140,0),0)</f>
        <v>0</v>
      </c>
      <c r="BA155" s="176">
        <f t="shared" ref="BA155:BA160" si="196">IF($AX$150&gt;0,ROUND(($AY$150/$AX$150)*BA140,0),0)</f>
        <v>0</v>
      </c>
      <c r="BB155" s="176">
        <f t="shared" ref="BB155:BB160" si="197">IF($AX$151&gt;0,ROUND(($AY$151/$AX$151)*BB140,0),0)</f>
        <v>0</v>
      </c>
      <c r="BC155" s="176">
        <f t="shared" ref="BC155:BC160" si="198">IF($AX$152&gt;0,ROUND(($AY$152/$AX$152)*BC140,0),0)</f>
        <v>0</v>
      </c>
      <c r="BD155" s="176"/>
      <c r="BE155" s="176"/>
    </row>
    <row r="156" spans="8:57" hidden="1" x14ac:dyDescent="0.25">
      <c r="H156" s="176"/>
      <c r="I156" s="176"/>
      <c r="J156" s="176"/>
      <c r="K156" s="176">
        <f t="shared" si="185"/>
        <v>0</v>
      </c>
      <c r="L156" s="176">
        <f t="shared" si="186"/>
        <v>0</v>
      </c>
      <c r="M156" s="176">
        <f t="shared" si="187"/>
        <v>0</v>
      </c>
      <c r="N156" s="176">
        <f t="shared" si="188"/>
        <v>0</v>
      </c>
      <c r="O156" s="176">
        <f t="shared" si="189"/>
        <v>0</v>
      </c>
      <c r="P156" s="176">
        <f t="shared" si="190"/>
        <v>0</v>
      </c>
      <c r="Q156" s="176">
        <f t="shared" si="191"/>
        <v>0</v>
      </c>
      <c r="R156" s="176"/>
      <c r="AT156" s="176"/>
      <c r="AU156" s="176"/>
      <c r="AV156" s="176"/>
      <c r="AW156" s="176">
        <f t="shared" si="192"/>
        <v>0</v>
      </c>
      <c r="AX156" s="176">
        <f t="shared" si="193"/>
        <v>0</v>
      </c>
      <c r="AY156" s="176">
        <f t="shared" si="194"/>
        <v>0</v>
      </c>
      <c r="AZ156" s="176">
        <f t="shared" si="195"/>
        <v>0</v>
      </c>
      <c r="BA156" s="176">
        <f t="shared" si="196"/>
        <v>0</v>
      </c>
      <c r="BB156" s="176">
        <f t="shared" si="197"/>
        <v>0</v>
      </c>
      <c r="BC156" s="176">
        <f t="shared" si="198"/>
        <v>0</v>
      </c>
      <c r="BD156" s="176"/>
      <c r="BE156" s="176"/>
    </row>
    <row r="157" spans="8:57" hidden="1" x14ac:dyDescent="0.25">
      <c r="H157" s="176"/>
      <c r="I157" s="176"/>
      <c r="J157" s="176"/>
      <c r="K157" s="176">
        <f t="shared" si="185"/>
        <v>0</v>
      </c>
      <c r="L157" s="176">
        <f t="shared" si="186"/>
        <v>0</v>
      </c>
      <c r="M157" s="176">
        <f t="shared" si="187"/>
        <v>0</v>
      </c>
      <c r="N157" s="176">
        <f t="shared" si="188"/>
        <v>0</v>
      </c>
      <c r="O157" s="176">
        <f t="shared" si="189"/>
        <v>0</v>
      </c>
      <c r="P157" s="176">
        <f t="shared" si="190"/>
        <v>0</v>
      </c>
      <c r="Q157" s="176">
        <f t="shared" si="191"/>
        <v>0</v>
      </c>
      <c r="R157" s="176"/>
      <c r="AT157" s="176"/>
      <c r="AU157" s="176"/>
      <c r="AV157" s="176"/>
      <c r="AW157" s="176">
        <f t="shared" si="192"/>
        <v>0</v>
      </c>
      <c r="AX157" s="176">
        <f t="shared" si="193"/>
        <v>0</v>
      </c>
      <c r="AY157" s="176">
        <f t="shared" si="194"/>
        <v>0</v>
      </c>
      <c r="AZ157" s="176">
        <f t="shared" si="195"/>
        <v>0</v>
      </c>
      <c r="BA157" s="176">
        <f t="shared" si="196"/>
        <v>0</v>
      </c>
      <c r="BB157" s="176">
        <f t="shared" si="197"/>
        <v>0</v>
      </c>
      <c r="BC157" s="176">
        <f t="shared" si="198"/>
        <v>0</v>
      </c>
      <c r="BD157" s="176"/>
      <c r="BE157" s="176"/>
    </row>
    <row r="158" spans="8:57" hidden="1" x14ac:dyDescent="0.25">
      <c r="H158" s="176"/>
      <c r="I158" s="176"/>
      <c r="J158" s="176"/>
      <c r="K158" s="176">
        <f t="shared" si="185"/>
        <v>0</v>
      </c>
      <c r="L158" s="176">
        <f t="shared" si="186"/>
        <v>0</v>
      </c>
      <c r="M158" s="176">
        <f t="shared" si="187"/>
        <v>0</v>
      </c>
      <c r="N158" s="176">
        <f t="shared" si="188"/>
        <v>0</v>
      </c>
      <c r="O158" s="176">
        <f t="shared" si="189"/>
        <v>0</v>
      </c>
      <c r="P158" s="176">
        <f t="shared" si="190"/>
        <v>0</v>
      </c>
      <c r="Q158" s="176">
        <f t="shared" si="191"/>
        <v>0</v>
      </c>
      <c r="R158" s="176"/>
      <c r="AT158" s="176"/>
      <c r="AU158" s="176"/>
      <c r="AV158" s="176"/>
      <c r="AW158" s="176">
        <f t="shared" si="192"/>
        <v>0</v>
      </c>
      <c r="AX158" s="176">
        <f t="shared" si="193"/>
        <v>0</v>
      </c>
      <c r="AY158" s="176">
        <f t="shared" si="194"/>
        <v>0</v>
      </c>
      <c r="AZ158" s="176">
        <f t="shared" si="195"/>
        <v>0</v>
      </c>
      <c r="BA158" s="176">
        <f t="shared" si="196"/>
        <v>0</v>
      </c>
      <c r="BB158" s="176">
        <f t="shared" si="197"/>
        <v>0</v>
      </c>
      <c r="BC158" s="176">
        <f t="shared" si="198"/>
        <v>0</v>
      </c>
      <c r="BD158" s="176"/>
      <c r="BE158" s="176"/>
    </row>
    <row r="159" spans="8:57" hidden="1" x14ac:dyDescent="0.25">
      <c r="H159" s="176"/>
      <c r="I159" s="176"/>
      <c r="J159" s="176"/>
      <c r="K159" s="176">
        <f t="shared" si="185"/>
        <v>0</v>
      </c>
      <c r="L159" s="176">
        <f t="shared" si="186"/>
        <v>0</v>
      </c>
      <c r="M159" s="176">
        <f t="shared" si="187"/>
        <v>0</v>
      </c>
      <c r="N159" s="176">
        <f t="shared" si="188"/>
        <v>0</v>
      </c>
      <c r="O159" s="176">
        <f t="shared" si="189"/>
        <v>0</v>
      </c>
      <c r="P159" s="176">
        <f t="shared" si="190"/>
        <v>0</v>
      </c>
      <c r="Q159" s="176">
        <f t="shared" si="191"/>
        <v>0</v>
      </c>
      <c r="R159" s="176"/>
      <c r="AT159" s="176"/>
      <c r="AU159" s="176"/>
      <c r="AV159" s="176"/>
      <c r="AW159" s="176">
        <f t="shared" si="192"/>
        <v>0</v>
      </c>
      <c r="AX159" s="176">
        <f t="shared" si="193"/>
        <v>0</v>
      </c>
      <c r="AY159" s="176">
        <f t="shared" si="194"/>
        <v>0</v>
      </c>
      <c r="AZ159" s="176">
        <f t="shared" si="195"/>
        <v>0</v>
      </c>
      <c r="BA159" s="176">
        <f t="shared" si="196"/>
        <v>0</v>
      </c>
      <c r="BB159" s="176">
        <f t="shared" si="197"/>
        <v>0</v>
      </c>
      <c r="BC159" s="176">
        <f t="shared" si="198"/>
        <v>0</v>
      </c>
      <c r="BD159" s="176"/>
      <c r="BE159" s="176"/>
    </row>
    <row r="160" spans="8:57" hidden="1" x14ac:dyDescent="0.25">
      <c r="H160" s="176"/>
      <c r="I160" s="176"/>
      <c r="J160" s="176"/>
      <c r="K160" s="176">
        <f t="shared" si="185"/>
        <v>0</v>
      </c>
      <c r="L160" s="176">
        <f t="shared" si="186"/>
        <v>0</v>
      </c>
      <c r="M160" s="176">
        <f t="shared" si="187"/>
        <v>0</v>
      </c>
      <c r="N160" s="176">
        <f t="shared" si="188"/>
        <v>0</v>
      </c>
      <c r="O160" s="176">
        <f t="shared" si="189"/>
        <v>0</v>
      </c>
      <c r="P160" s="176">
        <f t="shared" si="190"/>
        <v>0</v>
      </c>
      <c r="Q160" s="176">
        <f t="shared" si="191"/>
        <v>0</v>
      </c>
      <c r="R160" s="176"/>
      <c r="AT160" s="176"/>
      <c r="AU160" s="176"/>
      <c r="AV160" s="176"/>
      <c r="AW160" s="176">
        <f t="shared" si="192"/>
        <v>0</v>
      </c>
      <c r="AX160" s="176">
        <f t="shared" si="193"/>
        <v>0</v>
      </c>
      <c r="AY160" s="176">
        <f t="shared" si="194"/>
        <v>0</v>
      </c>
      <c r="AZ160" s="176">
        <f t="shared" si="195"/>
        <v>0</v>
      </c>
      <c r="BA160" s="176">
        <f t="shared" si="196"/>
        <v>0</v>
      </c>
      <c r="BB160" s="176">
        <f t="shared" si="197"/>
        <v>0</v>
      </c>
      <c r="BC160" s="176">
        <f t="shared" si="198"/>
        <v>0</v>
      </c>
      <c r="BD160" s="176"/>
      <c r="BE160" s="176"/>
    </row>
    <row r="161" spans="8:57" hidden="1" x14ac:dyDescent="0.25">
      <c r="H161" s="176"/>
      <c r="I161" s="176"/>
      <c r="J161" s="176"/>
      <c r="K161" s="176"/>
      <c r="L161" s="176" t="s">
        <v>32</v>
      </c>
      <c r="M161" s="176" t="s">
        <v>21</v>
      </c>
      <c r="N161" s="176" t="s">
        <v>26</v>
      </c>
      <c r="O161" s="176"/>
      <c r="P161" s="176"/>
      <c r="Q161" s="176"/>
      <c r="R161" s="176"/>
      <c r="AT161" s="176"/>
      <c r="AU161" s="176"/>
      <c r="AV161" s="176"/>
      <c r="AW161" s="176"/>
      <c r="AX161" s="176" t="s">
        <v>32</v>
      </c>
      <c r="AY161" s="176" t="s">
        <v>21</v>
      </c>
      <c r="AZ161" s="176" t="s">
        <v>26</v>
      </c>
      <c r="BA161" s="176"/>
      <c r="BB161" s="176"/>
      <c r="BC161" s="176"/>
      <c r="BD161" s="176"/>
      <c r="BE161" s="176"/>
    </row>
    <row r="162" spans="8:57" hidden="1" x14ac:dyDescent="0.25">
      <c r="H162" s="176"/>
      <c r="I162" s="176"/>
      <c r="J162" s="176"/>
      <c r="K162" s="176" t="s">
        <v>33</v>
      </c>
      <c r="L162" s="176">
        <f t="shared" ref="L162:L167" si="199">(K155)</f>
        <v>0</v>
      </c>
      <c r="M162" s="176">
        <f>($J$131)</f>
        <v>0</v>
      </c>
      <c r="N162" s="177">
        <f t="shared" ref="N162:N167" si="200">IF(M162&gt;0,ROUND((L162-M162)/M162,2),0)</f>
        <v>0</v>
      </c>
      <c r="O162" s="176"/>
      <c r="P162" s="176"/>
      <c r="Q162" s="176"/>
      <c r="R162" s="176"/>
      <c r="AT162" s="176"/>
      <c r="AU162" s="176"/>
      <c r="AV162" s="176"/>
      <c r="AW162" s="176" t="s">
        <v>33</v>
      </c>
      <c r="AX162" s="176">
        <f t="shared" ref="AX162:AX167" si="201">(AW155)</f>
        <v>0</v>
      </c>
      <c r="AY162" s="176">
        <f>($AV$131)</f>
        <v>0</v>
      </c>
      <c r="AZ162" s="177">
        <f t="shared" ref="AZ162:AZ167" si="202">IF(AY162&gt;0,ROUND((AX162-AY162)/AY162,2),0)</f>
        <v>0</v>
      </c>
      <c r="BA162" s="176"/>
      <c r="BB162" s="176"/>
      <c r="BC162" s="176"/>
      <c r="BD162" s="176"/>
      <c r="BE162" s="176"/>
    </row>
    <row r="163" spans="8:57" hidden="1" x14ac:dyDescent="0.25">
      <c r="H163" s="176"/>
      <c r="I163" s="176"/>
      <c r="J163" s="176"/>
      <c r="K163" s="176" t="s">
        <v>34</v>
      </c>
      <c r="L163" s="176">
        <f t="shared" si="199"/>
        <v>0</v>
      </c>
      <c r="M163" s="176">
        <f>($J$132)</f>
        <v>0</v>
      </c>
      <c r="N163" s="177">
        <f t="shared" si="200"/>
        <v>0</v>
      </c>
      <c r="O163" s="176"/>
      <c r="P163" s="176"/>
      <c r="Q163" s="176"/>
      <c r="R163" s="176"/>
      <c r="AT163" s="176"/>
      <c r="AU163" s="176"/>
      <c r="AV163" s="176"/>
      <c r="AW163" s="176" t="s">
        <v>34</v>
      </c>
      <c r="AX163" s="176">
        <f t="shared" si="201"/>
        <v>0</v>
      </c>
      <c r="AY163" s="176">
        <f>($AV$132)</f>
        <v>0</v>
      </c>
      <c r="AZ163" s="177">
        <f t="shared" si="202"/>
        <v>0</v>
      </c>
      <c r="BA163" s="176"/>
      <c r="BB163" s="176"/>
      <c r="BC163" s="176"/>
      <c r="BD163" s="176"/>
      <c r="BE163" s="176"/>
    </row>
    <row r="164" spans="8:57" hidden="1" x14ac:dyDescent="0.25">
      <c r="H164" s="176"/>
      <c r="I164" s="176"/>
      <c r="J164" s="176"/>
      <c r="K164" s="176" t="s">
        <v>35</v>
      </c>
      <c r="L164" s="176">
        <f t="shared" si="199"/>
        <v>0</v>
      </c>
      <c r="M164" s="176">
        <f>($J$133)</f>
        <v>0</v>
      </c>
      <c r="N164" s="177">
        <f t="shared" si="200"/>
        <v>0</v>
      </c>
      <c r="O164" s="176"/>
      <c r="P164" s="176"/>
      <c r="Q164" s="176"/>
      <c r="R164" s="176"/>
      <c r="AT164" s="176"/>
      <c r="AU164" s="176"/>
      <c r="AV164" s="176"/>
      <c r="AW164" s="176" t="s">
        <v>35</v>
      </c>
      <c r="AX164" s="176">
        <f t="shared" si="201"/>
        <v>0</v>
      </c>
      <c r="AY164" s="176">
        <f>($AV$133)</f>
        <v>0</v>
      </c>
      <c r="AZ164" s="177">
        <f t="shared" si="202"/>
        <v>0</v>
      </c>
      <c r="BA164" s="176"/>
      <c r="BB164" s="176"/>
      <c r="BC164" s="176"/>
      <c r="BD164" s="176"/>
      <c r="BE164" s="176"/>
    </row>
    <row r="165" spans="8:57" hidden="1" x14ac:dyDescent="0.25">
      <c r="H165" s="176"/>
      <c r="I165" s="176"/>
      <c r="J165" s="176"/>
      <c r="K165" s="176" t="s">
        <v>36</v>
      </c>
      <c r="L165" s="176">
        <f t="shared" si="199"/>
        <v>0</v>
      </c>
      <c r="M165" s="176">
        <f>($J$134)</f>
        <v>0</v>
      </c>
      <c r="N165" s="177">
        <f t="shared" si="200"/>
        <v>0</v>
      </c>
      <c r="O165" s="176"/>
      <c r="P165" s="176"/>
      <c r="Q165" s="176"/>
      <c r="R165" s="176"/>
      <c r="AT165" s="176"/>
      <c r="AU165" s="176"/>
      <c r="AV165" s="176"/>
      <c r="AW165" s="176" t="s">
        <v>36</v>
      </c>
      <c r="AX165" s="176">
        <f t="shared" si="201"/>
        <v>0</v>
      </c>
      <c r="AY165" s="176">
        <f>($AV$134)</f>
        <v>0</v>
      </c>
      <c r="AZ165" s="177">
        <f t="shared" si="202"/>
        <v>0</v>
      </c>
      <c r="BA165" s="176"/>
      <c r="BB165" s="176"/>
      <c r="BC165" s="176"/>
      <c r="BD165" s="176"/>
      <c r="BE165" s="176"/>
    </row>
    <row r="166" spans="8:57" hidden="1" x14ac:dyDescent="0.25">
      <c r="H166" s="176"/>
      <c r="I166" s="176"/>
      <c r="J166" s="176"/>
      <c r="K166" s="176" t="s">
        <v>104</v>
      </c>
      <c r="L166" s="176">
        <f t="shared" si="199"/>
        <v>0</v>
      </c>
      <c r="M166" s="176">
        <f>($J$135)</f>
        <v>0</v>
      </c>
      <c r="N166" s="177">
        <f t="shared" si="200"/>
        <v>0</v>
      </c>
      <c r="O166" s="176"/>
      <c r="P166" s="176"/>
      <c r="Q166" s="176"/>
      <c r="R166" s="176"/>
      <c r="AT166" s="176"/>
      <c r="AU166" s="176"/>
      <c r="AV166" s="176"/>
      <c r="AW166" s="176" t="s">
        <v>104</v>
      </c>
      <c r="AX166" s="176">
        <f t="shared" si="201"/>
        <v>0</v>
      </c>
      <c r="AY166" s="176">
        <f>($AV$135)</f>
        <v>0</v>
      </c>
      <c r="AZ166" s="177">
        <f t="shared" si="202"/>
        <v>0</v>
      </c>
      <c r="BA166" s="176"/>
      <c r="BB166" s="176"/>
      <c r="BC166" s="176"/>
      <c r="BD166" s="176"/>
      <c r="BE166" s="176"/>
    </row>
    <row r="167" spans="8:57" hidden="1" x14ac:dyDescent="0.25">
      <c r="H167" s="176"/>
      <c r="I167" s="176"/>
      <c r="J167" s="176"/>
      <c r="K167" s="176" t="s">
        <v>105</v>
      </c>
      <c r="L167" s="176">
        <f t="shared" si="199"/>
        <v>0</v>
      </c>
      <c r="M167" s="176">
        <f>($J$136)</f>
        <v>0</v>
      </c>
      <c r="N167" s="177">
        <f t="shared" si="200"/>
        <v>0</v>
      </c>
      <c r="O167" s="176"/>
      <c r="P167" s="176"/>
      <c r="Q167" s="176"/>
      <c r="R167" s="176"/>
      <c r="AT167" s="176"/>
      <c r="AU167" s="176"/>
      <c r="AV167" s="176"/>
      <c r="AW167" s="176" t="s">
        <v>105</v>
      </c>
      <c r="AX167" s="176">
        <f t="shared" si="201"/>
        <v>0</v>
      </c>
      <c r="AY167" s="176">
        <f>($AV$136)</f>
        <v>0</v>
      </c>
      <c r="AZ167" s="177">
        <f t="shared" si="202"/>
        <v>0</v>
      </c>
      <c r="BA167" s="176"/>
      <c r="BB167" s="176"/>
      <c r="BC167" s="176"/>
      <c r="BD167" s="176"/>
      <c r="BE167" s="176"/>
    </row>
    <row r="168" spans="8:57" hidden="1" x14ac:dyDescent="0.25">
      <c r="H168" s="176"/>
      <c r="I168" s="176"/>
      <c r="J168" s="176"/>
      <c r="K168" s="176"/>
      <c r="L168" s="176">
        <f>SUM(L162:L167)</f>
        <v>0</v>
      </c>
      <c r="M168" s="176">
        <f>SUM(M162:M167)</f>
        <v>0</v>
      </c>
      <c r="N168" s="176"/>
      <c r="O168" s="176"/>
      <c r="P168" s="176"/>
      <c r="Q168" s="176"/>
      <c r="R168" s="176"/>
      <c r="AT168" s="176"/>
      <c r="AU168" s="176"/>
      <c r="AV168" s="176"/>
      <c r="AW168" s="176"/>
      <c r="AX168" s="176">
        <f>SUM(AX162:AX167)</f>
        <v>0</v>
      </c>
      <c r="AY168" s="176">
        <f>SUM(AY162:AY167)</f>
        <v>0</v>
      </c>
      <c r="AZ168" s="176"/>
      <c r="BA168" s="176"/>
      <c r="BB168" s="176"/>
      <c r="BC168" s="176"/>
      <c r="BD168" s="176"/>
      <c r="BE168" s="176"/>
    </row>
    <row r="169" spans="8:57" hidden="1" x14ac:dyDescent="0.25">
      <c r="H169" s="176" t="s">
        <v>37</v>
      </c>
      <c r="I169" s="176"/>
      <c r="J169" s="176"/>
      <c r="K169" s="176"/>
      <c r="L169" s="176">
        <f t="shared" ref="L169:Q169" si="203">SUM(L170:L175)</f>
        <v>0</v>
      </c>
      <c r="M169" s="176">
        <f t="shared" si="203"/>
        <v>0</v>
      </c>
      <c r="N169" s="176">
        <f t="shared" si="203"/>
        <v>0</v>
      </c>
      <c r="O169" s="176">
        <f t="shared" si="203"/>
        <v>0</v>
      </c>
      <c r="P169" s="176">
        <f t="shared" si="203"/>
        <v>0</v>
      </c>
      <c r="Q169" s="176">
        <f t="shared" si="203"/>
        <v>0</v>
      </c>
      <c r="R169" s="176"/>
      <c r="AT169" s="176" t="s">
        <v>37</v>
      </c>
      <c r="AU169" s="176"/>
      <c r="AV169" s="176"/>
      <c r="AW169" s="176"/>
      <c r="AX169" s="176">
        <f t="shared" ref="AX169:BC169" si="204">SUM(AX170:AX175)</f>
        <v>0</v>
      </c>
      <c r="AY169" s="176">
        <f t="shared" si="204"/>
        <v>0</v>
      </c>
      <c r="AZ169" s="176">
        <f t="shared" si="204"/>
        <v>0</v>
      </c>
      <c r="BA169" s="176">
        <f t="shared" si="204"/>
        <v>0</v>
      </c>
      <c r="BB169" s="176">
        <f t="shared" si="204"/>
        <v>0</v>
      </c>
      <c r="BC169" s="176">
        <f t="shared" si="204"/>
        <v>0</v>
      </c>
      <c r="BD169" s="176"/>
      <c r="BE169" s="176"/>
    </row>
    <row r="170" spans="8:57" hidden="1" x14ac:dyDescent="0.25">
      <c r="H170" s="176"/>
      <c r="I170" s="176"/>
      <c r="J170" s="176"/>
      <c r="K170" s="176">
        <f>($J$131)</f>
        <v>0</v>
      </c>
      <c r="L170" s="176">
        <f t="shared" ref="L170:Q170" si="205">IF($L$162&gt;0,ROUND(($M$162/$L$162)*L155,0),0)</f>
        <v>0</v>
      </c>
      <c r="M170" s="176">
        <f t="shared" si="205"/>
        <v>0</v>
      </c>
      <c r="N170" s="176">
        <f t="shared" si="205"/>
        <v>0</v>
      </c>
      <c r="O170" s="176">
        <f t="shared" si="205"/>
        <v>0</v>
      </c>
      <c r="P170" s="176">
        <f t="shared" si="205"/>
        <v>0</v>
      </c>
      <c r="Q170" s="176">
        <f t="shared" si="205"/>
        <v>0</v>
      </c>
      <c r="R170" s="176"/>
      <c r="AT170" s="176"/>
      <c r="AU170" s="176"/>
      <c r="AV170" s="176"/>
      <c r="AW170" s="176">
        <f>($AV$131)</f>
        <v>0</v>
      </c>
      <c r="AX170" s="176">
        <f t="shared" ref="AX170:BC170" si="206">IF($AX$162&gt;0,ROUND(($AY$162/$AX$162)*AX155,0),0)</f>
        <v>0</v>
      </c>
      <c r="AY170" s="176">
        <f t="shared" si="206"/>
        <v>0</v>
      </c>
      <c r="AZ170" s="176">
        <f t="shared" si="206"/>
        <v>0</v>
      </c>
      <c r="BA170" s="176">
        <f t="shared" si="206"/>
        <v>0</v>
      </c>
      <c r="BB170" s="176">
        <f t="shared" si="206"/>
        <v>0</v>
      </c>
      <c r="BC170" s="176">
        <f t="shared" si="206"/>
        <v>0</v>
      </c>
      <c r="BD170" s="176"/>
      <c r="BE170" s="176"/>
    </row>
    <row r="171" spans="8:57" hidden="1" x14ac:dyDescent="0.25">
      <c r="H171" s="176"/>
      <c r="I171" s="176"/>
      <c r="J171" s="176"/>
      <c r="K171" s="176">
        <f>($J$132)</f>
        <v>0</v>
      </c>
      <c r="L171" s="176">
        <f t="shared" ref="L171:Q171" si="207">IF($L$163&gt;0,ROUND(($M$163/$L$163)*L156,0),0)</f>
        <v>0</v>
      </c>
      <c r="M171" s="176">
        <f t="shared" si="207"/>
        <v>0</v>
      </c>
      <c r="N171" s="176">
        <f t="shared" si="207"/>
        <v>0</v>
      </c>
      <c r="O171" s="176">
        <f t="shared" si="207"/>
        <v>0</v>
      </c>
      <c r="P171" s="176">
        <f t="shared" si="207"/>
        <v>0</v>
      </c>
      <c r="Q171" s="176">
        <f t="shared" si="207"/>
        <v>0</v>
      </c>
      <c r="R171" s="176"/>
      <c r="AT171" s="176"/>
      <c r="AU171" s="176"/>
      <c r="AV171" s="176"/>
      <c r="AW171" s="176">
        <f>($AV$132)</f>
        <v>0</v>
      </c>
      <c r="AX171" s="176">
        <f t="shared" ref="AX171:BC171" si="208">IF($AX$163&gt;0,ROUND(($AY$163/$AX$163)*AX156,0),0)</f>
        <v>0</v>
      </c>
      <c r="AY171" s="176">
        <f t="shared" si="208"/>
        <v>0</v>
      </c>
      <c r="AZ171" s="176">
        <f t="shared" si="208"/>
        <v>0</v>
      </c>
      <c r="BA171" s="176">
        <f t="shared" si="208"/>
        <v>0</v>
      </c>
      <c r="BB171" s="176">
        <f t="shared" si="208"/>
        <v>0</v>
      </c>
      <c r="BC171" s="176">
        <f t="shared" si="208"/>
        <v>0</v>
      </c>
      <c r="BD171" s="176"/>
      <c r="BE171" s="176"/>
    </row>
    <row r="172" spans="8:57" hidden="1" x14ac:dyDescent="0.25">
      <c r="H172" s="176"/>
      <c r="I172" s="176"/>
      <c r="J172" s="176"/>
      <c r="K172" s="176">
        <f>($J$133)</f>
        <v>0</v>
      </c>
      <c r="L172" s="176">
        <f t="shared" ref="L172:Q172" si="209">IF($L$164&gt;0,ROUND(($M$164/$L$164)*L157,0),0)</f>
        <v>0</v>
      </c>
      <c r="M172" s="176">
        <f t="shared" si="209"/>
        <v>0</v>
      </c>
      <c r="N172" s="176">
        <f t="shared" si="209"/>
        <v>0</v>
      </c>
      <c r="O172" s="176">
        <f t="shared" si="209"/>
        <v>0</v>
      </c>
      <c r="P172" s="176">
        <f t="shared" si="209"/>
        <v>0</v>
      </c>
      <c r="Q172" s="176">
        <f t="shared" si="209"/>
        <v>0</v>
      </c>
      <c r="R172" s="176"/>
      <c r="AT172" s="176"/>
      <c r="AU172" s="176"/>
      <c r="AV172" s="176"/>
      <c r="AW172" s="176">
        <f>($AV$133)</f>
        <v>0</v>
      </c>
      <c r="AX172" s="176">
        <f t="shared" ref="AX172:BC172" si="210">IF($AX$164&gt;0,ROUND(($AY$164/$AX$164)*AX157,0),0)</f>
        <v>0</v>
      </c>
      <c r="AY172" s="176">
        <f t="shared" si="210"/>
        <v>0</v>
      </c>
      <c r="AZ172" s="176">
        <f t="shared" si="210"/>
        <v>0</v>
      </c>
      <c r="BA172" s="176">
        <f t="shared" si="210"/>
        <v>0</v>
      </c>
      <c r="BB172" s="176">
        <f t="shared" si="210"/>
        <v>0</v>
      </c>
      <c r="BC172" s="176">
        <f t="shared" si="210"/>
        <v>0</v>
      </c>
      <c r="BD172" s="176"/>
      <c r="BE172" s="176"/>
    </row>
    <row r="173" spans="8:57" hidden="1" x14ac:dyDescent="0.25">
      <c r="H173" s="176"/>
      <c r="I173" s="176"/>
      <c r="J173" s="176"/>
      <c r="K173" s="176">
        <f>($J$134)</f>
        <v>0</v>
      </c>
      <c r="L173" s="176">
        <f t="shared" ref="L173:Q173" si="211">IF($L$165&gt;0,ROUND(($M$165/$L$165)*L158,0),0)</f>
        <v>0</v>
      </c>
      <c r="M173" s="176">
        <f t="shared" si="211"/>
        <v>0</v>
      </c>
      <c r="N173" s="176">
        <f t="shared" si="211"/>
        <v>0</v>
      </c>
      <c r="O173" s="176">
        <f t="shared" si="211"/>
        <v>0</v>
      </c>
      <c r="P173" s="176">
        <f t="shared" si="211"/>
        <v>0</v>
      </c>
      <c r="Q173" s="176">
        <f t="shared" si="211"/>
        <v>0</v>
      </c>
      <c r="R173" s="176"/>
      <c r="AT173" s="176"/>
      <c r="AU173" s="176"/>
      <c r="AV173" s="176"/>
      <c r="AW173" s="176">
        <f>($AV$134)</f>
        <v>0</v>
      </c>
      <c r="AX173" s="176">
        <f t="shared" ref="AX173:BC173" si="212">IF($AX$165&gt;0,ROUND(($AY$165/$AX$165)*AX158,0),0)</f>
        <v>0</v>
      </c>
      <c r="AY173" s="176">
        <f t="shared" si="212"/>
        <v>0</v>
      </c>
      <c r="AZ173" s="176">
        <f t="shared" si="212"/>
        <v>0</v>
      </c>
      <c r="BA173" s="176">
        <f t="shared" si="212"/>
        <v>0</v>
      </c>
      <c r="BB173" s="176">
        <f t="shared" si="212"/>
        <v>0</v>
      </c>
      <c r="BC173" s="176">
        <f t="shared" si="212"/>
        <v>0</v>
      </c>
      <c r="BD173" s="176"/>
      <c r="BE173" s="176"/>
    </row>
    <row r="174" spans="8:57" hidden="1" x14ac:dyDescent="0.25">
      <c r="H174" s="176"/>
      <c r="I174" s="176"/>
      <c r="J174" s="176"/>
      <c r="K174" s="176">
        <f>($J$135)</f>
        <v>0</v>
      </c>
      <c r="L174" s="176">
        <f t="shared" ref="L174:Q174" si="213">IF($L$166&gt;0,ROUND(($M$166/$L$166)*L159,0),0)</f>
        <v>0</v>
      </c>
      <c r="M174" s="176">
        <f t="shared" si="213"/>
        <v>0</v>
      </c>
      <c r="N174" s="176">
        <f t="shared" si="213"/>
        <v>0</v>
      </c>
      <c r="O174" s="176">
        <f t="shared" si="213"/>
        <v>0</v>
      </c>
      <c r="P174" s="176">
        <f t="shared" si="213"/>
        <v>0</v>
      </c>
      <c r="Q174" s="176">
        <f t="shared" si="213"/>
        <v>0</v>
      </c>
      <c r="R174" s="176"/>
      <c r="AT174" s="176"/>
      <c r="AU174" s="176"/>
      <c r="AV174" s="176"/>
      <c r="AW174" s="176">
        <f>($AV$135)</f>
        <v>0</v>
      </c>
      <c r="AX174" s="176">
        <f t="shared" ref="AX174:BC174" si="214">IF($AX$166&gt;0,ROUND(($AY$166/$AX$166)*AX159,0),0)</f>
        <v>0</v>
      </c>
      <c r="AY174" s="176">
        <f t="shared" si="214"/>
        <v>0</v>
      </c>
      <c r="AZ174" s="176">
        <f t="shared" si="214"/>
        <v>0</v>
      </c>
      <c r="BA174" s="176">
        <f t="shared" si="214"/>
        <v>0</v>
      </c>
      <c r="BB174" s="176">
        <f t="shared" si="214"/>
        <v>0</v>
      </c>
      <c r="BC174" s="176">
        <f t="shared" si="214"/>
        <v>0</v>
      </c>
      <c r="BD174" s="176"/>
      <c r="BE174" s="176"/>
    </row>
    <row r="175" spans="8:57" hidden="1" x14ac:dyDescent="0.25">
      <c r="H175" s="176"/>
      <c r="I175" s="176"/>
      <c r="J175" s="176"/>
      <c r="K175" s="176">
        <f>($J$136)</f>
        <v>0</v>
      </c>
      <c r="L175" s="176">
        <f t="shared" ref="L175:Q175" si="215">IF($L$167&gt;0,ROUND(($M$167/$L$167)*L160,0),0)</f>
        <v>0</v>
      </c>
      <c r="M175" s="176">
        <f t="shared" si="215"/>
        <v>0</v>
      </c>
      <c r="N175" s="176">
        <f t="shared" si="215"/>
        <v>0</v>
      </c>
      <c r="O175" s="176">
        <f t="shared" si="215"/>
        <v>0</v>
      </c>
      <c r="P175" s="176">
        <f t="shared" si="215"/>
        <v>0</v>
      </c>
      <c r="Q175" s="176">
        <f t="shared" si="215"/>
        <v>0</v>
      </c>
      <c r="R175" s="176"/>
      <c r="AT175" s="176"/>
      <c r="AU175" s="176"/>
      <c r="AV175" s="176"/>
      <c r="AW175" s="176">
        <f>($AV$136)</f>
        <v>0</v>
      </c>
      <c r="AX175" s="176">
        <f t="shared" ref="AX175:BC175" si="216">IF($AX$167&gt;0,ROUND(($AY$167/$AX$167)*AX160,0),0)</f>
        <v>0</v>
      </c>
      <c r="AY175" s="176">
        <f t="shared" si="216"/>
        <v>0</v>
      </c>
      <c r="AZ175" s="176">
        <f t="shared" si="216"/>
        <v>0</v>
      </c>
      <c r="BA175" s="176">
        <f t="shared" si="216"/>
        <v>0</v>
      </c>
      <c r="BB175" s="176">
        <f t="shared" si="216"/>
        <v>0</v>
      </c>
      <c r="BC175" s="176">
        <f t="shared" si="216"/>
        <v>0</v>
      </c>
      <c r="BD175" s="176"/>
      <c r="BE175" s="176"/>
    </row>
    <row r="176" spans="8:57" hidden="1" x14ac:dyDescent="0.25">
      <c r="H176" s="176"/>
      <c r="I176" s="176"/>
      <c r="J176" s="176"/>
      <c r="K176" s="176"/>
      <c r="L176" s="176" t="s">
        <v>25</v>
      </c>
      <c r="M176" s="176" t="s">
        <v>18</v>
      </c>
      <c r="N176" s="176" t="s">
        <v>26</v>
      </c>
      <c r="O176" s="176"/>
      <c r="P176" s="176"/>
      <c r="Q176" s="176"/>
      <c r="R176" s="176"/>
      <c r="AT176" s="176"/>
      <c r="AU176" s="176"/>
      <c r="AV176" s="176"/>
      <c r="AW176" s="176"/>
      <c r="AX176" s="176" t="s">
        <v>25</v>
      </c>
      <c r="AY176" s="176" t="s">
        <v>18</v>
      </c>
      <c r="AZ176" s="176" t="s">
        <v>26</v>
      </c>
      <c r="BA176" s="176"/>
      <c r="BB176" s="176"/>
      <c r="BC176" s="176"/>
      <c r="BD176" s="176"/>
      <c r="BE176" s="176"/>
    </row>
    <row r="177" spans="8:57" hidden="1" x14ac:dyDescent="0.25">
      <c r="H177" s="176"/>
      <c r="I177" s="176"/>
      <c r="J177" s="176"/>
      <c r="K177" s="176" t="s">
        <v>27</v>
      </c>
      <c r="L177" s="176">
        <f>(L169)</f>
        <v>0</v>
      </c>
      <c r="M177" s="176">
        <f>($L$129)</f>
        <v>0</v>
      </c>
      <c r="N177" s="177">
        <f t="shared" ref="N177:N182" si="217">IF(M177&gt;0,ROUND((L177-M177)/M177,2),0)</f>
        <v>0</v>
      </c>
      <c r="O177" s="176"/>
      <c r="P177" s="176"/>
      <c r="Q177" s="176"/>
      <c r="R177" s="176"/>
      <c r="AT177" s="176"/>
      <c r="AU177" s="176"/>
      <c r="AV177" s="176"/>
      <c r="AW177" s="176" t="s">
        <v>27</v>
      </c>
      <c r="AX177" s="176">
        <f>(AX169)</f>
        <v>0</v>
      </c>
      <c r="AY177" s="176">
        <f>($AX$129)</f>
        <v>0</v>
      </c>
      <c r="AZ177" s="177">
        <f t="shared" ref="AZ177:AZ182" si="218">IF(AY177&gt;0,ROUND((AX177-AY177)/AY177,2),0)</f>
        <v>0</v>
      </c>
      <c r="BA177" s="176"/>
      <c r="BB177" s="176"/>
      <c r="BC177" s="176"/>
      <c r="BD177" s="176"/>
      <c r="BE177" s="176"/>
    </row>
    <row r="178" spans="8:57" hidden="1" x14ac:dyDescent="0.25">
      <c r="H178" s="176"/>
      <c r="I178" s="176"/>
      <c r="J178" s="176"/>
      <c r="K178" s="176" t="s">
        <v>28</v>
      </c>
      <c r="L178" s="176">
        <f>(M169)</f>
        <v>0</v>
      </c>
      <c r="M178" s="176">
        <f>($M$129)</f>
        <v>0</v>
      </c>
      <c r="N178" s="177">
        <f t="shared" si="217"/>
        <v>0</v>
      </c>
      <c r="O178" s="176"/>
      <c r="P178" s="176"/>
      <c r="Q178" s="176"/>
      <c r="R178" s="176"/>
      <c r="AT178" s="176"/>
      <c r="AU178" s="176"/>
      <c r="AV178" s="176"/>
      <c r="AW178" s="176" t="s">
        <v>28</v>
      </c>
      <c r="AX178" s="176">
        <f>(AY169)</f>
        <v>0</v>
      </c>
      <c r="AY178" s="176">
        <f>($AY$129)</f>
        <v>0</v>
      </c>
      <c r="AZ178" s="177">
        <f t="shared" si="218"/>
        <v>0</v>
      </c>
      <c r="BA178" s="176"/>
      <c r="BB178" s="176"/>
      <c r="BC178" s="176"/>
      <c r="BD178" s="176"/>
      <c r="BE178" s="176"/>
    </row>
    <row r="179" spans="8:57" hidden="1" x14ac:dyDescent="0.25">
      <c r="H179" s="176"/>
      <c r="I179" s="176"/>
      <c r="J179" s="176"/>
      <c r="K179" s="176" t="s">
        <v>29</v>
      </c>
      <c r="L179" s="176">
        <f>(N169)</f>
        <v>0</v>
      </c>
      <c r="M179" s="176">
        <f>($N$129)</f>
        <v>0</v>
      </c>
      <c r="N179" s="177">
        <f t="shared" si="217"/>
        <v>0</v>
      </c>
      <c r="O179" s="176"/>
      <c r="P179" s="176"/>
      <c r="Q179" s="176"/>
      <c r="R179" s="176"/>
      <c r="AT179" s="176"/>
      <c r="AU179" s="176"/>
      <c r="AV179" s="176"/>
      <c r="AW179" s="176" t="s">
        <v>29</v>
      </c>
      <c r="AX179" s="176">
        <f>(AZ169)</f>
        <v>0</v>
      </c>
      <c r="AY179" s="176">
        <f>($AZ$129)</f>
        <v>0</v>
      </c>
      <c r="AZ179" s="177">
        <f t="shared" si="218"/>
        <v>0</v>
      </c>
      <c r="BA179" s="176"/>
      <c r="BB179" s="176"/>
      <c r="BC179" s="176"/>
      <c r="BD179" s="176"/>
      <c r="BE179" s="176"/>
    </row>
    <row r="180" spans="8:57" hidden="1" x14ac:dyDescent="0.25">
      <c r="H180" s="176"/>
      <c r="I180" s="176"/>
      <c r="J180" s="176"/>
      <c r="K180" s="176" t="s">
        <v>30</v>
      </c>
      <c r="L180" s="176">
        <f>(O169)</f>
        <v>0</v>
      </c>
      <c r="M180" s="176">
        <f>($O$129)</f>
        <v>0</v>
      </c>
      <c r="N180" s="177">
        <f t="shared" si="217"/>
        <v>0</v>
      </c>
      <c r="O180" s="176"/>
      <c r="P180" s="176"/>
      <c r="Q180" s="176"/>
      <c r="R180" s="176"/>
      <c r="AT180" s="176"/>
      <c r="AU180" s="176"/>
      <c r="AV180" s="176"/>
      <c r="AW180" s="176" t="s">
        <v>30</v>
      </c>
      <c r="AX180" s="176">
        <f>(BA169)</f>
        <v>0</v>
      </c>
      <c r="AY180" s="176">
        <f>($BA$129)</f>
        <v>0</v>
      </c>
      <c r="AZ180" s="177">
        <f t="shared" si="218"/>
        <v>0</v>
      </c>
      <c r="BA180" s="176"/>
      <c r="BB180" s="176"/>
      <c r="BC180" s="176"/>
      <c r="BD180" s="176"/>
      <c r="BE180" s="176"/>
    </row>
    <row r="181" spans="8:57" hidden="1" x14ac:dyDescent="0.25">
      <c r="H181" s="176"/>
      <c r="I181" s="176"/>
      <c r="J181" s="176"/>
      <c r="K181" s="176" t="s">
        <v>102</v>
      </c>
      <c r="L181" s="176">
        <f>(P169)</f>
        <v>0</v>
      </c>
      <c r="M181" s="176">
        <f>($P$129)</f>
        <v>0</v>
      </c>
      <c r="N181" s="177">
        <f t="shared" si="217"/>
        <v>0</v>
      </c>
      <c r="O181" s="176"/>
      <c r="P181" s="176"/>
      <c r="Q181" s="176"/>
      <c r="R181" s="176"/>
      <c r="AT181" s="176"/>
      <c r="AU181" s="176"/>
      <c r="AV181" s="176"/>
      <c r="AW181" s="176" t="s">
        <v>102</v>
      </c>
      <c r="AX181" s="176">
        <f>(BB169)</f>
        <v>0</v>
      </c>
      <c r="AY181" s="176">
        <f>($BB$129)</f>
        <v>0</v>
      </c>
      <c r="AZ181" s="177">
        <f t="shared" si="218"/>
        <v>0</v>
      </c>
      <c r="BA181" s="176"/>
      <c r="BB181" s="176"/>
      <c r="BC181" s="176"/>
      <c r="BD181" s="176"/>
      <c r="BE181" s="176"/>
    </row>
    <row r="182" spans="8:57" hidden="1" x14ac:dyDescent="0.25">
      <c r="H182" s="176"/>
      <c r="I182" s="176"/>
      <c r="J182" s="176"/>
      <c r="K182" s="176" t="s">
        <v>103</v>
      </c>
      <c r="L182" s="176">
        <f>(Q169)</f>
        <v>0</v>
      </c>
      <c r="M182" s="176">
        <f>($Q$129)</f>
        <v>0</v>
      </c>
      <c r="N182" s="177">
        <f t="shared" si="217"/>
        <v>0</v>
      </c>
      <c r="O182" s="176"/>
      <c r="P182" s="176"/>
      <c r="Q182" s="176"/>
      <c r="R182" s="176"/>
      <c r="AT182" s="176"/>
      <c r="AU182" s="176"/>
      <c r="AV182" s="176"/>
      <c r="AW182" s="176" t="s">
        <v>103</v>
      </c>
      <c r="AX182" s="176">
        <f>(BC169)</f>
        <v>0</v>
      </c>
      <c r="AY182" s="176">
        <f>($BC$129)</f>
        <v>0</v>
      </c>
      <c r="AZ182" s="177">
        <f t="shared" si="218"/>
        <v>0</v>
      </c>
      <c r="BA182" s="176"/>
      <c r="BB182" s="176"/>
      <c r="BC182" s="176"/>
      <c r="BD182" s="176"/>
      <c r="BE182" s="176"/>
    </row>
    <row r="183" spans="8:57" hidden="1" x14ac:dyDescent="0.25">
      <c r="H183" s="176"/>
      <c r="I183" s="176"/>
      <c r="J183" s="176"/>
      <c r="K183" s="176"/>
      <c r="L183" s="176">
        <f>SUM(L177:L182)</f>
        <v>0</v>
      </c>
      <c r="M183" s="176">
        <f>SUM(M177:M182)</f>
        <v>0</v>
      </c>
      <c r="N183" s="176"/>
      <c r="O183" s="176"/>
      <c r="P183" s="176"/>
      <c r="Q183" s="176"/>
      <c r="R183" s="176"/>
      <c r="AT183" s="176"/>
      <c r="AU183" s="176"/>
      <c r="AV183" s="176"/>
      <c r="AW183" s="176"/>
      <c r="AX183" s="176">
        <f>SUM(AX177:AX182)</f>
        <v>0</v>
      </c>
      <c r="AY183" s="176">
        <f>SUM(AY177:AY182)</f>
        <v>0</v>
      </c>
      <c r="AZ183" s="176"/>
      <c r="BA183" s="176"/>
      <c r="BB183" s="176"/>
      <c r="BC183" s="176"/>
      <c r="BD183" s="176"/>
      <c r="BE183" s="176"/>
    </row>
    <row r="184" spans="8:57" hidden="1" x14ac:dyDescent="0.25">
      <c r="H184" s="176" t="s">
        <v>38</v>
      </c>
      <c r="I184" s="176"/>
      <c r="J184" s="176"/>
      <c r="K184" s="176"/>
      <c r="L184" s="176">
        <f>($L$129)</f>
        <v>0</v>
      </c>
      <c r="M184" s="176">
        <f>($M$129)</f>
        <v>0</v>
      </c>
      <c r="N184" s="176">
        <f>($N$129)</f>
        <v>0</v>
      </c>
      <c r="O184" s="176">
        <f>($O$129)</f>
        <v>0</v>
      </c>
      <c r="P184" s="176">
        <f>($P$129)</f>
        <v>0</v>
      </c>
      <c r="Q184" s="176">
        <f>($Q$129)</f>
        <v>0</v>
      </c>
      <c r="R184" s="176"/>
      <c r="AT184" s="176" t="s">
        <v>38</v>
      </c>
      <c r="AU184" s="176"/>
      <c r="AV184" s="176"/>
      <c r="AW184" s="176"/>
      <c r="AX184" s="176">
        <f>($AX$129)</f>
        <v>0</v>
      </c>
      <c r="AY184" s="176">
        <f>($AY$129)</f>
        <v>0</v>
      </c>
      <c r="AZ184" s="176">
        <f>($AZ$129)</f>
        <v>0</v>
      </c>
      <c r="BA184" s="176">
        <f>($BA$129)</f>
        <v>0</v>
      </c>
      <c r="BB184" s="176">
        <f>($BB$129)</f>
        <v>0</v>
      </c>
      <c r="BC184" s="176">
        <f>($BC$129)</f>
        <v>0</v>
      </c>
      <c r="BD184" s="176"/>
      <c r="BE184" s="176"/>
    </row>
    <row r="185" spans="8:57" hidden="1" x14ac:dyDescent="0.25">
      <c r="H185" s="176"/>
      <c r="I185" s="176"/>
      <c r="J185" s="176"/>
      <c r="K185" s="176">
        <f t="shared" ref="K185:K190" si="219">SUM(L185:Q185)</f>
        <v>0</v>
      </c>
      <c r="L185" s="176">
        <f t="shared" ref="L185:L190" si="220">IF($L$177&gt;0,ROUND(($M$177/$L$177)*L170,0),0)</f>
        <v>0</v>
      </c>
      <c r="M185" s="176">
        <f t="shared" ref="M185:M190" si="221">IF($L$178&gt;0,ROUND(($M$178/$L$178)*M170,0),0)</f>
        <v>0</v>
      </c>
      <c r="N185" s="176">
        <f t="shared" ref="N185:N190" si="222">IF($M$179&gt;0,ROUND(($M$179/$L$179)*N170,0),0)</f>
        <v>0</v>
      </c>
      <c r="O185" s="176">
        <f t="shared" ref="O185:O190" si="223">IF($L$180&gt;0,ROUND(($M$180/$L$180)*O170,0),0)</f>
        <v>0</v>
      </c>
      <c r="P185" s="176">
        <f t="shared" ref="P185:P190" si="224">IF($L$181&gt;0,ROUND(($M$181/$L$181)*P170,0),0)</f>
        <v>0</v>
      </c>
      <c r="Q185" s="176">
        <f t="shared" ref="Q185:Q190" si="225">IF($L$182&gt;0,ROUND(($M$182/$L$182)*Q170,0),0)</f>
        <v>0</v>
      </c>
      <c r="R185" s="176"/>
      <c r="AT185" s="176"/>
      <c r="AU185" s="176"/>
      <c r="AV185" s="176"/>
      <c r="AW185" s="176">
        <f t="shared" ref="AW185:AW190" si="226">SUM(AX185:BC185)</f>
        <v>0</v>
      </c>
      <c r="AX185" s="176">
        <f t="shared" ref="AX185:AX190" si="227">IF($AX$177&gt;0,ROUND(($AY$177/$AX$177)*AX170,0),0)</f>
        <v>0</v>
      </c>
      <c r="AY185" s="176">
        <f t="shared" ref="AY185:AY190" si="228">IF($AX$178&gt;0,ROUND(($AY$178/$AX$178)*AY170,0),0)</f>
        <v>0</v>
      </c>
      <c r="AZ185" s="176">
        <f t="shared" ref="AZ185:AZ190" si="229">IF($AY$179&gt;0,ROUND(($AY$179/$AX$179)*AZ170,0),0)</f>
        <v>0</v>
      </c>
      <c r="BA185" s="176">
        <f t="shared" ref="BA185:BA190" si="230">IF($AX$180&gt;0,ROUND(($AY$180/$AX$180)*BA170,0),0)</f>
        <v>0</v>
      </c>
      <c r="BB185" s="176">
        <f t="shared" ref="BB185:BB190" si="231">IF($AX$181&gt;0,ROUND(($AY$181/$AX$181)*BB170,0),0)</f>
        <v>0</v>
      </c>
      <c r="BC185" s="176">
        <f t="shared" ref="BC185:BC190" si="232">IF($AX$182&gt;0,ROUND(($AY$182/$AX$182)*BC170,0),0)</f>
        <v>0</v>
      </c>
      <c r="BD185" s="176"/>
      <c r="BE185" s="176"/>
    </row>
    <row r="186" spans="8:57" hidden="1" x14ac:dyDescent="0.25">
      <c r="H186" s="176"/>
      <c r="I186" s="176"/>
      <c r="J186" s="176"/>
      <c r="K186" s="176">
        <f t="shared" si="219"/>
        <v>0</v>
      </c>
      <c r="L186" s="176">
        <f t="shared" si="220"/>
        <v>0</v>
      </c>
      <c r="M186" s="176">
        <f t="shared" si="221"/>
        <v>0</v>
      </c>
      <c r="N186" s="176">
        <f t="shared" si="222"/>
        <v>0</v>
      </c>
      <c r="O186" s="176">
        <f t="shared" si="223"/>
        <v>0</v>
      </c>
      <c r="P186" s="176">
        <f t="shared" si="224"/>
        <v>0</v>
      </c>
      <c r="Q186" s="176">
        <f t="shared" si="225"/>
        <v>0</v>
      </c>
      <c r="R186" s="176"/>
      <c r="AT186" s="176"/>
      <c r="AU186" s="176"/>
      <c r="AV186" s="176"/>
      <c r="AW186" s="176">
        <f t="shared" si="226"/>
        <v>0</v>
      </c>
      <c r="AX186" s="176">
        <f t="shared" si="227"/>
        <v>0</v>
      </c>
      <c r="AY186" s="176">
        <f t="shared" si="228"/>
        <v>0</v>
      </c>
      <c r="AZ186" s="176">
        <f t="shared" si="229"/>
        <v>0</v>
      </c>
      <c r="BA186" s="176">
        <f t="shared" si="230"/>
        <v>0</v>
      </c>
      <c r="BB186" s="176">
        <f t="shared" si="231"/>
        <v>0</v>
      </c>
      <c r="BC186" s="176">
        <f t="shared" si="232"/>
        <v>0</v>
      </c>
      <c r="BD186" s="176"/>
      <c r="BE186" s="176"/>
    </row>
    <row r="187" spans="8:57" hidden="1" x14ac:dyDescent="0.25">
      <c r="H187" s="176"/>
      <c r="I187" s="176"/>
      <c r="J187" s="176"/>
      <c r="K187" s="176">
        <f t="shared" si="219"/>
        <v>0</v>
      </c>
      <c r="L187" s="176">
        <f t="shared" si="220"/>
        <v>0</v>
      </c>
      <c r="M187" s="176">
        <f t="shared" si="221"/>
        <v>0</v>
      </c>
      <c r="N187" s="176">
        <f t="shared" si="222"/>
        <v>0</v>
      </c>
      <c r="O187" s="176">
        <f t="shared" si="223"/>
        <v>0</v>
      </c>
      <c r="P187" s="176">
        <f t="shared" si="224"/>
        <v>0</v>
      </c>
      <c r="Q187" s="176">
        <f t="shared" si="225"/>
        <v>0</v>
      </c>
      <c r="R187" s="176"/>
      <c r="AT187" s="176"/>
      <c r="AU187" s="176"/>
      <c r="AV187" s="176"/>
      <c r="AW187" s="176">
        <f t="shared" si="226"/>
        <v>0</v>
      </c>
      <c r="AX187" s="176">
        <f t="shared" si="227"/>
        <v>0</v>
      </c>
      <c r="AY187" s="176">
        <f t="shared" si="228"/>
        <v>0</v>
      </c>
      <c r="AZ187" s="176">
        <f t="shared" si="229"/>
        <v>0</v>
      </c>
      <c r="BA187" s="176">
        <f t="shared" si="230"/>
        <v>0</v>
      </c>
      <c r="BB187" s="176">
        <f t="shared" si="231"/>
        <v>0</v>
      </c>
      <c r="BC187" s="176">
        <f t="shared" si="232"/>
        <v>0</v>
      </c>
      <c r="BD187" s="176"/>
      <c r="BE187" s="176"/>
    </row>
    <row r="188" spans="8:57" hidden="1" x14ac:dyDescent="0.25">
      <c r="H188" s="176"/>
      <c r="I188" s="176"/>
      <c r="J188" s="176"/>
      <c r="K188" s="176">
        <f t="shared" si="219"/>
        <v>0</v>
      </c>
      <c r="L188" s="176">
        <f t="shared" si="220"/>
        <v>0</v>
      </c>
      <c r="M188" s="176">
        <f t="shared" si="221"/>
        <v>0</v>
      </c>
      <c r="N188" s="176">
        <f t="shared" si="222"/>
        <v>0</v>
      </c>
      <c r="O188" s="176">
        <f t="shared" si="223"/>
        <v>0</v>
      </c>
      <c r="P188" s="176">
        <f t="shared" si="224"/>
        <v>0</v>
      </c>
      <c r="Q188" s="176">
        <f t="shared" si="225"/>
        <v>0</v>
      </c>
      <c r="R188" s="176"/>
      <c r="AT188" s="176"/>
      <c r="AU188" s="176"/>
      <c r="AV188" s="176"/>
      <c r="AW188" s="176">
        <f t="shared" si="226"/>
        <v>0</v>
      </c>
      <c r="AX188" s="176">
        <f t="shared" si="227"/>
        <v>0</v>
      </c>
      <c r="AY188" s="176">
        <f t="shared" si="228"/>
        <v>0</v>
      </c>
      <c r="AZ188" s="176">
        <f t="shared" si="229"/>
        <v>0</v>
      </c>
      <c r="BA188" s="176">
        <f t="shared" si="230"/>
        <v>0</v>
      </c>
      <c r="BB188" s="176">
        <f t="shared" si="231"/>
        <v>0</v>
      </c>
      <c r="BC188" s="176">
        <f t="shared" si="232"/>
        <v>0</v>
      </c>
      <c r="BD188" s="176"/>
      <c r="BE188" s="176"/>
    </row>
    <row r="189" spans="8:57" hidden="1" x14ac:dyDescent="0.25">
      <c r="H189" s="176"/>
      <c r="I189" s="176"/>
      <c r="J189" s="176"/>
      <c r="K189" s="176">
        <f t="shared" si="219"/>
        <v>0</v>
      </c>
      <c r="L189" s="176">
        <f t="shared" si="220"/>
        <v>0</v>
      </c>
      <c r="M189" s="176">
        <f t="shared" si="221"/>
        <v>0</v>
      </c>
      <c r="N189" s="176">
        <f t="shared" si="222"/>
        <v>0</v>
      </c>
      <c r="O189" s="176">
        <f t="shared" si="223"/>
        <v>0</v>
      </c>
      <c r="P189" s="176">
        <f t="shared" si="224"/>
        <v>0</v>
      </c>
      <c r="Q189" s="176">
        <f t="shared" si="225"/>
        <v>0</v>
      </c>
      <c r="R189" s="176"/>
      <c r="AT189" s="176"/>
      <c r="AU189" s="176"/>
      <c r="AV189" s="176"/>
      <c r="AW189" s="176">
        <f t="shared" si="226"/>
        <v>0</v>
      </c>
      <c r="AX189" s="176">
        <f t="shared" si="227"/>
        <v>0</v>
      </c>
      <c r="AY189" s="176">
        <f t="shared" si="228"/>
        <v>0</v>
      </c>
      <c r="AZ189" s="176">
        <f t="shared" si="229"/>
        <v>0</v>
      </c>
      <c r="BA189" s="176">
        <f t="shared" si="230"/>
        <v>0</v>
      </c>
      <c r="BB189" s="176">
        <f t="shared" si="231"/>
        <v>0</v>
      </c>
      <c r="BC189" s="176">
        <f t="shared" si="232"/>
        <v>0</v>
      </c>
      <c r="BD189" s="176"/>
      <c r="BE189" s="176"/>
    </row>
    <row r="190" spans="8:57" hidden="1" x14ac:dyDescent="0.25">
      <c r="H190" s="176"/>
      <c r="I190" s="176"/>
      <c r="J190" s="176"/>
      <c r="K190" s="176">
        <f t="shared" si="219"/>
        <v>0</v>
      </c>
      <c r="L190" s="176">
        <f t="shared" si="220"/>
        <v>0</v>
      </c>
      <c r="M190" s="176">
        <f t="shared" si="221"/>
        <v>0</v>
      </c>
      <c r="N190" s="176">
        <f t="shared" si="222"/>
        <v>0</v>
      </c>
      <c r="O190" s="176">
        <f t="shared" si="223"/>
        <v>0</v>
      </c>
      <c r="P190" s="176">
        <f t="shared" si="224"/>
        <v>0</v>
      </c>
      <c r="Q190" s="176">
        <f t="shared" si="225"/>
        <v>0</v>
      </c>
      <c r="R190" s="176"/>
      <c r="AT190" s="176"/>
      <c r="AU190" s="176"/>
      <c r="AV190" s="176"/>
      <c r="AW190" s="176">
        <f t="shared" si="226"/>
        <v>0</v>
      </c>
      <c r="AX190" s="176">
        <f t="shared" si="227"/>
        <v>0</v>
      </c>
      <c r="AY190" s="176">
        <f t="shared" si="228"/>
        <v>0</v>
      </c>
      <c r="AZ190" s="176">
        <f t="shared" si="229"/>
        <v>0</v>
      </c>
      <c r="BA190" s="176">
        <f t="shared" si="230"/>
        <v>0</v>
      </c>
      <c r="BB190" s="176">
        <f t="shared" si="231"/>
        <v>0</v>
      </c>
      <c r="BC190" s="176">
        <f t="shared" si="232"/>
        <v>0</v>
      </c>
      <c r="BD190" s="176"/>
      <c r="BE190" s="176"/>
    </row>
    <row r="191" spans="8:57" hidden="1" x14ac:dyDescent="0.25">
      <c r="H191" s="176"/>
      <c r="I191" s="176"/>
      <c r="J191" s="176"/>
      <c r="K191" s="176"/>
      <c r="L191" s="176" t="s">
        <v>32</v>
      </c>
      <c r="M191" s="176" t="s">
        <v>21</v>
      </c>
      <c r="N191" s="176" t="s">
        <v>26</v>
      </c>
      <c r="O191" s="176"/>
      <c r="P191" s="176"/>
      <c r="Q191" s="176"/>
      <c r="R191" s="176"/>
      <c r="AT191" s="176"/>
      <c r="AU191" s="176"/>
      <c r="AV191" s="176"/>
      <c r="AW191" s="176"/>
      <c r="AX191" s="176" t="s">
        <v>32</v>
      </c>
      <c r="AY191" s="176" t="s">
        <v>21</v>
      </c>
      <c r="AZ191" s="176" t="s">
        <v>26</v>
      </c>
      <c r="BA191" s="176"/>
      <c r="BB191" s="176"/>
      <c r="BC191" s="176"/>
      <c r="BD191" s="176"/>
      <c r="BE191" s="176"/>
    </row>
    <row r="192" spans="8:57" hidden="1" x14ac:dyDescent="0.25">
      <c r="H192" s="176"/>
      <c r="I192" s="176"/>
      <c r="J192" s="176"/>
      <c r="K192" s="176" t="s">
        <v>33</v>
      </c>
      <c r="L192" s="176">
        <f t="shared" ref="L192:L197" si="233">(K185)</f>
        <v>0</v>
      </c>
      <c r="M192" s="176">
        <f>($J$131)</f>
        <v>0</v>
      </c>
      <c r="N192" s="177">
        <f t="shared" ref="N192:N197" si="234">IF(M192&gt;0,ROUND((L192-M192)/M192,2),0)</f>
        <v>0</v>
      </c>
      <c r="O192" s="176"/>
      <c r="P192" s="176"/>
      <c r="Q192" s="176"/>
      <c r="R192" s="176"/>
      <c r="AT192" s="176"/>
      <c r="AU192" s="176"/>
      <c r="AV192" s="176"/>
      <c r="AW192" s="176" t="s">
        <v>33</v>
      </c>
      <c r="AX192" s="176">
        <f t="shared" ref="AX192:AX197" si="235">(AW185)</f>
        <v>0</v>
      </c>
      <c r="AY192" s="176">
        <f>($AV$131)</f>
        <v>0</v>
      </c>
      <c r="AZ192" s="177">
        <f t="shared" ref="AZ192:AZ197" si="236">IF(AY192&gt;0,ROUND((AX192-AY192)/AY192,2),0)</f>
        <v>0</v>
      </c>
      <c r="BA192" s="176"/>
      <c r="BB192" s="176"/>
      <c r="BC192" s="176"/>
      <c r="BD192" s="176"/>
      <c r="BE192" s="176"/>
    </row>
    <row r="193" spans="8:57" hidden="1" x14ac:dyDescent="0.25">
      <c r="H193" s="176"/>
      <c r="I193" s="176"/>
      <c r="J193" s="176"/>
      <c r="K193" s="176" t="s">
        <v>34</v>
      </c>
      <c r="L193" s="176">
        <f t="shared" si="233"/>
        <v>0</v>
      </c>
      <c r="M193" s="176">
        <f>($J$132)</f>
        <v>0</v>
      </c>
      <c r="N193" s="177">
        <f t="shared" si="234"/>
        <v>0</v>
      </c>
      <c r="O193" s="176"/>
      <c r="P193" s="176"/>
      <c r="Q193" s="176"/>
      <c r="R193" s="176"/>
      <c r="AT193" s="176"/>
      <c r="AU193" s="176"/>
      <c r="AV193" s="176"/>
      <c r="AW193" s="176" t="s">
        <v>34</v>
      </c>
      <c r="AX193" s="176">
        <f t="shared" si="235"/>
        <v>0</v>
      </c>
      <c r="AY193" s="176">
        <f>($AV$132)</f>
        <v>0</v>
      </c>
      <c r="AZ193" s="177">
        <f t="shared" si="236"/>
        <v>0</v>
      </c>
      <c r="BA193" s="176"/>
      <c r="BB193" s="176"/>
      <c r="BC193" s="176"/>
      <c r="BD193" s="176"/>
      <c r="BE193" s="176"/>
    </row>
    <row r="194" spans="8:57" hidden="1" x14ac:dyDescent="0.25">
      <c r="H194" s="176"/>
      <c r="I194" s="176"/>
      <c r="J194" s="176"/>
      <c r="K194" s="176" t="s">
        <v>35</v>
      </c>
      <c r="L194" s="176">
        <f t="shared" si="233"/>
        <v>0</v>
      </c>
      <c r="M194" s="176">
        <f>($J$133)</f>
        <v>0</v>
      </c>
      <c r="N194" s="177">
        <f t="shared" si="234"/>
        <v>0</v>
      </c>
      <c r="O194" s="176"/>
      <c r="P194" s="176"/>
      <c r="Q194" s="176"/>
      <c r="R194" s="176"/>
      <c r="AT194" s="176"/>
      <c r="AU194" s="176"/>
      <c r="AV194" s="176"/>
      <c r="AW194" s="176" t="s">
        <v>35</v>
      </c>
      <c r="AX194" s="176">
        <f t="shared" si="235"/>
        <v>0</v>
      </c>
      <c r="AY194" s="176">
        <f>($AV$133)</f>
        <v>0</v>
      </c>
      <c r="AZ194" s="177">
        <f t="shared" si="236"/>
        <v>0</v>
      </c>
      <c r="BA194" s="176"/>
      <c r="BB194" s="176"/>
      <c r="BC194" s="176"/>
      <c r="BD194" s="176"/>
      <c r="BE194" s="176"/>
    </row>
    <row r="195" spans="8:57" hidden="1" x14ac:dyDescent="0.25">
      <c r="H195" s="176"/>
      <c r="I195" s="176"/>
      <c r="J195" s="176"/>
      <c r="K195" s="176" t="s">
        <v>36</v>
      </c>
      <c r="L195" s="176">
        <f t="shared" si="233"/>
        <v>0</v>
      </c>
      <c r="M195" s="176">
        <f>($J$134)</f>
        <v>0</v>
      </c>
      <c r="N195" s="177">
        <f t="shared" si="234"/>
        <v>0</v>
      </c>
      <c r="O195" s="176"/>
      <c r="P195" s="176"/>
      <c r="Q195" s="176"/>
      <c r="R195" s="176"/>
      <c r="AT195" s="176"/>
      <c r="AU195" s="176"/>
      <c r="AV195" s="176"/>
      <c r="AW195" s="176" t="s">
        <v>36</v>
      </c>
      <c r="AX195" s="176">
        <f t="shared" si="235"/>
        <v>0</v>
      </c>
      <c r="AY195" s="176">
        <f>($AV$134)</f>
        <v>0</v>
      </c>
      <c r="AZ195" s="177">
        <f t="shared" si="236"/>
        <v>0</v>
      </c>
      <c r="BA195" s="176"/>
      <c r="BB195" s="176"/>
      <c r="BC195" s="176"/>
      <c r="BD195" s="176"/>
      <c r="BE195" s="176"/>
    </row>
    <row r="196" spans="8:57" hidden="1" x14ac:dyDescent="0.25">
      <c r="H196" s="176"/>
      <c r="I196" s="176"/>
      <c r="J196" s="176"/>
      <c r="K196" s="176" t="s">
        <v>104</v>
      </c>
      <c r="L196" s="176">
        <f t="shared" si="233"/>
        <v>0</v>
      </c>
      <c r="M196" s="176">
        <f>($J$135)</f>
        <v>0</v>
      </c>
      <c r="N196" s="177">
        <f t="shared" si="234"/>
        <v>0</v>
      </c>
      <c r="O196" s="176"/>
      <c r="P196" s="176"/>
      <c r="Q196" s="176"/>
      <c r="R196" s="176"/>
      <c r="AT196" s="176"/>
      <c r="AU196" s="176"/>
      <c r="AV196" s="176"/>
      <c r="AW196" s="176" t="s">
        <v>104</v>
      </c>
      <c r="AX196" s="176">
        <f t="shared" si="235"/>
        <v>0</v>
      </c>
      <c r="AY196" s="176">
        <f>($AV$135)</f>
        <v>0</v>
      </c>
      <c r="AZ196" s="177">
        <f t="shared" si="236"/>
        <v>0</v>
      </c>
      <c r="BA196" s="176"/>
      <c r="BB196" s="176"/>
      <c r="BC196" s="176"/>
      <c r="BD196" s="176"/>
      <c r="BE196" s="176"/>
    </row>
    <row r="197" spans="8:57" hidden="1" x14ac:dyDescent="0.25">
      <c r="H197" s="176"/>
      <c r="I197" s="176"/>
      <c r="J197" s="176"/>
      <c r="K197" s="176" t="s">
        <v>105</v>
      </c>
      <c r="L197" s="176">
        <f t="shared" si="233"/>
        <v>0</v>
      </c>
      <c r="M197" s="176">
        <f>($J$136)</f>
        <v>0</v>
      </c>
      <c r="N197" s="177">
        <f t="shared" si="234"/>
        <v>0</v>
      </c>
      <c r="O197" s="176"/>
      <c r="P197" s="176"/>
      <c r="Q197" s="176"/>
      <c r="R197" s="176"/>
      <c r="AT197" s="176"/>
      <c r="AU197" s="176"/>
      <c r="AV197" s="176"/>
      <c r="AW197" s="176" t="s">
        <v>105</v>
      </c>
      <c r="AX197" s="176">
        <f t="shared" si="235"/>
        <v>0</v>
      </c>
      <c r="AY197" s="176">
        <f>($AV$136)</f>
        <v>0</v>
      </c>
      <c r="AZ197" s="177">
        <f t="shared" si="236"/>
        <v>0</v>
      </c>
      <c r="BA197" s="176"/>
      <c r="BB197" s="176"/>
      <c r="BC197" s="176"/>
      <c r="BD197" s="176"/>
      <c r="BE197" s="176"/>
    </row>
    <row r="198" spans="8:57" hidden="1" x14ac:dyDescent="0.25">
      <c r="H198" s="176"/>
      <c r="I198" s="176"/>
      <c r="J198" s="176"/>
      <c r="K198" s="176"/>
      <c r="L198" s="176">
        <f>SUM(L192:L197)</f>
        <v>0</v>
      </c>
      <c r="M198" s="176">
        <f>SUM(M192:M197)</f>
        <v>0</v>
      </c>
      <c r="N198" s="176"/>
      <c r="O198" s="176"/>
      <c r="P198" s="176"/>
      <c r="Q198" s="176"/>
      <c r="R198" s="176"/>
      <c r="AT198" s="176"/>
      <c r="AU198" s="176"/>
      <c r="AV198" s="176"/>
      <c r="AW198" s="176"/>
      <c r="AX198" s="176">
        <f>SUM(AX192:AX197)</f>
        <v>0</v>
      </c>
      <c r="AY198" s="176">
        <f>SUM(AY192:AY197)</f>
        <v>0</v>
      </c>
      <c r="AZ198" s="176"/>
      <c r="BA198" s="176"/>
      <c r="BB198" s="176"/>
      <c r="BC198" s="176"/>
      <c r="BD198" s="176"/>
      <c r="BE198" s="176"/>
    </row>
    <row r="199" spans="8:57" hidden="1" x14ac:dyDescent="0.25">
      <c r="H199" s="176" t="s">
        <v>39</v>
      </c>
      <c r="I199" s="176"/>
      <c r="J199" s="176"/>
      <c r="K199" s="176"/>
      <c r="L199" s="176">
        <f t="shared" ref="L199:Q199" si="237">SUM(L200:L205)</f>
        <v>0</v>
      </c>
      <c r="M199" s="176">
        <f t="shared" si="237"/>
        <v>0</v>
      </c>
      <c r="N199" s="176">
        <f t="shared" si="237"/>
        <v>0</v>
      </c>
      <c r="O199" s="176">
        <f t="shared" si="237"/>
        <v>0</v>
      </c>
      <c r="P199" s="176">
        <f t="shared" si="237"/>
        <v>0</v>
      </c>
      <c r="Q199" s="176">
        <f t="shared" si="237"/>
        <v>0</v>
      </c>
      <c r="R199" s="176"/>
      <c r="AT199" s="176" t="s">
        <v>39</v>
      </c>
      <c r="AU199" s="176"/>
      <c r="AV199" s="176"/>
      <c r="AW199" s="176"/>
      <c r="AX199" s="176">
        <f t="shared" ref="AX199:BC199" si="238">SUM(AX200:AX205)</f>
        <v>0</v>
      </c>
      <c r="AY199" s="176">
        <f t="shared" si="238"/>
        <v>0</v>
      </c>
      <c r="AZ199" s="176">
        <f t="shared" si="238"/>
        <v>0</v>
      </c>
      <c r="BA199" s="176">
        <f t="shared" si="238"/>
        <v>0</v>
      </c>
      <c r="BB199" s="176">
        <f t="shared" si="238"/>
        <v>0</v>
      </c>
      <c r="BC199" s="176">
        <f t="shared" si="238"/>
        <v>0</v>
      </c>
      <c r="BD199" s="176"/>
      <c r="BE199" s="176"/>
    </row>
    <row r="200" spans="8:57" hidden="1" x14ac:dyDescent="0.25">
      <c r="H200" s="176"/>
      <c r="I200" s="176"/>
      <c r="J200" s="176"/>
      <c r="K200" s="176">
        <f>($J$131)</f>
        <v>0</v>
      </c>
      <c r="L200" s="176">
        <f t="shared" ref="L200:Q200" si="239">IF($L$192&gt;0,ROUND(($M$192/$L$192)*L185,0),0)</f>
        <v>0</v>
      </c>
      <c r="M200" s="176">
        <f t="shared" si="239"/>
        <v>0</v>
      </c>
      <c r="N200" s="176">
        <f t="shared" si="239"/>
        <v>0</v>
      </c>
      <c r="O200" s="176">
        <f t="shared" si="239"/>
        <v>0</v>
      </c>
      <c r="P200" s="176">
        <f t="shared" si="239"/>
        <v>0</v>
      </c>
      <c r="Q200" s="176">
        <f t="shared" si="239"/>
        <v>0</v>
      </c>
      <c r="R200" s="176"/>
      <c r="AT200" s="176"/>
      <c r="AU200" s="176"/>
      <c r="AV200" s="176"/>
      <c r="AW200" s="176">
        <f>($AV$131)</f>
        <v>0</v>
      </c>
      <c r="AX200" s="176">
        <f t="shared" ref="AX200:BC200" si="240">IF($AX$192&gt;0,ROUND(($AY$192/$AX$192)*AX185,0),0)</f>
        <v>0</v>
      </c>
      <c r="AY200" s="176">
        <f t="shared" si="240"/>
        <v>0</v>
      </c>
      <c r="AZ200" s="176">
        <f t="shared" si="240"/>
        <v>0</v>
      </c>
      <c r="BA200" s="176">
        <f t="shared" si="240"/>
        <v>0</v>
      </c>
      <c r="BB200" s="176">
        <f t="shared" si="240"/>
        <v>0</v>
      </c>
      <c r="BC200" s="176">
        <f t="shared" si="240"/>
        <v>0</v>
      </c>
      <c r="BD200" s="176"/>
      <c r="BE200" s="176"/>
    </row>
    <row r="201" spans="8:57" hidden="1" x14ac:dyDescent="0.25">
      <c r="H201" s="176"/>
      <c r="I201" s="176"/>
      <c r="J201" s="176"/>
      <c r="K201" s="176">
        <f>($J$132)</f>
        <v>0</v>
      </c>
      <c r="L201" s="176">
        <f t="shared" ref="L201:Q201" si="241">IF($L$193&gt;0,ROUND(($M$193/$L$193)*L186,0),0)</f>
        <v>0</v>
      </c>
      <c r="M201" s="176">
        <f t="shared" si="241"/>
        <v>0</v>
      </c>
      <c r="N201" s="176">
        <f t="shared" si="241"/>
        <v>0</v>
      </c>
      <c r="O201" s="176">
        <f t="shared" si="241"/>
        <v>0</v>
      </c>
      <c r="P201" s="176">
        <f t="shared" si="241"/>
        <v>0</v>
      </c>
      <c r="Q201" s="176">
        <f t="shared" si="241"/>
        <v>0</v>
      </c>
      <c r="R201" s="176"/>
      <c r="AT201" s="176"/>
      <c r="AU201" s="176"/>
      <c r="AV201" s="176"/>
      <c r="AW201" s="176">
        <f>($AV$132)</f>
        <v>0</v>
      </c>
      <c r="AX201" s="176">
        <f t="shared" ref="AX201:BC201" si="242">IF($AX$193&gt;0,ROUND(($AY$193/$AX$193)*AX186,0),0)</f>
        <v>0</v>
      </c>
      <c r="AY201" s="176">
        <f t="shared" si="242"/>
        <v>0</v>
      </c>
      <c r="AZ201" s="176">
        <f t="shared" si="242"/>
        <v>0</v>
      </c>
      <c r="BA201" s="176">
        <f t="shared" si="242"/>
        <v>0</v>
      </c>
      <c r="BB201" s="176">
        <f t="shared" si="242"/>
        <v>0</v>
      </c>
      <c r="BC201" s="176">
        <f t="shared" si="242"/>
        <v>0</v>
      </c>
      <c r="BD201" s="176"/>
      <c r="BE201" s="176"/>
    </row>
    <row r="202" spans="8:57" hidden="1" x14ac:dyDescent="0.25">
      <c r="H202" s="176"/>
      <c r="I202" s="176"/>
      <c r="J202" s="176"/>
      <c r="K202" s="176">
        <f>($J$133)</f>
        <v>0</v>
      </c>
      <c r="L202" s="176">
        <f t="shared" ref="L202:Q202" si="243">IF($L$194&gt;0,ROUND(($M$194/$L$194)*L187,0),0)</f>
        <v>0</v>
      </c>
      <c r="M202" s="176">
        <f t="shared" si="243"/>
        <v>0</v>
      </c>
      <c r="N202" s="176">
        <f t="shared" si="243"/>
        <v>0</v>
      </c>
      <c r="O202" s="176">
        <f t="shared" si="243"/>
        <v>0</v>
      </c>
      <c r="P202" s="176">
        <f t="shared" si="243"/>
        <v>0</v>
      </c>
      <c r="Q202" s="176">
        <f t="shared" si="243"/>
        <v>0</v>
      </c>
      <c r="R202" s="176"/>
      <c r="AT202" s="176"/>
      <c r="AU202" s="176"/>
      <c r="AV202" s="176"/>
      <c r="AW202" s="176">
        <f>($AV$133)</f>
        <v>0</v>
      </c>
      <c r="AX202" s="176">
        <f t="shared" ref="AX202:BC202" si="244">IF($AX$194&gt;0,ROUND(($AY$194/$AX$194)*AX187,0),0)</f>
        <v>0</v>
      </c>
      <c r="AY202" s="176">
        <f t="shared" si="244"/>
        <v>0</v>
      </c>
      <c r="AZ202" s="176">
        <f t="shared" si="244"/>
        <v>0</v>
      </c>
      <c r="BA202" s="176">
        <f t="shared" si="244"/>
        <v>0</v>
      </c>
      <c r="BB202" s="176">
        <f t="shared" si="244"/>
        <v>0</v>
      </c>
      <c r="BC202" s="176">
        <f t="shared" si="244"/>
        <v>0</v>
      </c>
      <c r="BD202" s="176"/>
      <c r="BE202" s="176"/>
    </row>
    <row r="203" spans="8:57" hidden="1" x14ac:dyDescent="0.25">
      <c r="H203" s="176"/>
      <c r="I203" s="176"/>
      <c r="J203" s="176"/>
      <c r="K203" s="176">
        <f>($J$134)</f>
        <v>0</v>
      </c>
      <c r="L203" s="176">
        <f t="shared" ref="L203:Q203" si="245">IF($L$195&gt;0,ROUND(($M$195/$L$195)*L188,0),0)</f>
        <v>0</v>
      </c>
      <c r="M203" s="176">
        <f t="shared" si="245"/>
        <v>0</v>
      </c>
      <c r="N203" s="176">
        <f t="shared" si="245"/>
        <v>0</v>
      </c>
      <c r="O203" s="176">
        <f t="shared" si="245"/>
        <v>0</v>
      </c>
      <c r="P203" s="176">
        <f t="shared" si="245"/>
        <v>0</v>
      </c>
      <c r="Q203" s="176">
        <f t="shared" si="245"/>
        <v>0</v>
      </c>
      <c r="R203" s="176"/>
      <c r="AT203" s="176"/>
      <c r="AU203" s="176"/>
      <c r="AV203" s="176"/>
      <c r="AW203" s="176">
        <f>($AV$134)</f>
        <v>0</v>
      </c>
      <c r="AX203" s="176">
        <f t="shared" ref="AX203:BC203" si="246">IF($AX$195&gt;0,ROUND(($AY$195/$AX$195)*AX188,0),0)</f>
        <v>0</v>
      </c>
      <c r="AY203" s="176">
        <f t="shared" si="246"/>
        <v>0</v>
      </c>
      <c r="AZ203" s="176">
        <f t="shared" si="246"/>
        <v>0</v>
      </c>
      <c r="BA203" s="176">
        <f t="shared" si="246"/>
        <v>0</v>
      </c>
      <c r="BB203" s="176">
        <f t="shared" si="246"/>
        <v>0</v>
      </c>
      <c r="BC203" s="176">
        <f t="shared" si="246"/>
        <v>0</v>
      </c>
      <c r="BD203" s="176"/>
      <c r="BE203" s="176"/>
    </row>
    <row r="204" spans="8:57" hidden="1" x14ac:dyDescent="0.25">
      <c r="H204" s="176"/>
      <c r="I204" s="176"/>
      <c r="J204" s="176"/>
      <c r="K204" s="176">
        <f>($J$135)</f>
        <v>0</v>
      </c>
      <c r="L204" s="176">
        <f t="shared" ref="L204:Q204" si="247">IF($L$196&gt;0,ROUND(($M$196/$L$196)*L189,0),0)</f>
        <v>0</v>
      </c>
      <c r="M204" s="176">
        <f t="shared" si="247"/>
        <v>0</v>
      </c>
      <c r="N204" s="176">
        <f t="shared" si="247"/>
        <v>0</v>
      </c>
      <c r="O204" s="176">
        <f t="shared" si="247"/>
        <v>0</v>
      </c>
      <c r="P204" s="176">
        <f t="shared" si="247"/>
        <v>0</v>
      </c>
      <c r="Q204" s="176">
        <f t="shared" si="247"/>
        <v>0</v>
      </c>
      <c r="R204" s="176"/>
      <c r="AT204" s="176"/>
      <c r="AU204" s="176"/>
      <c r="AV204" s="176"/>
      <c r="AW204" s="176">
        <f>($AV$135)</f>
        <v>0</v>
      </c>
      <c r="AX204" s="176">
        <f t="shared" ref="AX204:BC204" si="248">IF($AX$196&gt;0,ROUND(($AY$196/$AX$196)*AX189,0),0)</f>
        <v>0</v>
      </c>
      <c r="AY204" s="176">
        <f t="shared" si="248"/>
        <v>0</v>
      </c>
      <c r="AZ204" s="176">
        <f t="shared" si="248"/>
        <v>0</v>
      </c>
      <c r="BA204" s="176">
        <f t="shared" si="248"/>
        <v>0</v>
      </c>
      <c r="BB204" s="176">
        <f t="shared" si="248"/>
        <v>0</v>
      </c>
      <c r="BC204" s="176">
        <f t="shared" si="248"/>
        <v>0</v>
      </c>
      <c r="BD204" s="176"/>
      <c r="BE204" s="176"/>
    </row>
    <row r="205" spans="8:57" hidden="1" x14ac:dyDescent="0.25">
      <c r="H205" s="176"/>
      <c r="I205" s="176"/>
      <c r="J205" s="176"/>
      <c r="K205" s="176">
        <f>($J$136)</f>
        <v>0</v>
      </c>
      <c r="L205" s="176">
        <f t="shared" ref="L205:Q205" si="249">IF($L$197&gt;0,ROUND(($M$197/$L$197)*L190,0),0)</f>
        <v>0</v>
      </c>
      <c r="M205" s="176">
        <f t="shared" si="249"/>
        <v>0</v>
      </c>
      <c r="N205" s="176">
        <f t="shared" si="249"/>
        <v>0</v>
      </c>
      <c r="O205" s="176">
        <f t="shared" si="249"/>
        <v>0</v>
      </c>
      <c r="P205" s="176">
        <f t="shared" si="249"/>
        <v>0</v>
      </c>
      <c r="Q205" s="176">
        <f t="shared" si="249"/>
        <v>0</v>
      </c>
      <c r="R205" s="176"/>
      <c r="AT205" s="176"/>
      <c r="AU205" s="176"/>
      <c r="AV205" s="176"/>
      <c r="AW205" s="176">
        <f>($AV$136)</f>
        <v>0</v>
      </c>
      <c r="AX205" s="176">
        <f t="shared" ref="AX205:BC205" si="250">IF($AX$197&gt;0,ROUND(($AY$197/$AX$197)*AX190,0),0)</f>
        <v>0</v>
      </c>
      <c r="AY205" s="176">
        <f t="shared" si="250"/>
        <v>0</v>
      </c>
      <c r="AZ205" s="176">
        <f t="shared" si="250"/>
        <v>0</v>
      </c>
      <c r="BA205" s="176">
        <f t="shared" si="250"/>
        <v>0</v>
      </c>
      <c r="BB205" s="176">
        <f t="shared" si="250"/>
        <v>0</v>
      </c>
      <c r="BC205" s="176">
        <f t="shared" si="250"/>
        <v>0</v>
      </c>
      <c r="BD205" s="176"/>
      <c r="BE205" s="176"/>
    </row>
    <row r="206" spans="8:57" hidden="1" x14ac:dyDescent="0.25">
      <c r="H206" s="176"/>
      <c r="I206" s="176"/>
      <c r="J206" s="176"/>
      <c r="K206" s="176"/>
      <c r="L206" s="176" t="s">
        <v>25</v>
      </c>
      <c r="M206" s="176" t="s">
        <v>18</v>
      </c>
      <c r="N206" s="176" t="s">
        <v>26</v>
      </c>
      <c r="O206" s="176"/>
      <c r="P206" s="176"/>
      <c r="Q206" s="176"/>
      <c r="R206" s="176"/>
      <c r="AT206" s="176"/>
      <c r="AU206" s="176"/>
      <c r="AV206" s="176"/>
      <c r="AW206" s="176"/>
      <c r="AX206" s="176" t="s">
        <v>25</v>
      </c>
      <c r="AY206" s="176" t="s">
        <v>18</v>
      </c>
      <c r="AZ206" s="176" t="s">
        <v>26</v>
      </c>
      <c r="BA206" s="176"/>
      <c r="BB206" s="176"/>
      <c r="BC206" s="176"/>
      <c r="BD206" s="176"/>
      <c r="BE206" s="176"/>
    </row>
    <row r="207" spans="8:57" hidden="1" x14ac:dyDescent="0.25">
      <c r="H207" s="176"/>
      <c r="I207" s="176"/>
      <c r="J207" s="176"/>
      <c r="K207" s="176" t="s">
        <v>27</v>
      </c>
      <c r="L207" s="176">
        <f>(L199)</f>
        <v>0</v>
      </c>
      <c r="M207" s="176">
        <f>($L$129)</f>
        <v>0</v>
      </c>
      <c r="N207" s="177">
        <f t="shared" ref="N207:N212" si="251">IF(M207&gt;0,ROUND((L207-M207)/M207,2),0)</f>
        <v>0</v>
      </c>
      <c r="O207" s="176"/>
      <c r="P207" s="176"/>
      <c r="Q207" s="176"/>
      <c r="R207" s="176"/>
      <c r="AT207" s="176"/>
      <c r="AU207" s="176"/>
      <c r="AV207" s="176"/>
      <c r="AW207" s="176" t="s">
        <v>27</v>
      </c>
      <c r="AX207" s="176">
        <f>(AX199)</f>
        <v>0</v>
      </c>
      <c r="AY207" s="176">
        <f>($AX$129)</f>
        <v>0</v>
      </c>
      <c r="AZ207" s="177">
        <f t="shared" ref="AZ207:AZ212" si="252">IF(AY207&gt;0,ROUND((AX207-AY207)/AY207,2),0)</f>
        <v>0</v>
      </c>
      <c r="BA207" s="176"/>
      <c r="BB207" s="176"/>
      <c r="BC207" s="176"/>
      <c r="BD207" s="176"/>
      <c r="BE207" s="176"/>
    </row>
    <row r="208" spans="8:57" hidden="1" x14ac:dyDescent="0.25">
      <c r="H208" s="176"/>
      <c r="I208" s="176"/>
      <c r="J208" s="176"/>
      <c r="K208" s="176" t="s">
        <v>28</v>
      </c>
      <c r="L208" s="176">
        <f>(M199)</f>
        <v>0</v>
      </c>
      <c r="M208" s="176">
        <f>($M$129)</f>
        <v>0</v>
      </c>
      <c r="N208" s="177">
        <f t="shared" si="251"/>
        <v>0</v>
      </c>
      <c r="O208" s="176"/>
      <c r="P208" s="176"/>
      <c r="Q208" s="176"/>
      <c r="R208" s="176"/>
      <c r="AT208" s="176"/>
      <c r="AU208" s="176"/>
      <c r="AV208" s="176"/>
      <c r="AW208" s="176" t="s">
        <v>28</v>
      </c>
      <c r="AX208" s="176">
        <f>(AY199)</f>
        <v>0</v>
      </c>
      <c r="AY208" s="176">
        <f>($AY$129)</f>
        <v>0</v>
      </c>
      <c r="AZ208" s="177">
        <f t="shared" si="252"/>
        <v>0</v>
      </c>
      <c r="BA208" s="176"/>
      <c r="BB208" s="176"/>
      <c r="BC208" s="176"/>
      <c r="BD208" s="176"/>
      <c r="BE208" s="176"/>
    </row>
    <row r="209" spans="8:57" hidden="1" x14ac:dyDescent="0.25">
      <c r="H209" s="176"/>
      <c r="I209" s="176"/>
      <c r="J209" s="176"/>
      <c r="K209" s="176" t="s">
        <v>29</v>
      </c>
      <c r="L209" s="176">
        <f>(N199)</f>
        <v>0</v>
      </c>
      <c r="M209" s="176">
        <f>($N$129)</f>
        <v>0</v>
      </c>
      <c r="N209" s="177">
        <f t="shared" si="251"/>
        <v>0</v>
      </c>
      <c r="O209" s="176"/>
      <c r="P209" s="176"/>
      <c r="Q209" s="176"/>
      <c r="R209" s="176"/>
      <c r="AT209" s="176"/>
      <c r="AU209" s="176"/>
      <c r="AV209" s="176"/>
      <c r="AW209" s="176" t="s">
        <v>29</v>
      </c>
      <c r="AX209" s="176">
        <f>(AZ199)</f>
        <v>0</v>
      </c>
      <c r="AY209" s="176">
        <f>($AZ$129)</f>
        <v>0</v>
      </c>
      <c r="AZ209" s="177">
        <f t="shared" si="252"/>
        <v>0</v>
      </c>
      <c r="BA209" s="176"/>
      <c r="BB209" s="176"/>
      <c r="BC209" s="176"/>
      <c r="BD209" s="176"/>
      <c r="BE209" s="176"/>
    </row>
    <row r="210" spans="8:57" hidden="1" x14ac:dyDescent="0.25">
      <c r="H210" s="176"/>
      <c r="I210" s="176"/>
      <c r="J210" s="176"/>
      <c r="K210" s="176" t="s">
        <v>30</v>
      </c>
      <c r="L210" s="176">
        <f>(O199)</f>
        <v>0</v>
      </c>
      <c r="M210" s="176">
        <f>($O$129)</f>
        <v>0</v>
      </c>
      <c r="N210" s="177">
        <f t="shared" si="251"/>
        <v>0</v>
      </c>
      <c r="O210" s="176"/>
      <c r="P210" s="176"/>
      <c r="Q210" s="176"/>
      <c r="R210" s="176"/>
      <c r="AT210" s="176"/>
      <c r="AU210" s="176"/>
      <c r="AV210" s="176"/>
      <c r="AW210" s="176" t="s">
        <v>30</v>
      </c>
      <c r="AX210" s="176">
        <f>(BA199)</f>
        <v>0</v>
      </c>
      <c r="AY210" s="176">
        <f>($BA$129)</f>
        <v>0</v>
      </c>
      <c r="AZ210" s="177">
        <f t="shared" si="252"/>
        <v>0</v>
      </c>
      <c r="BA210" s="176"/>
      <c r="BB210" s="176"/>
      <c r="BC210" s="176"/>
      <c r="BD210" s="176"/>
      <c r="BE210" s="176"/>
    </row>
    <row r="211" spans="8:57" hidden="1" x14ac:dyDescent="0.25">
      <c r="H211" s="176"/>
      <c r="I211" s="176"/>
      <c r="J211" s="176"/>
      <c r="K211" s="176" t="s">
        <v>102</v>
      </c>
      <c r="L211" s="176">
        <f>(P199)</f>
        <v>0</v>
      </c>
      <c r="M211" s="176">
        <f>($P$129)</f>
        <v>0</v>
      </c>
      <c r="N211" s="177">
        <f t="shared" si="251"/>
        <v>0</v>
      </c>
      <c r="O211" s="176"/>
      <c r="P211" s="176"/>
      <c r="Q211" s="176"/>
      <c r="R211" s="176"/>
      <c r="AT211" s="176"/>
      <c r="AU211" s="176"/>
      <c r="AV211" s="176"/>
      <c r="AW211" s="176" t="s">
        <v>102</v>
      </c>
      <c r="AX211" s="176">
        <f>(BB199)</f>
        <v>0</v>
      </c>
      <c r="AY211" s="176">
        <f>($BB$129)</f>
        <v>0</v>
      </c>
      <c r="AZ211" s="177">
        <f t="shared" si="252"/>
        <v>0</v>
      </c>
      <c r="BA211" s="176"/>
      <c r="BB211" s="176"/>
      <c r="BC211" s="176"/>
      <c r="BD211" s="176"/>
      <c r="BE211" s="176"/>
    </row>
    <row r="212" spans="8:57" hidden="1" x14ac:dyDescent="0.25">
      <c r="H212" s="176"/>
      <c r="I212" s="176"/>
      <c r="J212" s="176"/>
      <c r="K212" s="176" t="s">
        <v>103</v>
      </c>
      <c r="L212" s="176">
        <f>(Q199)</f>
        <v>0</v>
      </c>
      <c r="M212" s="176">
        <f>(Q$129)</f>
        <v>0</v>
      </c>
      <c r="N212" s="177">
        <f t="shared" si="251"/>
        <v>0</v>
      </c>
      <c r="O212" s="176"/>
      <c r="P212" s="176"/>
      <c r="Q212" s="176"/>
      <c r="R212" s="176"/>
      <c r="AT212" s="176"/>
      <c r="AU212" s="176"/>
      <c r="AV212" s="176"/>
      <c r="AW212" s="176" t="s">
        <v>103</v>
      </c>
      <c r="AX212" s="176">
        <f>(BC199)</f>
        <v>0</v>
      </c>
      <c r="AY212" s="176">
        <f>(BC$129)</f>
        <v>0</v>
      </c>
      <c r="AZ212" s="177">
        <f t="shared" si="252"/>
        <v>0</v>
      </c>
      <c r="BA212" s="176"/>
      <c r="BB212" s="176"/>
      <c r="BC212" s="176"/>
      <c r="BD212" s="176"/>
      <c r="BE212" s="176"/>
    </row>
    <row r="213" spans="8:57" hidden="1" x14ac:dyDescent="0.25">
      <c r="H213" s="176"/>
      <c r="I213" s="176"/>
      <c r="J213" s="176"/>
      <c r="K213" s="176"/>
      <c r="L213" s="176">
        <f>SUM(L207:L212)</f>
        <v>0</v>
      </c>
      <c r="M213" s="176">
        <f>SUM(M207:M212)</f>
        <v>0</v>
      </c>
      <c r="N213" s="176"/>
      <c r="O213" s="176"/>
      <c r="P213" s="176"/>
      <c r="Q213" s="176"/>
      <c r="R213" s="176"/>
      <c r="AT213" s="176"/>
      <c r="AU213" s="176"/>
      <c r="AV213" s="176"/>
      <c r="AW213" s="176"/>
      <c r="AX213" s="176">
        <f>SUM(AX207:AX212)</f>
        <v>0</v>
      </c>
      <c r="AY213" s="176">
        <f>SUM(AY207:AY212)</f>
        <v>0</v>
      </c>
      <c r="AZ213" s="176"/>
      <c r="BA213" s="176"/>
      <c r="BB213" s="176"/>
      <c r="BC213" s="176"/>
      <c r="BD213" s="176"/>
      <c r="BE213" s="176"/>
    </row>
    <row r="214" spans="8:57" hidden="1" x14ac:dyDescent="0.25">
      <c r="H214" s="176" t="s">
        <v>40</v>
      </c>
      <c r="I214" s="176"/>
      <c r="J214" s="176"/>
      <c r="K214" s="176"/>
      <c r="L214" s="176">
        <f>($L$129)</f>
        <v>0</v>
      </c>
      <c r="M214" s="176">
        <f>($M$129)</f>
        <v>0</v>
      </c>
      <c r="N214" s="176">
        <f>($N$129)</f>
        <v>0</v>
      </c>
      <c r="O214" s="176">
        <f>($O$129)</f>
        <v>0</v>
      </c>
      <c r="P214" s="176">
        <f>($P$129)</f>
        <v>0</v>
      </c>
      <c r="Q214" s="176">
        <f>($Q$129)</f>
        <v>0</v>
      </c>
      <c r="R214" s="176"/>
      <c r="AT214" s="176" t="s">
        <v>40</v>
      </c>
      <c r="AU214" s="176"/>
      <c r="AV214" s="176"/>
      <c r="AW214" s="176"/>
      <c r="AX214" s="176">
        <f>($AX$129)</f>
        <v>0</v>
      </c>
      <c r="AY214" s="176">
        <f>($AY$129)</f>
        <v>0</v>
      </c>
      <c r="AZ214" s="176">
        <f>($AZ$129)</f>
        <v>0</v>
      </c>
      <c r="BA214" s="176">
        <f>($BA$129)</f>
        <v>0</v>
      </c>
      <c r="BB214" s="176">
        <f>($BB$129)</f>
        <v>0</v>
      </c>
      <c r="BC214" s="176">
        <f>($BC$129)</f>
        <v>0</v>
      </c>
      <c r="BD214" s="176"/>
      <c r="BE214" s="176"/>
    </row>
    <row r="215" spans="8:57" hidden="1" x14ac:dyDescent="0.25">
      <c r="H215" s="176"/>
      <c r="I215" s="176"/>
      <c r="J215" s="176"/>
      <c r="K215" s="176">
        <f t="shared" ref="K215:K220" si="253">SUM(L215:Q215)</f>
        <v>0</v>
      </c>
      <c r="L215" s="176">
        <f t="shared" ref="L215:L220" si="254">IF($L$207&gt;0,ROUND(($M$207/$L$207)*L200,0),0)</f>
        <v>0</v>
      </c>
      <c r="M215" s="176">
        <f t="shared" ref="M215:M220" si="255">IF($L$208&gt;0,ROUND(($M$208/$L$208)*M200,0),0)</f>
        <v>0</v>
      </c>
      <c r="N215" s="176">
        <f t="shared" ref="N215:N220" si="256">IF($M$209&gt;0,ROUND(($M$209/$L$209)*N200,0),0)</f>
        <v>0</v>
      </c>
      <c r="O215" s="176">
        <f t="shared" ref="O215:O220" si="257">IF($L$210&gt;0,ROUND(($M$210/$L$210)*O200,0),0)</f>
        <v>0</v>
      </c>
      <c r="P215" s="176">
        <f t="shared" ref="P215:P220" si="258">IF($L$211&gt;0,ROUND(($M$211/$L$211)*P200,0),0)</f>
        <v>0</v>
      </c>
      <c r="Q215" s="176">
        <f t="shared" ref="Q215:Q220" si="259">IF($L$212&gt;0,ROUND(($M$212/$L$212)*Q200,0),0)</f>
        <v>0</v>
      </c>
      <c r="R215" s="176"/>
      <c r="AT215" s="176"/>
      <c r="AU215" s="176"/>
      <c r="AV215" s="176"/>
      <c r="AW215" s="176">
        <f t="shared" ref="AW215:AW220" si="260">SUM(AX215:BC215)</f>
        <v>0</v>
      </c>
      <c r="AX215" s="176">
        <f t="shared" ref="AX215:AX220" si="261">IF($AX$207&gt;0,ROUND(($AY$207/$AX$207)*AX200,0),0)</f>
        <v>0</v>
      </c>
      <c r="AY215" s="176">
        <f t="shared" ref="AY215:AY220" si="262">IF($AX$208&gt;0,ROUND(($AY$208/$AX$208)*AY200,0),0)</f>
        <v>0</v>
      </c>
      <c r="AZ215" s="176">
        <f t="shared" ref="AZ215:AZ220" si="263">IF($AY$209&gt;0,ROUND(($AY$209/$AX$209)*AZ200,0),0)</f>
        <v>0</v>
      </c>
      <c r="BA215" s="176">
        <f t="shared" ref="BA215:BA220" si="264">IF($AX$210&gt;0,ROUND(($AY$210/$AX$210)*BA200,0),0)</f>
        <v>0</v>
      </c>
      <c r="BB215" s="176">
        <f t="shared" ref="BB215:BB220" si="265">IF($AX$211&gt;0,ROUND(($AY$211/$AX$211)*BB200,0),0)</f>
        <v>0</v>
      </c>
      <c r="BC215" s="176">
        <f t="shared" ref="BC215:BC220" si="266">IF($AX$212&gt;0,ROUND(($AY$212/$AX$212)*BC200,0),0)</f>
        <v>0</v>
      </c>
      <c r="BD215" s="176"/>
      <c r="BE215" s="176"/>
    </row>
    <row r="216" spans="8:57" hidden="1" x14ac:dyDescent="0.25">
      <c r="H216" s="176"/>
      <c r="I216" s="176"/>
      <c r="J216" s="176"/>
      <c r="K216" s="176">
        <f t="shared" si="253"/>
        <v>0</v>
      </c>
      <c r="L216" s="176">
        <f t="shared" si="254"/>
        <v>0</v>
      </c>
      <c r="M216" s="176">
        <f t="shared" si="255"/>
        <v>0</v>
      </c>
      <c r="N216" s="176">
        <f t="shared" si="256"/>
        <v>0</v>
      </c>
      <c r="O216" s="176">
        <f t="shared" si="257"/>
        <v>0</v>
      </c>
      <c r="P216" s="176">
        <f t="shared" si="258"/>
        <v>0</v>
      </c>
      <c r="Q216" s="176">
        <f t="shared" si="259"/>
        <v>0</v>
      </c>
      <c r="R216" s="176"/>
      <c r="AT216" s="176"/>
      <c r="AU216" s="176"/>
      <c r="AV216" s="176"/>
      <c r="AW216" s="176">
        <f t="shared" si="260"/>
        <v>0</v>
      </c>
      <c r="AX216" s="176">
        <f t="shared" si="261"/>
        <v>0</v>
      </c>
      <c r="AY216" s="176">
        <f t="shared" si="262"/>
        <v>0</v>
      </c>
      <c r="AZ216" s="176">
        <f t="shared" si="263"/>
        <v>0</v>
      </c>
      <c r="BA216" s="176">
        <f t="shared" si="264"/>
        <v>0</v>
      </c>
      <c r="BB216" s="176">
        <f t="shared" si="265"/>
        <v>0</v>
      </c>
      <c r="BC216" s="176">
        <f t="shared" si="266"/>
        <v>0</v>
      </c>
      <c r="BD216" s="176"/>
      <c r="BE216" s="176"/>
    </row>
    <row r="217" spans="8:57" hidden="1" x14ac:dyDescent="0.25">
      <c r="H217" s="176"/>
      <c r="I217" s="176"/>
      <c r="J217" s="176"/>
      <c r="K217" s="176">
        <f t="shared" si="253"/>
        <v>0</v>
      </c>
      <c r="L217" s="176">
        <f t="shared" si="254"/>
        <v>0</v>
      </c>
      <c r="M217" s="176">
        <f t="shared" si="255"/>
        <v>0</v>
      </c>
      <c r="N217" s="176">
        <f t="shared" si="256"/>
        <v>0</v>
      </c>
      <c r="O217" s="176">
        <f t="shared" si="257"/>
        <v>0</v>
      </c>
      <c r="P217" s="176">
        <f t="shared" si="258"/>
        <v>0</v>
      </c>
      <c r="Q217" s="176">
        <f t="shared" si="259"/>
        <v>0</v>
      </c>
      <c r="R217" s="176"/>
      <c r="AT217" s="176"/>
      <c r="AU217" s="176"/>
      <c r="AV217" s="176"/>
      <c r="AW217" s="176">
        <f t="shared" si="260"/>
        <v>0</v>
      </c>
      <c r="AX217" s="176">
        <f t="shared" si="261"/>
        <v>0</v>
      </c>
      <c r="AY217" s="176">
        <f t="shared" si="262"/>
        <v>0</v>
      </c>
      <c r="AZ217" s="176">
        <f t="shared" si="263"/>
        <v>0</v>
      </c>
      <c r="BA217" s="176">
        <f t="shared" si="264"/>
        <v>0</v>
      </c>
      <c r="BB217" s="176">
        <f t="shared" si="265"/>
        <v>0</v>
      </c>
      <c r="BC217" s="176">
        <f t="shared" si="266"/>
        <v>0</v>
      </c>
      <c r="BD217" s="176"/>
      <c r="BE217" s="176"/>
    </row>
    <row r="218" spans="8:57" hidden="1" x14ac:dyDescent="0.25">
      <c r="H218" s="176"/>
      <c r="I218" s="176"/>
      <c r="J218" s="176"/>
      <c r="K218" s="176">
        <f t="shared" si="253"/>
        <v>0</v>
      </c>
      <c r="L218" s="176">
        <f t="shared" si="254"/>
        <v>0</v>
      </c>
      <c r="M218" s="176">
        <f t="shared" si="255"/>
        <v>0</v>
      </c>
      <c r="N218" s="176">
        <f t="shared" si="256"/>
        <v>0</v>
      </c>
      <c r="O218" s="176">
        <f t="shared" si="257"/>
        <v>0</v>
      </c>
      <c r="P218" s="176">
        <f t="shared" si="258"/>
        <v>0</v>
      </c>
      <c r="Q218" s="176">
        <f t="shared" si="259"/>
        <v>0</v>
      </c>
      <c r="R218" s="176"/>
      <c r="AT218" s="176"/>
      <c r="AU218" s="176"/>
      <c r="AV218" s="176"/>
      <c r="AW218" s="176">
        <f t="shared" si="260"/>
        <v>0</v>
      </c>
      <c r="AX218" s="176">
        <f t="shared" si="261"/>
        <v>0</v>
      </c>
      <c r="AY218" s="176">
        <f t="shared" si="262"/>
        <v>0</v>
      </c>
      <c r="AZ218" s="176">
        <f t="shared" si="263"/>
        <v>0</v>
      </c>
      <c r="BA218" s="176">
        <f t="shared" si="264"/>
        <v>0</v>
      </c>
      <c r="BB218" s="176">
        <f t="shared" si="265"/>
        <v>0</v>
      </c>
      <c r="BC218" s="176">
        <f t="shared" si="266"/>
        <v>0</v>
      </c>
      <c r="BD218" s="176"/>
      <c r="BE218" s="176"/>
    </row>
    <row r="219" spans="8:57" hidden="1" x14ac:dyDescent="0.25">
      <c r="H219" s="176"/>
      <c r="I219" s="176"/>
      <c r="J219" s="176"/>
      <c r="K219" s="176">
        <f t="shared" si="253"/>
        <v>0</v>
      </c>
      <c r="L219" s="176">
        <f t="shared" si="254"/>
        <v>0</v>
      </c>
      <c r="M219" s="176">
        <f t="shared" si="255"/>
        <v>0</v>
      </c>
      <c r="N219" s="176">
        <f t="shared" si="256"/>
        <v>0</v>
      </c>
      <c r="O219" s="176">
        <f t="shared" si="257"/>
        <v>0</v>
      </c>
      <c r="P219" s="176">
        <f t="shared" si="258"/>
        <v>0</v>
      </c>
      <c r="Q219" s="176">
        <f t="shared" si="259"/>
        <v>0</v>
      </c>
      <c r="R219" s="176"/>
      <c r="AT219" s="176"/>
      <c r="AU219" s="176"/>
      <c r="AV219" s="176"/>
      <c r="AW219" s="176">
        <f t="shared" si="260"/>
        <v>0</v>
      </c>
      <c r="AX219" s="176">
        <f t="shared" si="261"/>
        <v>0</v>
      </c>
      <c r="AY219" s="176">
        <f t="shared" si="262"/>
        <v>0</v>
      </c>
      <c r="AZ219" s="176">
        <f t="shared" si="263"/>
        <v>0</v>
      </c>
      <c r="BA219" s="176">
        <f t="shared" si="264"/>
        <v>0</v>
      </c>
      <c r="BB219" s="176">
        <f t="shared" si="265"/>
        <v>0</v>
      </c>
      <c r="BC219" s="176">
        <f t="shared" si="266"/>
        <v>0</v>
      </c>
      <c r="BD219" s="176"/>
      <c r="BE219" s="176"/>
    </row>
    <row r="220" spans="8:57" hidden="1" x14ac:dyDescent="0.25">
      <c r="H220" s="176"/>
      <c r="I220" s="176"/>
      <c r="J220" s="176"/>
      <c r="K220" s="176">
        <f t="shared" si="253"/>
        <v>0</v>
      </c>
      <c r="L220" s="176">
        <f t="shared" si="254"/>
        <v>0</v>
      </c>
      <c r="M220" s="176">
        <f t="shared" si="255"/>
        <v>0</v>
      </c>
      <c r="N220" s="176">
        <f t="shared" si="256"/>
        <v>0</v>
      </c>
      <c r="O220" s="176">
        <f t="shared" si="257"/>
        <v>0</v>
      </c>
      <c r="P220" s="176">
        <f t="shared" si="258"/>
        <v>0</v>
      </c>
      <c r="Q220" s="176">
        <f t="shared" si="259"/>
        <v>0</v>
      </c>
      <c r="R220" s="176"/>
      <c r="AT220" s="176"/>
      <c r="AU220" s="176"/>
      <c r="AV220" s="176"/>
      <c r="AW220" s="176">
        <f t="shared" si="260"/>
        <v>0</v>
      </c>
      <c r="AX220" s="176">
        <f t="shared" si="261"/>
        <v>0</v>
      </c>
      <c r="AY220" s="176">
        <f t="shared" si="262"/>
        <v>0</v>
      </c>
      <c r="AZ220" s="176">
        <f t="shared" si="263"/>
        <v>0</v>
      </c>
      <c r="BA220" s="176">
        <f t="shared" si="264"/>
        <v>0</v>
      </c>
      <c r="BB220" s="176">
        <f t="shared" si="265"/>
        <v>0</v>
      </c>
      <c r="BC220" s="176">
        <f t="shared" si="266"/>
        <v>0</v>
      </c>
      <c r="BD220" s="176"/>
      <c r="BE220" s="176"/>
    </row>
    <row r="221" spans="8:57" hidden="1" x14ac:dyDescent="0.25">
      <c r="H221" s="176"/>
      <c r="I221" s="176"/>
      <c r="J221" s="176"/>
      <c r="K221" s="176"/>
      <c r="L221" s="176" t="s">
        <v>32</v>
      </c>
      <c r="M221" s="176" t="s">
        <v>21</v>
      </c>
      <c r="N221" s="176" t="s">
        <v>26</v>
      </c>
      <c r="O221" s="176"/>
      <c r="P221" s="176"/>
      <c r="Q221" s="176"/>
      <c r="R221" s="176"/>
      <c r="AT221" s="176"/>
      <c r="AU221" s="176"/>
      <c r="AV221" s="176"/>
      <c r="AW221" s="176"/>
      <c r="AX221" s="176" t="s">
        <v>32</v>
      </c>
      <c r="AY221" s="176" t="s">
        <v>21</v>
      </c>
      <c r="AZ221" s="176" t="s">
        <v>26</v>
      </c>
      <c r="BA221" s="176"/>
      <c r="BB221" s="176"/>
      <c r="BC221" s="176"/>
      <c r="BD221" s="176"/>
      <c r="BE221" s="176"/>
    </row>
    <row r="222" spans="8:57" hidden="1" x14ac:dyDescent="0.25">
      <c r="H222" s="176"/>
      <c r="I222" s="176"/>
      <c r="J222" s="176"/>
      <c r="K222" s="176" t="s">
        <v>33</v>
      </c>
      <c r="L222" s="176">
        <f t="shared" ref="L222:L227" si="267">(K215)</f>
        <v>0</v>
      </c>
      <c r="M222" s="176">
        <f>($J$131)</f>
        <v>0</v>
      </c>
      <c r="N222" s="177">
        <f t="shared" ref="N222:N227" si="268">IF(M222&gt;0,ROUND((L222-M222)/M222,2),0)</f>
        <v>0</v>
      </c>
      <c r="O222" s="176"/>
      <c r="P222" s="176"/>
      <c r="Q222" s="176"/>
      <c r="R222" s="176"/>
      <c r="AT222" s="176"/>
      <c r="AU222" s="176"/>
      <c r="AV222" s="176"/>
      <c r="AW222" s="176" t="s">
        <v>33</v>
      </c>
      <c r="AX222" s="176">
        <f t="shared" ref="AX222:AX227" si="269">(AW215)</f>
        <v>0</v>
      </c>
      <c r="AY222" s="176">
        <f>($AV$131)</f>
        <v>0</v>
      </c>
      <c r="AZ222" s="177">
        <f t="shared" ref="AZ222:AZ227" si="270">IF(AY222&gt;0,ROUND((AX222-AY222)/AY222,2),0)</f>
        <v>0</v>
      </c>
      <c r="BA222" s="176"/>
      <c r="BB222" s="176"/>
      <c r="BC222" s="176"/>
      <c r="BD222" s="176"/>
      <c r="BE222" s="176"/>
    </row>
    <row r="223" spans="8:57" hidden="1" x14ac:dyDescent="0.25">
      <c r="H223" s="176"/>
      <c r="I223" s="176"/>
      <c r="J223" s="176"/>
      <c r="K223" s="176" t="s">
        <v>34</v>
      </c>
      <c r="L223" s="176">
        <f t="shared" si="267"/>
        <v>0</v>
      </c>
      <c r="M223" s="176">
        <f>($J$132)</f>
        <v>0</v>
      </c>
      <c r="N223" s="177">
        <f t="shared" si="268"/>
        <v>0</v>
      </c>
      <c r="O223" s="176"/>
      <c r="P223" s="176"/>
      <c r="Q223" s="176"/>
      <c r="R223" s="176"/>
      <c r="AT223" s="176"/>
      <c r="AU223" s="176"/>
      <c r="AV223" s="176"/>
      <c r="AW223" s="176" t="s">
        <v>34</v>
      </c>
      <c r="AX223" s="176">
        <f t="shared" si="269"/>
        <v>0</v>
      </c>
      <c r="AY223" s="176">
        <f>($AV$132)</f>
        <v>0</v>
      </c>
      <c r="AZ223" s="177">
        <f t="shared" si="270"/>
        <v>0</v>
      </c>
      <c r="BA223" s="176"/>
      <c r="BB223" s="176"/>
      <c r="BC223" s="176"/>
      <c r="BD223" s="176"/>
      <c r="BE223" s="176"/>
    </row>
    <row r="224" spans="8:57" hidden="1" x14ac:dyDescent="0.25">
      <c r="H224" s="176"/>
      <c r="I224" s="176"/>
      <c r="J224" s="176"/>
      <c r="K224" s="176" t="s">
        <v>35</v>
      </c>
      <c r="L224" s="176">
        <f t="shared" si="267"/>
        <v>0</v>
      </c>
      <c r="M224" s="176">
        <f>($J$133)</f>
        <v>0</v>
      </c>
      <c r="N224" s="177">
        <f t="shared" si="268"/>
        <v>0</v>
      </c>
      <c r="O224" s="176"/>
      <c r="P224" s="176"/>
      <c r="Q224" s="176"/>
      <c r="R224" s="176"/>
      <c r="AT224" s="176"/>
      <c r="AU224" s="176"/>
      <c r="AV224" s="176"/>
      <c r="AW224" s="176" t="s">
        <v>35</v>
      </c>
      <c r="AX224" s="176">
        <f t="shared" si="269"/>
        <v>0</v>
      </c>
      <c r="AY224" s="176">
        <f>($AV$133)</f>
        <v>0</v>
      </c>
      <c r="AZ224" s="177">
        <f t="shared" si="270"/>
        <v>0</v>
      </c>
      <c r="BA224" s="176"/>
      <c r="BB224" s="176"/>
      <c r="BC224" s="176"/>
      <c r="BD224" s="176"/>
      <c r="BE224" s="176"/>
    </row>
    <row r="225" spans="8:57" hidden="1" x14ac:dyDescent="0.25">
      <c r="H225" s="176"/>
      <c r="I225" s="176"/>
      <c r="J225" s="176"/>
      <c r="K225" s="176" t="s">
        <v>36</v>
      </c>
      <c r="L225" s="176">
        <f t="shared" si="267"/>
        <v>0</v>
      </c>
      <c r="M225" s="176">
        <f>($J$134)</f>
        <v>0</v>
      </c>
      <c r="N225" s="177">
        <f t="shared" si="268"/>
        <v>0</v>
      </c>
      <c r="O225" s="176"/>
      <c r="P225" s="176"/>
      <c r="Q225" s="176"/>
      <c r="R225" s="176"/>
      <c r="AT225" s="176"/>
      <c r="AU225" s="176"/>
      <c r="AV225" s="176"/>
      <c r="AW225" s="176" t="s">
        <v>36</v>
      </c>
      <c r="AX225" s="176">
        <f t="shared" si="269"/>
        <v>0</v>
      </c>
      <c r="AY225" s="176">
        <f>($AV$134)</f>
        <v>0</v>
      </c>
      <c r="AZ225" s="177">
        <f t="shared" si="270"/>
        <v>0</v>
      </c>
      <c r="BA225" s="176"/>
      <c r="BB225" s="176"/>
      <c r="BC225" s="176"/>
      <c r="BD225" s="176"/>
      <c r="BE225" s="176"/>
    </row>
    <row r="226" spans="8:57" hidden="1" x14ac:dyDescent="0.25">
      <c r="H226" s="176"/>
      <c r="I226" s="176"/>
      <c r="J226" s="176"/>
      <c r="K226" s="176" t="s">
        <v>104</v>
      </c>
      <c r="L226" s="176">
        <f t="shared" si="267"/>
        <v>0</v>
      </c>
      <c r="M226" s="176">
        <f>($J$135)</f>
        <v>0</v>
      </c>
      <c r="N226" s="177">
        <f t="shared" si="268"/>
        <v>0</v>
      </c>
      <c r="O226" s="176"/>
      <c r="P226" s="176"/>
      <c r="Q226" s="176"/>
      <c r="R226" s="176"/>
      <c r="AT226" s="176"/>
      <c r="AU226" s="176"/>
      <c r="AV226" s="176"/>
      <c r="AW226" s="176" t="s">
        <v>104</v>
      </c>
      <c r="AX226" s="176">
        <f t="shared" si="269"/>
        <v>0</v>
      </c>
      <c r="AY226" s="176">
        <f>($AV$135)</f>
        <v>0</v>
      </c>
      <c r="AZ226" s="177">
        <f t="shared" si="270"/>
        <v>0</v>
      </c>
      <c r="BA226" s="176"/>
      <c r="BB226" s="176"/>
      <c r="BC226" s="176"/>
      <c r="BD226" s="176"/>
      <c r="BE226" s="176"/>
    </row>
    <row r="227" spans="8:57" hidden="1" x14ac:dyDescent="0.25">
      <c r="H227" s="176"/>
      <c r="I227" s="176"/>
      <c r="J227" s="176"/>
      <c r="K227" s="176" t="s">
        <v>105</v>
      </c>
      <c r="L227" s="176">
        <f t="shared" si="267"/>
        <v>0</v>
      </c>
      <c r="M227" s="176">
        <f>($J$136)</f>
        <v>0</v>
      </c>
      <c r="N227" s="177">
        <f t="shared" si="268"/>
        <v>0</v>
      </c>
      <c r="O227" s="176"/>
      <c r="P227" s="176"/>
      <c r="Q227" s="176"/>
      <c r="R227" s="176"/>
      <c r="AT227" s="176"/>
      <c r="AU227" s="176"/>
      <c r="AV227" s="176"/>
      <c r="AW227" s="176" t="s">
        <v>105</v>
      </c>
      <c r="AX227" s="176">
        <f t="shared" si="269"/>
        <v>0</v>
      </c>
      <c r="AY227" s="176">
        <f>($AV$136)</f>
        <v>0</v>
      </c>
      <c r="AZ227" s="177">
        <f t="shared" si="270"/>
        <v>0</v>
      </c>
      <c r="BA227" s="176"/>
      <c r="BB227" s="176"/>
      <c r="BC227" s="176"/>
      <c r="BD227" s="176"/>
      <c r="BE227" s="176"/>
    </row>
    <row r="228" spans="8:57" hidden="1" x14ac:dyDescent="0.25">
      <c r="H228" s="176"/>
      <c r="I228" s="176"/>
      <c r="J228" s="176"/>
      <c r="K228" s="176"/>
      <c r="L228" s="176">
        <f>SUM(L222:L227)</f>
        <v>0</v>
      </c>
      <c r="M228" s="176">
        <f>SUM(M222:M227)</f>
        <v>0</v>
      </c>
      <c r="N228" s="176"/>
      <c r="O228" s="176"/>
      <c r="P228" s="176"/>
      <c r="Q228" s="176"/>
      <c r="R228" s="176"/>
      <c r="AT228" s="176"/>
      <c r="AU228" s="176"/>
      <c r="AV228" s="176"/>
      <c r="AW228" s="176"/>
      <c r="AX228" s="176">
        <f>SUM(AX222:AX227)</f>
        <v>0</v>
      </c>
      <c r="AY228" s="176">
        <f>SUM(AY222:AY227)</f>
        <v>0</v>
      </c>
      <c r="AZ228" s="176"/>
      <c r="BA228" s="176"/>
      <c r="BB228" s="176"/>
      <c r="BC228" s="176"/>
      <c r="BD228" s="176"/>
      <c r="BE228" s="176"/>
    </row>
    <row r="229" spans="8:57" hidden="1" x14ac:dyDescent="0.25">
      <c r="H229" s="176" t="s">
        <v>41</v>
      </c>
      <c r="I229" s="176"/>
      <c r="J229" s="176"/>
      <c r="K229" s="176"/>
      <c r="L229" s="176">
        <f t="shared" ref="L229:Q229" si="271">SUM(L230:L235)</f>
        <v>0</v>
      </c>
      <c r="M229" s="176">
        <f t="shared" si="271"/>
        <v>0</v>
      </c>
      <c r="N229" s="176">
        <f t="shared" si="271"/>
        <v>0</v>
      </c>
      <c r="O229" s="176">
        <f t="shared" si="271"/>
        <v>0</v>
      </c>
      <c r="P229" s="176">
        <f t="shared" si="271"/>
        <v>0</v>
      </c>
      <c r="Q229" s="176">
        <f t="shared" si="271"/>
        <v>0</v>
      </c>
      <c r="R229" s="176"/>
      <c r="AT229" s="176" t="s">
        <v>41</v>
      </c>
      <c r="AU229" s="176"/>
      <c r="AV229" s="176"/>
      <c r="AW229" s="176"/>
      <c r="AX229" s="176">
        <f t="shared" ref="AX229:BC229" si="272">SUM(AX230:AX235)</f>
        <v>0</v>
      </c>
      <c r="AY229" s="176">
        <f t="shared" si="272"/>
        <v>0</v>
      </c>
      <c r="AZ229" s="176">
        <f t="shared" si="272"/>
        <v>0</v>
      </c>
      <c r="BA229" s="176">
        <f t="shared" si="272"/>
        <v>0</v>
      </c>
      <c r="BB229" s="176">
        <f t="shared" si="272"/>
        <v>0</v>
      </c>
      <c r="BC229" s="176">
        <f t="shared" si="272"/>
        <v>0</v>
      </c>
      <c r="BD229" s="176"/>
      <c r="BE229" s="176"/>
    </row>
    <row r="230" spans="8:57" hidden="1" x14ac:dyDescent="0.25">
      <c r="H230" s="176"/>
      <c r="I230" s="176"/>
      <c r="J230" s="176"/>
      <c r="K230" s="176">
        <f>($J$131)</f>
        <v>0</v>
      </c>
      <c r="L230" s="176">
        <f t="shared" ref="L230:Q230" si="273">IF($L$222&gt;0,ROUND(($M$222/$L$222)*L215,0),0)</f>
        <v>0</v>
      </c>
      <c r="M230" s="176">
        <f t="shared" si="273"/>
        <v>0</v>
      </c>
      <c r="N230" s="176">
        <f t="shared" si="273"/>
        <v>0</v>
      </c>
      <c r="O230" s="176">
        <f t="shared" si="273"/>
        <v>0</v>
      </c>
      <c r="P230" s="176">
        <f t="shared" si="273"/>
        <v>0</v>
      </c>
      <c r="Q230" s="176">
        <f t="shared" si="273"/>
        <v>0</v>
      </c>
      <c r="R230" s="176"/>
      <c r="AT230" s="176"/>
      <c r="AU230" s="176"/>
      <c r="AV230" s="176"/>
      <c r="AW230" s="176">
        <f>($AV$131)</f>
        <v>0</v>
      </c>
      <c r="AX230" s="176">
        <f t="shared" ref="AX230:BC230" si="274">IF($AX$222&gt;0,ROUND(($AY$222/$AX$222)*AX215,0),0)</f>
        <v>0</v>
      </c>
      <c r="AY230" s="176">
        <f t="shared" si="274"/>
        <v>0</v>
      </c>
      <c r="AZ230" s="176">
        <f t="shared" si="274"/>
        <v>0</v>
      </c>
      <c r="BA230" s="176">
        <f t="shared" si="274"/>
        <v>0</v>
      </c>
      <c r="BB230" s="176">
        <f t="shared" si="274"/>
        <v>0</v>
      </c>
      <c r="BC230" s="176">
        <f t="shared" si="274"/>
        <v>0</v>
      </c>
      <c r="BD230" s="176"/>
      <c r="BE230" s="176"/>
    </row>
    <row r="231" spans="8:57" hidden="1" x14ac:dyDescent="0.25">
      <c r="H231" s="176"/>
      <c r="I231" s="176"/>
      <c r="J231" s="176"/>
      <c r="K231" s="176">
        <f>($J$132)</f>
        <v>0</v>
      </c>
      <c r="L231" s="176">
        <f t="shared" ref="L231:Q231" si="275">IF($L$223&gt;0,ROUND(($M$223/$L$223)*L216,0),0)</f>
        <v>0</v>
      </c>
      <c r="M231" s="176">
        <f t="shared" si="275"/>
        <v>0</v>
      </c>
      <c r="N231" s="176">
        <f t="shared" si="275"/>
        <v>0</v>
      </c>
      <c r="O231" s="176">
        <f t="shared" si="275"/>
        <v>0</v>
      </c>
      <c r="P231" s="176">
        <f t="shared" si="275"/>
        <v>0</v>
      </c>
      <c r="Q231" s="176">
        <f t="shared" si="275"/>
        <v>0</v>
      </c>
      <c r="R231" s="176"/>
      <c r="AT231" s="176"/>
      <c r="AU231" s="176"/>
      <c r="AV231" s="176"/>
      <c r="AW231" s="176">
        <f>($AV$132)</f>
        <v>0</v>
      </c>
      <c r="AX231" s="176">
        <f t="shared" ref="AX231:BC231" si="276">IF($AX$223&gt;0,ROUND(($AY$223/$AX$223)*AX216,0),0)</f>
        <v>0</v>
      </c>
      <c r="AY231" s="176">
        <f t="shared" si="276"/>
        <v>0</v>
      </c>
      <c r="AZ231" s="176">
        <f t="shared" si="276"/>
        <v>0</v>
      </c>
      <c r="BA231" s="176">
        <f t="shared" si="276"/>
        <v>0</v>
      </c>
      <c r="BB231" s="176">
        <f t="shared" si="276"/>
        <v>0</v>
      </c>
      <c r="BC231" s="176">
        <f t="shared" si="276"/>
        <v>0</v>
      </c>
      <c r="BD231" s="176"/>
      <c r="BE231" s="176"/>
    </row>
    <row r="232" spans="8:57" hidden="1" x14ac:dyDescent="0.25">
      <c r="H232" s="176"/>
      <c r="I232" s="176"/>
      <c r="J232" s="176"/>
      <c r="K232" s="176">
        <f>($J$133)</f>
        <v>0</v>
      </c>
      <c r="L232" s="176">
        <f t="shared" ref="L232:Q232" si="277">IF($L$224&gt;0,ROUND(($M$224/$L$224)*L217,0),0)</f>
        <v>0</v>
      </c>
      <c r="M232" s="176">
        <f t="shared" si="277"/>
        <v>0</v>
      </c>
      <c r="N232" s="176">
        <f t="shared" si="277"/>
        <v>0</v>
      </c>
      <c r="O232" s="176">
        <f t="shared" si="277"/>
        <v>0</v>
      </c>
      <c r="P232" s="176">
        <f t="shared" si="277"/>
        <v>0</v>
      </c>
      <c r="Q232" s="176">
        <f t="shared" si="277"/>
        <v>0</v>
      </c>
      <c r="R232" s="176"/>
      <c r="AT232" s="176"/>
      <c r="AU232" s="176"/>
      <c r="AV232" s="176"/>
      <c r="AW232" s="176">
        <f>($AV$133)</f>
        <v>0</v>
      </c>
      <c r="AX232" s="176">
        <f t="shared" ref="AX232:BC232" si="278">IF($AX$224&gt;0,ROUND(($AY$224/$AX$224)*AX217,0),0)</f>
        <v>0</v>
      </c>
      <c r="AY232" s="176">
        <f t="shared" si="278"/>
        <v>0</v>
      </c>
      <c r="AZ232" s="176">
        <f t="shared" si="278"/>
        <v>0</v>
      </c>
      <c r="BA232" s="176">
        <f t="shared" si="278"/>
        <v>0</v>
      </c>
      <c r="BB232" s="176">
        <f t="shared" si="278"/>
        <v>0</v>
      </c>
      <c r="BC232" s="176">
        <f t="shared" si="278"/>
        <v>0</v>
      </c>
      <c r="BD232" s="176"/>
      <c r="BE232" s="176"/>
    </row>
    <row r="233" spans="8:57" hidden="1" x14ac:dyDescent="0.25">
      <c r="H233" s="176"/>
      <c r="I233" s="176"/>
      <c r="J233" s="176"/>
      <c r="K233" s="176">
        <f>($J$134)</f>
        <v>0</v>
      </c>
      <c r="L233" s="176">
        <f t="shared" ref="L233:Q233" si="279">IF($L$225&gt;0,ROUND(($M$225/$L$225)*L218,0),0)</f>
        <v>0</v>
      </c>
      <c r="M233" s="176">
        <f t="shared" si="279"/>
        <v>0</v>
      </c>
      <c r="N233" s="176">
        <f t="shared" si="279"/>
        <v>0</v>
      </c>
      <c r="O233" s="176">
        <f t="shared" si="279"/>
        <v>0</v>
      </c>
      <c r="P233" s="176">
        <f t="shared" si="279"/>
        <v>0</v>
      </c>
      <c r="Q233" s="176">
        <f t="shared" si="279"/>
        <v>0</v>
      </c>
      <c r="R233" s="176"/>
      <c r="AT233" s="176"/>
      <c r="AU233" s="176"/>
      <c r="AV233" s="176"/>
      <c r="AW233" s="176">
        <f>($AV$134)</f>
        <v>0</v>
      </c>
      <c r="AX233" s="176">
        <f t="shared" ref="AX233:BC233" si="280">IF($AX$225&gt;0,ROUND(($AY$225/$AX$225)*AX218,0),0)</f>
        <v>0</v>
      </c>
      <c r="AY233" s="176">
        <f t="shared" si="280"/>
        <v>0</v>
      </c>
      <c r="AZ233" s="176">
        <f t="shared" si="280"/>
        <v>0</v>
      </c>
      <c r="BA233" s="176">
        <f t="shared" si="280"/>
        <v>0</v>
      </c>
      <c r="BB233" s="176">
        <f t="shared" si="280"/>
        <v>0</v>
      </c>
      <c r="BC233" s="176">
        <f t="shared" si="280"/>
        <v>0</v>
      </c>
      <c r="BD233" s="176"/>
      <c r="BE233" s="176"/>
    </row>
    <row r="234" spans="8:57" hidden="1" x14ac:dyDescent="0.25">
      <c r="H234" s="176"/>
      <c r="I234" s="176"/>
      <c r="J234" s="176"/>
      <c r="K234" s="176">
        <f>($J$135)</f>
        <v>0</v>
      </c>
      <c r="L234" s="176">
        <f t="shared" ref="L234:Q234" si="281">IF($L$226&gt;0,ROUND(($M$226/$L$226)*L219,0),0)</f>
        <v>0</v>
      </c>
      <c r="M234" s="176">
        <f t="shared" si="281"/>
        <v>0</v>
      </c>
      <c r="N234" s="176">
        <f t="shared" si="281"/>
        <v>0</v>
      </c>
      <c r="O234" s="176">
        <f t="shared" si="281"/>
        <v>0</v>
      </c>
      <c r="P234" s="176">
        <f t="shared" si="281"/>
        <v>0</v>
      </c>
      <c r="Q234" s="176">
        <f t="shared" si="281"/>
        <v>0</v>
      </c>
      <c r="R234" s="176"/>
      <c r="AT234" s="176"/>
      <c r="AU234" s="176"/>
      <c r="AV234" s="176"/>
      <c r="AW234" s="176">
        <f>($AV$135)</f>
        <v>0</v>
      </c>
      <c r="AX234" s="176">
        <f t="shared" ref="AX234:BC234" si="282">IF($AX$226&gt;0,ROUND(($AY$226/$AX$226)*AX219,0),0)</f>
        <v>0</v>
      </c>
      <c r="AY234" s="176">
        <f t="shared" si="282"/>
        <v>0</v>
      </c>
      <c r="AZ234" s="176">
        <f t="shared" si="282"/>
        <v>0</v>
      </c>
      <c r="BA234" s="176">
        <f t="shared" si="282"/>
        <v>0</v>
      </c>
      <c r="BB234" s="176">
        <f t="shared" si="282"/>
        <v>0</v>
      </c>
      <c r="BC234" s="176">
        <f t="shared" si="282"/>
        <v>0</v>
      </c>
      <c r="BD234" s="176"/>
      <c r="BE234" s="176"/>
    </row>
    <row r="235" spans="8:57" hidden="1" x14ac:dyDescent="0.25">
      <c r="H235" s="176"/>
      <c r="I235" s="176"/>
      <c r="J235" s="176"/>
      <c r="K235" s="176">
        <f>($J$136)</f>
        <v>0</v>
      </c>
      <c r="L235" s="176">
        <f t="shared" ref="L235:Q235" si="283">IF($L$227&gt;0,ROUND(($M$227/$L$227)*L220,0),0)</f>
        <v>0</v>
      </c>
      <c r="M235" s="176">
        <f t="shared" si="283"/>
        <v>0</v>
      </c>
      <c r="N235" s="176">
        <f t="shared" si="283"/>
        <v>0</v>
      </c>
      <c r="O235" s="176">
        <f t="shared" si="283"/>
        <v>0</v>
      </c>
      <c r="P235" s="176">
        <f t="shared" si="283"/>
        <v>0</v>
      </c>
      <c r="Q235" s="176">
        <f t="shared" si="283"/>
        <v>0</v>
      </c>
      <c r="R235" s="176"/>
      <c r="AT235" s="176"/>
      <c r="AU235" s="176"/>
      <c r="AV235" s="176"/>
      <c r="AW235" s="176">
        <f>($AV$136)</f>
        <v>0</v>
      </c>
      <c r="AX235" s="176">
        <f t="shared" ref="AX235:BC235" si="284">IF($AX$227&gt;0,ROUND(($AY$227/$AX$227)*AX220,0),0)</f>
        <v>0</v>
      </c>
      <c r="AY235" s="176">
        <f t="shared" si="284"/>
        <v>0</v>
      </c>
      <c r="AZ235" s="176">
        <f t="shared" si="284"/>
        <v>0</v>
      </c>
      <c r="BA235" s="176">
        <f t="shared" si="284"/>
        <v>0</v>
      </c>
      <c r="BB235" s="176">
        <f t="shared" si="284"/>
        <v>0</v>
      </c>
      <c r="BC235" s="176">
        <f t="shared" si="284"/>
        <v>0</v>
      </c>
      <c r="BD235" s="176"/>
      <c r="BE235" s="176"/>
    </row>
    <row r="236" spans="8:57" hidden="1" x14ac:dyDescent="0.25">
      <c r="H236" s="176"/>
      <c r="I236" s="176"/>
      <c r="J236" s="176"/>
      <c r="K236" s="176"/>
      <c r="L236" s="176" t="s">
        <v>25</v>
      </c>
      <c r="M236" s="176" t="s">
        <v>18</v>
      </c>
      <c r="N236" s="176" t="s">
        <v>26</v>
      </c>
      <c r="O236" s="176"/>
      <c r="P236" s="176"/>
      <c r="Q236" s="176"/>
      <c r="R236" s="176"/>
      <c r="AT236" s="176"/>
      <c r="AU236" s="176"/>
      <c r="AV236" s="176"/>
      <c r="AW236" s="176"/>
      <c r="AX236" s="176" t="s">
        <v>25</v>
      </c>
      <c r="AY236" s="176" t="s">
        <v>18</v>
      </c>
      <c r="AZ236" s="176" t="s">
        <v>26</v>
      </c>
      <c r="BA236" s="176"/>
      <c r="BB236" s="176"/>
      <c r="BC236" s="176"/>
      <c r="BD236" s="176"/>
      <c r="BE236" s="176"/>
    </row>
    <row r="237" spans="8:57" hidden="1" x14ac:dyDescent="0.25">
      <c r="H237" s="176"/>
      <c r="I237" s="176"/>
      <c r="J237" s="176"/>
      <c r="K237" s="176" t="s">
        <v>27</v>
      </c>
      <c r="L237" s="176">
        <f>(L229)</f>
        <v>0</v>
      </c>
      <c r="M237" s="176">
        <f>($L$129)</f>
        <v>0</v>
      </c>
      <c r="N237" s="177">
        <f t="shared" ref="N237:N242" si="285">IF(M237&gt;0,ROUND((L237-M237)/M237,2),0)</f>
        <v>0</v>
      </c>
      <c r="O237" s="176"/>
      <c r="P237" s="176"/>
      <c r="Q237" s="176"/>
      <c r="R237" s="176"/>
      <c r="AT237" s="176"/>
      <c r="AU237" s="176"/>
      <c r="AV237" s="176"/>
      <c r="AW237" s="176" t="s">
        <v>27</v>
      </c>
      <c r="AX237" s="176">
        <f>(AX229)</f>
        <v>0</v>
      </c>
      <c r="AY237" s="176">
        <f>($AX$129)</f>
        <v>0</v>
      </c>
      <c r="AZ237" s="177">
        <f t="shared" ref="AZ237:AZ242" si="286">IF(AY237&gt;0,ROUND((AX237-AY237)/AY237,2),0)</f>
        <v>0</v>
      </c>
      <c r="BA237" s="176"/>
      <c r="BB237" s="176"/>
      <c r="BC237" s="176"/>
      <c r="BD237" s="176"/>
      <c r="BE237" s="176"/>
    </row>
    <row r="238" spans="8:57" hidden="1" x14ac:dyDescent="0.25">
      <c r="H238" s="176"/>
      <c r="I238" s="176"/>
      <c r="J238" s="176"/>
      <c r="K238" s="176" t="s">
        <v>28</v>
      </c>
      <c r="L238" s="176">
        <f>(M229)</f>
        <v>0</v>
      </c>
      <c r="M238" s="176">
        <f>($M$129)</f>
        <v>0</v>
      </c>
      <c r="N238" s="177">
        <f t="shared" si="285"/>
        <v>0</v>
      </c>
      <c r="O238" s="176"/>
      <c r="P238" s="176"/>
      <c r="Q238" s="176"/>
      <c r="R238" s="176"/>
      <c r="AT238" s="176"/>
      <c r="AU238" s="176"/>
      <c r="AV238" s="176"/>
      <c r="AW238" s="176" t="s">
        <v>28</v>
      </c>
      <c r="AX238" s="176">
        <f>(AY229)</f>
        <v>0</v>
      </c>
      <c r="AY238" s="176">
        <f>($AY$129)</f>
        <v>0</v>
      </c>
      <c r="AZ238" s="177">
        <f t="shared" si="286"/>
        <v>0</v>
      </c>
      <c r="BA238" s="176"/>
      <c r="BB238" s="176"/>
      <c r="BC238" s="176"/>
      <c r="BD238" s="176"/>
      <c r="BE238" s="176"/>
    </row>
    <row r="239" spans="8:57" hidden="1" x14ac:dyDescent="0.25">
      <c r="H239" s="176"/>
      <c r="I239" s="176"/>
      <c r="J239" s="176"/>
      <c r="K239" s="176" t="s">
        <v>29</v>
      </c>
      <c r="L239" s="176">
        <f>(N229)</f>
        <v>0</v>
      </c>
      <c r="M239" s="176">
        <f>($N$129)</f>
        <v>0</v>
      </c>
      <c r="N239" s="177">
        <f t="shared" si="285"/>
        <v>0</v>
      </c>
      <c r="O239" s="176"/>
      <c r="P239" s="176"/>
      <c r="Q239" s="176"/>
      <c r="R239" s="176"/>
      <c r="AT239" s="176"/>
      <c r="AU239" s="176"/>
      <c r="AV239" s="176"/>
      <c r="AW239" s="176" t="s">
        <v>29</v>
      </c>
      <c r="AX239" s="176">
        <f>(AZ229)</f>
        <v>0</v>
      </c>
      <c r="AY239" s="176">
        <f>($AZ$129)</f>
        <v>0</v>
      </c>
      <c r="AZ239" s="177">
        <f t="shared" si="286"/>
        <v>0</v>
      </c>
      <c r="BA239" s="176"/>
      <c r="BB239" s="176"/>
      <c r="BC239" s="176"/>
      <c r="BD239" s="176"/>
      <c r="BE239" s="176"/>
    </row>
    <row r="240" spans="8:57" hidden="1" x14ac:dyDescent="0.25">
      <c r="H240" s="176"/>
      <c r="I240" s="176"/>
      <c r="J240" s="176"/>
      <c r="K240" s="176" t="s">
        <v>30</v>
      </c>
      <c r="L240" s="176">
        <f>(O229)</f>
        <v>0</v>
      </c>
      <c r="M240" s="176">
        <f>($O$129)</f>
        <v>0</v>
      </c>
      <c r="N240" s="177">
        <f t="shared" si="285"/>
        <v>0</v>
      </c>
      <c r="O240" s="176"/>
      <c r="P240" s="176"/>
      <c r="Q240" s="176"/>
      <c r="R240" s="176"/>
      <c r="AT240" s="176"/>
      <c r="AU240" s="176"/>
      <c r="AV240" s="176"/>
      <c r="AW240" s="176" t="s">
        <v>30</v>
      </c>
      <c r="AX240" s="176">
        <f>(BA229)</f>
        <v>0</v>
      </c>
      <c r="AY240" s="176">
        <f>($BA$129)</f>
        <v>0</v>
      </c>
      <c r="AZ240" s="177">
        <f t="shared" si="286"/>
        <v>0</v>
      </c>
      <c r="BA240" s="176"/>
      <c r="BB240" s="176"/>
      <c r="BC240" s="176"/>
      <c r="BD240" s="176"/>
      <c r="BE240" s="176"/>
    </row>
    <row r="241" spans="8:57" hidden="1" x14ac:dyDescent="0.25">
      <c r="H241" s="176"/>
      <c r="I241" s="176"/>
      <c r="J241" s="176"/>
      <c r="K241" s="176" t="s">
        <v>102</v>
      </c>
      <c r="L241" s="176">
        <f>(P229)</f>
        <v>0</v>
      </c>
      <c r="M241" s="176">
        <f>($P$129)</f>
        <v>0</v>
      </c>
      <c r="N241" s="177">
        <f t="shared" si="285"/>
        <v>0</v>
      </c>
      <c r="O241" s="176"/>
      <c r="P241" s="176"/>
      <c r="Q241" s="176"/>
      <c r="R241" s="176"/>
      <c r="AT241" s="176"/>
      <c r="AU241" s="176"/>
      <c r="AV241" s="176"/>
      <c r="AW241" s="176" t="s">
        <v>102</v>
      </c>
      <c r="AX241" s="176">
        <f>(BB229)</f>
        <v>0</v>
      </c>
      <c r="AY241" s="176">
        <f>($BB$129)</f>
        <v>0</v>
      </c>
      <c r="AZ241" s="177">
        <f t="shared" si="286"/>
        <v>0</v>
      </c>
      <c r="BA241" s="176"/>
      <c r="BB241" s="176"/>
      <c r="BC241" s="176"/>
      <c r="BD241" s="176"/>
      <c r="BE241" s="176"/>
    </row>
    <row r="242" spans="8:57" hidden="1" x14ac:dyDescent="0.25">
      <c r="H242" s="176"/>
      <c r="I242" s="176"/>
      <c r="J242" s="176"/>
      <c r="K242" s="176" t="s">
        <v>103</v>
      </c>
      <c r="L242" s="176">
        <f>(Q229)</f>
        <v>0</v>
      </c>
      <c r="M242" s="176">
        <f>($Q$129)</f>
        <v>0</v>
      </c>
      <c r="N242" s="177">
        <f t="shared" si="285"/>
        <v>0</v>
      </c>
      <c r="O242" s="176"/>
      <c r="P242" s="176"/>
      <c r="Q242" s="176"/>
      <c r="R242" s="176"/>
      <c r="AT242" s="176"/>
      <c r="AU242" s="176"/>
      <c r="AV242" s="176"/>
      <c r="AW242" s="176" t="s">
        <v>103</v>
      </c>
      <c r="AX242" s="176">
        <f>(BC229)</f>
        <v>0</v>
      </c>
      <c r="AY242" s="176">
        <f>($BC$129)</f>
        <v>0</v>
      </c>
      <c r="AZ242" s="177">
        <f t="shared" si="286"/>
        <v>0</v>
      </c>
      <c r="BA242" s="176"/>
      <c r="BB242" s="176"/>
      <c r="BC242" s="176"/>
      <c r="BD242" s="176"/>
      <c r="BE242" s="176"/>
    </row>
    <row r="243" spans="8:57" hidden="1" x14ac:dyDescent="0.25">
      <c r="H243" s="176"/>
      <c r="I243" s="176"/>
      <c r="J243" s="176"/>
      <c r="K243" s="176"/>
      <c r="L243" s="176">
        <f>SUM(L237:L242)</f>
        <v>0</v>
      </c>
      <c r="M243" s="176">
        <f>SUM(M237:M242)</f>
        <v>0</v>
      </c>
      <c r="N243" s="176"/>
      <c r="O243" s="176"/>
      <c r="P243" s="176"/>
      <c r="Q243" s="176"/>
      <c r="R243" s="176"/>
      <c r="AT243" s="176"/>
      <c r="AU243" s="176"/>
      <c r="AV243" s="176"/>
      <c r="AW243" s="176"/>
      <c r="AX243" s="176">
        <f>SUM(AX237:AX242)</f>
        <v>0</v>
      </c>
      <c r="AY243" s="176">
        <f>SUM(AY237:AY242)</f>
        <v>0</v>
      </c>
      <c r="AZ243" s="176"/>
      <c r="BA243" s="176"/>
      <c r="BB243" s="176"/>
      <c r="BC243" s="176"/>
      <c r="BD243" s="176"/>
      <c r="BE243" s="176"/>
    </row>
    <row r="244" spans="8:57" hidden="1" x14ac:dyDescent="0.25">
      <c r="H244" s="176" t="s">
        <v>42</v>
      </c>
      <c r="I244" s="176"/>
      <c r="J244" s="176"/>
      <c r="K244" s="176"/>
      <c r="L244" s="176">
        <f>($L$129)</f>
        <v>0</v>
      </c>
      <c r="M244" s="176">
        <f>($M$129)</f>
        <v>0</v>
      </c>
      <c r="N244" s="176">
        <f>($N$129)</f>
        <v>0</v>
      </c>
      <c r="O244" s="176">
        <f>($O$129)</f>
        <v>0</v>
      </c>
      <c r="P244" s="176">
        <f>($P$129)</f>
        <v>0</v>
      </c>
      <c r="Q244" s="176">
        <f>($Q$129)</f>
        <v>0</v>
      </c>
      <c r="R244" s="176"/>
      <c r="AT244" s="176" t="s">
        <v>42</v>
      </c>
      <c r="AU244" s="176"/>
      <c r="AV244" s="176"/>
      <c r="AW244" s="176"/>
      <c r="AX244" s="176">
        <f>($AX$129)</f>
        <v>0</v>
      </c>
      <c r="AY244" s="176">
        <f>($AY$129)</f>
        <v>0</v>
      </c>
      <c r="AZ244" s="176">
        <f>($AZ$129)</f>
        <v>0</v>
      </c>
      <c r="BA244" s="176">
        <f>($BA$129)</f>
        <v>0</v>
      </c>
      <c r="BB244" s="176">
        <f>($BB$129)</f>
        <v>0</v>
      </c>
      <c r="BC244" s="176">
        <f>($BC$129)</f>
        <v>0</v>
      </c>
      <c r="BD244" s="176"/>
      <c r="BE244" s="176"/>
    </row>
    <row r="245" spans="8:57" hidden="1" x14ac:dyDescent="0.25">
      <c r="H245" s="176"/>
      <c r="I245" s="176"/>
      <c r="J245" s="176"/>
      <c r="K245" s="176">
        <f t="shared" ref="K245:K250" si="287">SUM(L245:Q245)</f>
        <v>0</v>
      </c>
      <c r="L245" s="176">
        <f t="shared" ref="L245:L250" si="288">IF($L$237&gt;0,ROUND(($M$237/$L$237)*L230,0),0)</f>
        <v>0</v>
      </c>
      <c r="M245" s="176">
        <f t="shared" ref="M245:M250" si="289">IF($L$238&gt;0,ROUND(($M$238/$L$238)*M230,0),0)</f>
        <v>0</v>
      </c>
      <c r="N245" s="176">
        <f t="shared" ref="N245:N250" si="290">IF($L$239&gt;0,ROUND(($M$239/$L$239)*N230,0),0)</f>
        <v>0</v>
      </c>
      <c r="O245" s="176">
        <f t="shared" ref="O245:O250" si="291">IF($L$240&gt;0,ROUND(($M$240/$L$240)*O230,0),0)</f>
        <v>0</v>
      </c>
      <c r="P245" s="176">
        <f t="shared" ref="P245:P250" si="292">IF($L$241&gt;0,ROUND(($M$241/$L$241)*P230,0),0)</f>
        <v>0</v>
      </c>
      <c r="Q245" s="176">
        <f t="shared" ref="Q245:Q250" si="293">IF($L$242&gt;0,ROUND(($M$242/$L$242)*Q230,0),0)</f>
        <v>0</v>
      </c>
      <c r="R245" s="176"/>
      <c r="AT245" s="176"/>
      <c r="AU245" s="176"/>
      <c r="AV245" s="176"/>
      <c r="AW245" s="176">
        <f t="shared" ref="AW245:AW250" si="294">SUM(AX245:BC245)</f>
        <v>0</v>
      </c>
      <c r="AX245" s="176">
        <f t="shared" ref="AX245:AX250" si="295">IF($AX$237&gt;0,ROUND(($AY$237/$AX$237)*AX230,0),0)</f>
        <v>0</v>
      </c>
      <c r="AY245" s="176">
        <f t="shared" ref="AY245:AY250" si="296">IF($AX$238&gt;0,ROUND(($AY$238/$AX$238)*AY230,0),0)</f>
        <v>0</v>
      </c>
      <c r="AZ245" s="176">
        <f t="shared" ref="AZ245:AZ250" si="297">IF($AX$239&gt;0,ROUND(($AY$239/$AX$239)*AZ230,0),0)</f>
        <v>0</v>
      </c>
      <c r="BA245" s="176">
        <f t="shared" ref="BA245:BA250" si="298">IF($AX$240&gt;0,ROUND(($AY$240/$AX$240)*BA230,0),0)</f>
        <v>0</v>
      </c>
      <c r="BB245" s="176">
        <f t="shared" ref="BB245:BB250" si="299">IF($AX$241&gt;0,ROUND(($AY$241/$AX$241)*BB230,0),0)</f>
        <v>0</v>
      </c>
      <c r="BC245" s="176">
        <f t="shared" ref="BC245:BC250" si="300">IF($AX$242&gt;0,ROUND(($AY$242/$AX$242)*BC230,0),0)</f>
        <v>0</v>
      </c>
      <c r="BD245" s="176"/>
      <c r="BE245" s="176"/>
    </row>
    <row r="246" spans="8:57" hidden="1" x14ac:dyDescent="0.25">
      <c r="H246" s="176"/>
      <c r="I246" s="176"/>
      <c r="J246" s="176"/>
      <c r="K246" s="176">
        <f t="shared" si="287"/>
        <v>0</v>
      </c>
      <c r="L246" s="176">
        <f t="shared" si="288"/>
        <v>0</v>
      </c>
      <c r="M246" s="176">
        <f t="shared" si="289"/>
        <v>0</v>
      </c>
      <c r="N246" s="176">
        <f t="shared" si="290"/>
        <v>0</v>
      </c>
      <c r="O246" s="176">
        <f t="shared" si="291"/>
        <v>0</v>
      </c>
      <c r="P246" s="176">
        <f t="shared" si="292"/>
        <v>0</v>
      </c>
      <c r="Q246" s="176">
        <f t="shared" si="293"/>
        <v>0</v>
      </c>
      <c r="R246" s="176"/>
      <c r="AT246" s="176"/>
      <c r="AU246" s="176"/>
      <c r="AV246" s="176"/>
      <c r="AW246" s="176">
        <f t="shared" si="294"/>
        <v>0</v>
      </c>
      <c r="AX246" s="176">
        <f t="shared" si="295"/>
        <v>0</v>
      </c>
      <c r="AY246" s="176">
        <f t="shared" si="296"/>
        <v>0</v>
      </c>
      <c r="AZ246" s="176">
        <f t="shared" si="297"/>
        <v>0</v>
      </c>
      <c r="BA246" s="176">
        <f t="shared" si="298"/>
        <v>0</v>
      </c>
      <c r="BB246" s="176">
        <f t="shared" si="299"/>
        <v>0</v>
      </c>
      <c r="BC246" s="176">
        <f t="shared" si="300"/>
        <v>0</v>
      </c>
      <c r="BD246" s="176"/>
      <c r="BE246" s="176"/>
    </row>
    <row r="247" spans="8:57" hidden="1" x14ac:dyDescent="0.25">
      <c r="H247" s="176"/>
      <c r="I247" s="176"/>
      <c r="J247" s="176"/>
      <c r="K247" s="176">
        <f t="shared" si="287"/>
        <v>0</v>
      </c>
      <c r="L247" s="176">
        <f t="shared" si="288"/>
        <v>0</v>
      </c>
      <c r="M247" s="176">
        <f t="shared" si="289"/>
        <v>0</v>
      </c>
      <c r="N247" s="176">
        <f t="shared" si="290"/>
        <v>0</v>
      </c>
      <c r="O247" s="176">
        <f t="shared" si="291"/>
        <v>0</v>
      </c>
      <c r="P247" s="176">
        <f t="shared" si="292"/>
        <v>0</v>
      </c>
      <c r="Q247" s="176">
        <f t="shared" si="293"/>
        <v>0</v>
      </c>
      <c r="R247" s="176"/>
      <c r="AT247" s="176"/>
      <c r="AU247" s="176"/>
      <c r="AV247" s="176"/>
      <c r="AW247" s="176">
        <f t="shared" si="294"/>
        <v>0</v>
      </c>
      <c r="AX247" s="176">
        <f t="shared" si="295"/>
        <v>0</v>
      </c>
      <c r="AY247" s="176">
        <f t="shared" si="296"/>
        <v>0</v>
      </c>
      <c r="AZ247" s="176">
        <f t="shared" si="297"/>
        <v>0</v>
      </c>
      <c r="BA247" s="176">
        <f t="shared" si="298"/>
        <v>0</v>
      </c>
      <c r="BB247" s="176">
        <f t="shared" si="299"/>
        <v>0</v>
      </c>
      <c r="BC247" s="176">
        <f t="shared" si="300"/>
        <v>0</v>
      </c>
      <c r="BD247" s="176"/>
      <c r="BE247" s="176"/>
    </row>
    <row r="248" spans="8:57" hidden="1" x14ac:dyDescent="0.25">
      <c r="H248" s="176"/>
      <c r="I248" s="176"/>
      <c r="J248" s="176"/>
      <c r="K248" s="176">
        <f t="shared" si="287"/>
        <v>0</v>
      </c>
      <c r="L248" s="176">
        <f t="shared" si="288"/>
        <v>0</v>
      </c>
      <c r="M248" s="176">
        <f t="shared" si="289"/>
        <v>0</v>
      </c>
      <c r="N248" s="176">
        <f t="shared" si="290"/>
        <v>0</v>
      </c>
      <c r="O248" s="176">
        <f t="shared" si="291"/>
        <v>0</v>
      </c>
      <c r="P248" s="176">
        <f t="shared" si="292"/>
        <v>0</v>
      </c>
      <c r="Q248" s="176">
        <f t="shared" si="293"/>
        <v>0</v>
      </c>
      <c r="R248" s="176"/>
      <c r="AT248" s="176"/>
      <c r="AU248" s="176"/>
      <c r="AV248" s="176"/>
      <c r="AW248" s="176">
        <f t="shared" si="294"/>
        <v>0</v>
      </c>
      <c r="AX248" s="176">
        <f t="shared" si="295"/>
        <v>0</v>
      </c>
      <c r="AY248" s="176">
        <f t="shared" si="296"/>
        <v>0</v>
      </c>
      <c r="AZ248" s="176">
        <f t="shared" si="297"/>
        <v>0</v>
      </c>
      <c r="BA248" s="176">
        <f t="shared" si="298"/>
        <v>0</v>
      </c>
      <c r="BB248" s="176">
        <f t="shared" si="299"/>
        <v>0</v>
      </c>
      <c r="BC248" s="176">
        <f t="shared" si="300"/>
        <v>0</v>
      </c>
      <c r="BD248" s="176"/>
      <c r="BE248" s="176"/>
    </row>
    <row r="249" spans="8:57" hidden="1" x14ac:dyDescent="0.25">
      <c r="H249" s="176"/>
      <c r="I249" s="176"/>
      <c r="J249" s="176"/>
      <c r="K249" s="176">
        <f t="shared" si="287"/>
        <v>0</v>
      </c>
      <c r="L249" s="176">
        <f t="shared" si="288"/>
        <v>0</v>
      </c>
      <c r="M249" s="176">
        <f t="shared" si="289"/>
        <v>0</v>
      </c>
      <c r="N249" s="176">
        <f t="shared" si="290"/>
        <v>0</v>
      </c>
      <c r="O249" s="176">
        <f t="shared" si="291"/>
        <v>0</v>
      </c>
      <c r="P249" s="176">
        <f t="shared" si="292"/>
        <v>0</v>
      </c>
      <c r="Q249" s="176">
        <f t="shared" si="293"/>
        <v>0</v>
      </c>
      <c r="R249" s="176"/>
      <c r="AT249" s="176"/>
      <c r="AU249" s="176"/>
      <c r="AV249" s="176"/>
      <c r="AW249" s="176">
        <f t="shared" si="294"/>
        <v>0</v>
      </c>
      <c r="AX249" s="176">
        <f t="shared" si="295"/>
        <v>0</v>
      </c>
      <c r="AY249" s="176">
        <f t="shared" si="296"/>
        <v>0</v>
      </c>
      <c r="AZ249" s="176">
        <f t="shared" si="297"/>
        <v>0</v>
      </c>
      <c r="BA249" s="176">
        <f t="shared" si="298"/>
        <v>0</v>
      </c>
      <c r="BB249" s="176">
        <f t="shared" si="299"/>
        <v>0</v>
      </c>
      <c r="BC249" s="176">
        <f t="shared" si="300"/>
        <v>0</v>
      </c>
      <c r="BD249" s="176"/>
      <c r="BE249" s="176"/>
    </row>
    <row r="250" spans="8:57" hidden="1" x14ac:dyDescent="0.25">
      <c r="H250" s="176"/>
      <c r="I250" s="176"/>
      <c r="J250" s="176"/>
      <c r="K250" s="176">
        <f t="shared" si="287"/>
        <v>0</v>
      </c>
      <c r="L250" s="176">
        <f t="shared" si="288"/>
        <v>0</v>
      </c>
      <c r="M250" s="176">
        <f t="shared" si="289"/>
        <v>0</v>
      </c>
      <c r="N250" s="176">
        <f t="shared" si="290"/>
        <v>0</v>
      </c>
      <c r="O250" s="176">
        <f t="shared" si="291"/>
        <v>0</v>
      </c>
      <c r="P250" s="176">
        <f t="shared" si="292"/>
        <v>0</v>
      </c>
      <c r="Q250" s="176">
        <f t="shared" si="293"/>
        <v>0</v>
      </c>
      <c r="R250" s="176"/>
      <c r="AT250" s="176"/>
      <c r="AU250" s="176"/>
      <c r="AV250" s="176"/>
      <c r="AW250" s="176">
        <f t="shared" si="294"/>
        <v>0</v>
      </c>
      <c r="AX250" s="176">
        <f t="shared" si="295"/>
        <v>0</v>
      </c>
      <c r="AY250" s="176">
        <f t="shared" si="296"/>
        <v>0</v>
      </c>
      <c r="AZ250" s="176">
        <f t="shared" si="297"/>
        <v>0</v>
      </c>
      <c r="BA250" s="176">
        <f t="shared" si="298"/>
        <v>0</v>
      </c>
      <c r="BB250" s="176">
        <f t="shared" si="299"/>
        <v>0</v>
      </c>
      <c r="BC250" s="176">
        <f t="shared" si="300"/>
        <v>0</v>
      </c>
      <c r="BD250" s="176"/>
      <c r="BE250" s="176"/>
    </row>
    <row r="251" spans="8:57" hidden="1" x14ac:dyDescent="0.25">
      <c r="H251" s="176"/>
      <c r="I251" s="176"/>
      <c r="J251" s="176"/>
      <c r="K251" s="176"/>
      <c r="L251" s="176" t="s">
        <v>32</v>
      </c>
      <c r="M251" s="176" t="s">
        <v>21</v>
      </c>
      <c r="N251" s="176" t="s">
        <v>26</v>
      </c>
      <c r="O251" s="176"/>
      <c r="P251" s="176"/>
      <c r="Q251" s="176"/>
      <c r="R251" s="176"/>
      <c r="AT251" s="176"/>
      <c r="AU251" s="176"/>
      <c r="AV251" s="176"/>
      <c r="AW251" s="176"/>
      <c r="AX251" s="176" t="s">
        <v>32</v>
      </c>
      <c r="AY251" s="176" t="s">
        <v>21</v>
      </c>
      <c r="AZ251" s="176" t="s">
        <v>26</v>
      </c>
      <c r="BA251" s="176"/>
      <c r="BB251" s="176"/>
      <c r="BC251" s="176"/>
      <c r="BD251" s="176"/>
      <c r="BE251" s="176"/>
    </row>
    <row r="252" spans="8:57" hidden="1" x14ac:dyDescent="0.25">
      <c r="H252" s="176"/>
      <c r="I252" s="176"/>
      <c r="J252" s="176"/>
      <c r="K252" s="176" t="s">
        <v>33</v>
      </c>
      <c r="L252" s="176">
        <f t="shared" ref="L252:L257" si="301">(K245)</f>
        <v>0</v>
      </c>
      <c r="M252" s="176">
        <f>($J$131)</f>
        <v>0</v>
      </c>
      <c r="N252" s="177">
        <f t="shared" ref="N252:N257" si="302">IF(M252&gt;0,ROUND((L252-M252)/M252,2),0)</f>
        <v>0</v>
      </c>
      <c r="O252" s="176"/>
      <c r="P252" s="176"/>
      <c r="Q252" s="176"/>
      <c r="R252" s="176"/>
      <c r="AT252" s="176"/>
      <c r="AU252" s="176"/>
      <c r="AV252" s="176"/>
      <c r="AW252" s="176" t="s">
        <v>33</v>
      </c>
      <c r="AX252" s="176">
        <f t="shared" ref="AX252:AX257" si="303">(AW245)</f>
        <v>0</v>
      </c>
      <c r="AY252" s="176">
        <f>($AV$131)</f>
        <v>0</v>
      </c>
      <c r="AZ252" s="177">
        <f t="shared" ref="AZ252:AZ257" si="304">IF(AY252&gt;0,ROUND((AX252-AY252)/AY252,2),0)</f>
        <v>0</v>
      </c>
      <c r="BA252" s="176"/>
      <c r="BB252" s="176"/>
      <c r="BC252" s="176"/>
      <c r="BD252" s="176"/>
      <c r="BE252" s="176"/>
    </row>
    <row r="253" spans="8:57" hidden="1" x14ac:dyDescent="0.25">
      <c r="H253" s="176"/>
      <c r="I253" s="176"/>
      <c r="J253" s="176"/>
      <c r="K253" s="176" t="s">
        <v>34</v>
      </c>
      <c r="L253" s="176">
        <f t="shared" si="301"/>
        <v>0</v>
      </c>
      <c r="M253" s="176">
        <f>($J$132)</f>
        <v>0</v>
      </c>
      <c r="N253" s="177">
        <f t="shared" si="302"/>
        <v>0</v>
      </c>
      <c r="O253" s="176"/>
      <c r="P253" s="176"/>
      <c r="Q253" s="176"/>
      <c r="R253" s="176"/>
      <c r="AT253" s="176"/>
      <c r="AU253" s="176"/>
      <c r="AV253" s="176"/>
      <c r="AW253" s="176" t="s">
        <v>34</v>
      </c>
      <c r="AX253" s="176">
        <f t="shared" si="303"/>
        <v>0</v>
      </c>
      <c r="AY253" s="176">
        <f>($AV$132)</f>
        <v>0</v>
      </c>
      <c r="AZ253" s="177">
        <f t="shared" si="304"/>
        <v>0</v>
      </c>
      <c r="BA253" s="176"/>
      <c r="BB253" s="176"/>
      <c r="BC253" s="176"/>
      <c r="BD253" s="176"/>
      <c r="BE253" s="176"/>
    </row>
    <row r="254" spans="8:57" hidden="1" x14ac:dyDescent="0.25">
      <c r="H254" s="176"/>
      <c r="I254" s="176"/>
      <c r="J254" s="176"/>
      <c r="K254" s="176" t="s">
        <v>35</v>
      </c>
      <c r="L254" s="176">
        <f t="shared" si="301"/>
        <v>0</v>
      </c>
      <c r="M254" s="176">
        <f>($J$133)</f>
        <v>0</v>
      </c>
      <c r="N254" s="177">
        <f t="shared" si="302"/>
        <v>0</v>
      </c>
      <c r="O254" s="176"/>
      <c r="P254" s="176"/>
      <c r="Q254" s="176"/>
      <c r="R254" s="176"/>
      <c r="AT254" s="176"/>
      <c r="AU254" s="176"/>
      <c r="AV254" s="176"/>
      <c r="AW254" s="176" t="s">
        <v>35</v>
      </c>
      <c r="AX254" s="176">
        <f t="shared" si="303"/>
        <v>0</v>
      </c>
      <c r="AY254" s="176">
        <f>($AV$133)</f>
        <v>0</v>
      </c>
      <c r="AZ254" s="177">
        <f t="shared" si="304"/>
        <v>0</v>
      </c>
      <c r="BA254" s="176"/>
      <c r="BB254" s="176"/>
      <c r="BC254" s="176"/>
      <c r="BD254" s="176"/>
      <c r="BE254" s="176"/>
    </row>
    <row r="255" spans="8:57" hidden="1" x14ac:dyDescent="0.25">
      <c r="H255" s="176"/>
      <c r="I255" s="176"/>
      <c r="J255" s="176"/>
      <c r="K255" s="176" t="s">
        <v>36</v>
      </c>
      <c r="L255" s="176">
        <f t="shared" si="301"/>
        <v>0</v>
      </c>
      <c r="M255" s="176">
        <f>($J$134)</f>
        <v>0</v>
      </c>
      <c r="N255" s="177">
        <f t="shared" si="302"/>
        <v>0</v>
      </c>
      <c r="O255" s="176"/>
      <c r="P255" s="176"/>
      <c r="Q255" s="176"/>
      <c r="R255" s="176"/>
      <c r="AT255" s="176"/>
      <c r="AU255" s="176"/>
      <c r="AV255" s="176"/>
      <c r="AW255" s="176" t="s">
        <v>36</v>
      </c>
      <c r="AX255" s="176">
        <f t="shared" si="303"/>
        <v>0</v>
      </c>
      <c r="AY255" s="176">
        <f>($AV$134)</f>
        <v>0</v>
      </c>
      <c r="AZ255" s="177">
        <f t="shared" si="304"/>
        <v>0</v>
      </c>
      <c r="BA255" s="176"/>
      <c r="BB255" s="176"/>
      <c r="BC255" s="176"/>
      <c r="BD255" s="176"/>
      <c r="BE255" s="176"/>
    </row>
    <row r="256" spans="8:57" hidden="1" x14ac:dyDescent="0.25">
      <c r="H256" s="176"/>
      <c r="I256" s="176"/>
      <c r="J256" s="176"/>
      <c r="K256" s="176" t="s">
        <v>104</v>
      </c>
      <c r="L256" s="176">
        <f t="shared" si="301"/>
        <v>0</v>
      </c>
      <c r="M256" s="176">
        <f>($J$135)</f>
        <v>0</v>
      </c>
      <c r="N256" s="177">
        <f t="shared" si="302"/>
        <v>0</v>
      </c>
      <c r="O256" s="176"/>
      <c r="P256" s="176"/>
      <c r="Q256" s="176"/>
      <c r="R256" s="176"/>
      <c r="AT256" s="176"/>
      <c r="AU256" s="176"/>
      <c r="AV256" s="176"/>
      <c r="AW256" s="176" t="s">
        <v>104</v>
      </c>
      <c r="AX256" s="176">
        <f t="shared" si="303"/>
        <v>0</v>
      </c>
      <c r="AY256" s="176">
        <f>($AV$135)</f>
        <v>0</v>
      </c>
      <c r="AZ256" s="177">
        <f t="shared" si="304"/>
        <v>0</v>
      </c>
      <c r="BA256" s="176"/>
      <c r="BB256" s="176"/>
      <c r="BC256" s="176"/>
      <c r="BD256" s="176"/>
      <c r="BE256" s="176"/>
    </row>
    <row r="257" spans="8:57" hidden="1" x14ac:dyDescent="0.25">
      <c r="H257" s="176"/>
      <c r="I257" s="176"/>
      <c r="J257" s="176"/>
      <c r="K257" s="176" t="s">
        <v>105</v>
      </c>
      <c r="L257" s="176">
        <f t="shared" si="301"/>
        <v>0</v>
      </c>
      <c r="M257" s="176">
        <f>($J$136)</f>
        <v>0</v>
      </c>
      <c r="N257" s="177">
        <f t="shared" si="302"/>
        <v>0</v>
      </c>
      <c r="O257" s="176"/>
      <c r="P257" s="176"/>
      <c r="Q257" s="176"/>
      <c r="R257" s="176"/>
      <c r="AT257" s="176"/>
      <c r="AU257" s="176"/>
      <c r="AV257" s="176"/>
      <c r="AW257" s="176" t="s">
        <v>105</v>
      </c>
      <c r="AX257" s="176">
        <f t="shared" si="303"/>
        <v>0</v>
      </c>
      <c r="AY257" s="176">
        <f>($AV$136)</f>
        <v>0</v>
      </c>
      <c r="AZ257" s="177">
        <f t="shared" si="304"/>
        <v>0</v>
      </c>
      <c r="BA257" s="176"/>
      <c r="BB257" s="176"/>
      <c r="BC257" s="176"/>
      <c r="BD257" s="176"/>
      <c r="BE257" s="176"/>
    </row>
    <row r="258" spans="8:57" hidden="1" x14ac:dyDescent="0.25">
      <c r="H258" s="176"/>
      <c r="I258" s="176"/>
      <c r="J258" s="176"/>
      <c r="K258" s="176"/>
      <c r="L258" s="176">
        <f>SUM(L252:L257)</f>
        <v>0</v>
      </c>
      <c r="M258" s="176">
        <f>SUM(M252:M257)</f>
        <v>0</v>
      </c>
      <c r="N258" s="176"/>
      <c r="O258" s="176"/>
      <c r="P258" s="176"/>
      <c r="Q258" s="176"/>
      <c r="R258" s="176"/>
      <c r="AT258" s="176"/>
      <c r="AU258" s="176"/>
      <c r="AV258" s="176"/>
      <c r="AW258" s="176"/>
      <c r="AX258" s="176">
        <f>SUM(AX252:AX257)</f>
        <v>0</v>
      </c>
      <c r="AY258" s="176">
        <f>SUM(AY252:AY257)</f>
        <v>0</v>
      </c>
      <c r="AZ258" s="176"/>
      <c r="BA258" s="176"/>
      <c r="BB258" s="176"/>
      <c r="BC258" s="176"/>
      <c r="BD258" s="176"/>
      <c r="BE258" s="176"/>
    </row>
    <row r="259" spans="8:57" hidden="1" x14ac:dyDescent="0.25">
      <c r="H259" s="176" t="s">
        <v>43</v>
      </c>
      <c r="I259" s="176"/>
      <c r="J259" s="176"/>
      <c r="K259" s="176"/>
      <c r="L259" s="176">
        <f t="shared" ref="L259:Q259" si="305">SUM(L260:L265)</f>
        <v>0</v>
      </c>
      <c r="M259" s="176">
        <f t="shared" si="305"/>
        <v>0</v>
      </c>
      <c r="N259" s="176">
        <f t="shared" si="305"/>
        <v>0</v>
      </c>
      <c r="O259" s="176">
        <f t="shared" si="305"/>
        <v>0</v>
      </c>
      <c r="P259" s="176">
        <f t="shared" si="305"/>
        <v>0</v>
      </c>
      <c r="Q259" s="176">
        <f t="shared" si="305"/>
        <v>0</v>
      </c>
      <c r="R259" s="176"/>
      <c r="AT259" s="176" t="s">
        <v>43</v>
      </c>
      <c r="AU259" s="176"/>
      <c r="AV259" s="176"/>
      <c r="AW259" s="176"/>
      <c r="AX259" s="176">
        <f t="shared" ref="AX259:BC259" si="306">SUM(AX260:AX265)</f>
        <v>0</v>
      </c>
      <c r="AY259" s="176">
        <f t="shared" si="306"/>
        <v>0</v>
      </c>
      <c r="AZ259" s="176">
        <f t="shared" si="306"/>
        <v>0</v>
      </c>
      <c r="BA259" s="176">
        <f t="shared" si="306"/>
        <v>0</v>
      </c>
      <c r="BB259" s="176">
        <f t="shared" si="306"/>
        <v>0</v>
      </c>
      <c r="BC259" s="176">
        <f t="shared" si="306"/>
        <v>0</v>
      </c>
      <c r="BD259" s="176"/>
      <c r="BE259" s="176"/>
    </row>
    <row r="260" spans="8:57" hidden="1" x14ac:dyDescent="0.25">
      <c r="H260" s="176"/>
      <c r="I260" s="176"/>
      <c r="J260" s="176"/>
      <c r="K260" s="176">
        <f>($J$131)</f>
        <v>0</v>
      </c>
      <c r="L260" s="176">
        <f t="shared" ref="L260:Q260" si="307">IF($L$252&gt;0,ROUND(($M$252/$L$252)*L245,0),0)</f>
        <v>0</v>
      </c>
      <c r="M260" s="176">
        <f t="shared" si="307"/>
        <v>0</v>
      </c>
      <c r="N260" s="176">
        <f t="shared" si="307"/>
        <v>0</v>
      </c>
      <c r="O260" s="176">
        <f t="shared" si="307"/>
        <v>0</v>
      </c>
      <c r="P260" s="176">
        <f t="shared" si="307"/>
        <v>0</v>
      </c>
      <c r="Q260" s="176">
        <f t="shared" si="307"/>
        <v>0</v>
      </c>
      <c r="R260" s="176"/>
      <c r="AT260" s="176"/>
      <c r="AU260" s="176"/>
      <c r="AV260" s="176"/>
      <c r="AW260" s="176">
        <f>($AV$131)</f>
        <v>0</v>
      </c>
      <c r="AX260" s="176">
        <f t="shared" ref="AX260:BC260" si="308">IF($AX$252&gt;0,ROUND(($AY$252/$AX$252)*AX245,0),0)</f>
        <v>0</v>
      </c>
      <c r="AY260" s="176">
        <f t="shared" si="308"/>
        <v>0</v>
      </c>
      <c r="AZ260" s="176">
        <f t="shared" si="308"/>
        <v>0</v>
      </c>
      <c r="BA260" s="176">
        <f t="shared" si="308"/>
        <v>0</v>
      </c>
      <c r="BB260" s="176">
        <f t="shared" si="308"/>
        <v>0</v>
      </c>
      <c r="BC260" s="176">
        <f t="shared" si="308"/>
        <v>0</v>
      </c>
      <c r="BD260" s="176"/>
      <c r="BE260" s="176"/>
    </row>
    <row r="261" spans="8:57" hidden="1" x14ac:dyDescent="0.25">
      <c r="H261" s="176"/>
      <c r="I261" s="176"/>
      <c r="J261" s="176"/>
      <c r="K261" s="176">
        <f>($J$132)</f>
        <v>0</v>
      </c>
      <c r="L261" s="176">
        <f t="shared" ref="L261:Q261" si="309">IF($L$253&gt;0,ROUND(($M$253/$L$253)*L246,0),0)</f>
        <v>0</v>
      </c>
      <c r="M261" s="176">
        <f t="shared" si="309"/>
        <v>0</v>
      </c>
      <c r="N261" s="176">
        <f t="shared" si="309"/>
        <v>0</v>
      </c>
      <c r="O261" s="176">
        <f t="shared" si="309"/>
        <v>0</v>
      </c>
      <c r="P261" s="176">
        <f t="shared" si="309"/>
        <v>0</v>
      </c>
      <c r="Q261" s="176">
        <f t="shared" si="309"/>
        <v>0</v>
      </c>
      <c r="R261" s="176"/>
      <c r="AT261" s="176"/>
      <c r="AU261" s="176"/>
      <c r="AV261" s="176"/>
      <c r="AW261" s="176">
        <f>($AV$132)</f>
        <v>0</v>
      </c>
      <c r="AX261" s="176">
        <f t="shared" ref="AX261:BC261" si="310">IF($AX$253&gt;0,ROUND(($AY$253/$AX$253)*AX246,0),0)</f>
        <v>0</v>
      </c>
      <c r="AY261" s="176">
        <f t="shared" si="310"/>
        <v>0</v>
      </c>
      <c r="AZ261" s="176">
        <f t="shared" si="310"/>
        <v>0</v>
      </c>
      <c r="BA261" s="176">
        <f t="shared" si="310"/>
        <v>0</v>
      </c>
      <c r="BB261" s="176">
        <f t="shared" si="310"/>
        <v>0</v>
      </c>
      <c r="BC261" s="176">
        <f t="shared" si="310"/>
        <v>0</v>
      </c>
      <c r="BD261" s="176"/>
      <c r="BE261" s="176"/>
    </row>
    <row r="262" spans="8:57" hidden="1" x14ac:dyDescent="0.25">
      <c r="H262" s="176"/>
      <c r="I262" s="176"/>
      <c r="J262" s="176"/>
      <c r="K262" s="176">
        <f>($J$133)</f>
        <v>0</v>
      </c>
      <c r="L262" s="176">
        <f t="shared" ref="L262:Q262" si="311">IF($L$254&gt;0,ROUND(($M$254/$L$254)*L247,0),0)</f>
        <v>0</v>
      </c>
      <c r="M262" s="176">
        <f t="shared" si="311"/>
        <v>0</v>
      </c>
      <c r="N262" s="176">
        <f t="shared" si="311"/>
        <v>0</v>
      </c>
      <c r="O262" s="176">
        <f t="shared" si="311"/>
        <v>0</v>
      </c>
      <c r="P262" s="176">
        <f t="shared" si="311"/>
        <v>0</v>
      </c>
      <c r="Q262" s="176">
        <f t="shared" si="311"/>
        <v>0</v>
      </c>
      <c r="R262" s="176"/>
      <c r="AT262" s="176"/>
      <c r="AU262" s="176"/>
      <c r="AV262" s="176"/>
      <c r="AW262" s="176">
        <f>($AV$133)</f>
        <v>0</v>
      </c>
      <c r="AX262" s="176">
        <f t="shared" ref="AX262:BC262" si="312">IF($AX$254&gt;0,ROUND(($AY$254/$AX$254)*AX247,0),0)</f>
        <v>0</v>
      </c>
      <c r="AY262" s="176">
        <f t="shared" si="312"/>
        <v>0</v>
      </c>
      <c r="AZ262" s="176">
        <f t="shared" si="312"/>
        <v>0</v>
      </c>
      <c r="BA262" s="176">
        <f t="shared" si="312"/>
        <v>0</v>
      </c>
      <c r="BB262" s="176">
        <f t="shared" si="312"/>
        <v>0</v>
      </c>
      <c r="BC262" s="176">
        <f t="shared" si="312"/>
        <v>0</v>
      </c>
      <c r="BD262" s="176"/>
      <c r="BE262" s="176"/>
    </row>
    <row r="263" spans="8:57" hidden="1" x14ac:dyDescent="0.25">
      <c r="H263" s="176"/>
      <c r="I263" s="176"/>
      <c r="J263" s="176"/>
      <c r="K263" s="176">
        <f>($J$134)</f>
        <v>0</v>
      </c>
      <c r="L263" s="176">
        <f t="shared" ref="L263:Q263" si="313">IF($L$255&gt;0,ROUND(($M$255/$L$255)*L248,0),0)</f>
        <v>0</v>
      </c>
      <c r="M263" s="176">
        <f t="shared" si="313"/>
        <v>0</v>
      </c>
      <c r="N263" s="176">
        <f t="shared" si="313"/>
        <v>0</v>
      </c>
      <c r="O263" s="176">
        <f t="shared" si="313"/>
        <v>0</v>
      </c>
      <c r="P263" s="176">
        <f t="shared" si="313"/>
        <v>0</v>
      </c>
      <c r="Q263" s="176">
        <f t="shared" si="313"/>
        <v>0</v>
      </c>
      <c r="R263" s="176"/>
      <c r="AT263" s="176"/>
      <c r="AU263" s="176"/>
      <c r="AV263" s="176"/>
      <c r="AW263" s="176">
        <f>($AV$134)</f>
        <v>0</v>
      </c>
      <c r="AX263" s="176">
        <f t="shared" ref="AX263:BC263" si="314">IF($AX$255&gt;0,ROUND(($AY$255/$AX$255)*AX248,0),0)</f>
        <v>0</v>
      </c>
      <c r="AY263" s="176">
        <f t="shared" si="314"/>
        <v>0</v>
      </c>
      <c r="AZ263" s="176">
        <f t="shared" si="314"/>
        <v>0</v>
      </c>
      <c r="BA263" s="176">
        <f t="shared" si="314"/>
        <v>0</v>
      </c>
      <c r="BB263" s="176">
        <f t="shared" si="314"/>
        <v>0</v>
      </c>
      <c r="BC263" s="176">
        <f t="shared" si="314"/>
        <v>0</v>
      </c>
      <c r="BD263" s="176"/>
      <c r="BE263" s="176"/>
    </row>
    <row r="264" spans="8:57" hidden="1" x14ac:dyDescent="0.25">
      <c r="H264" s="176"/>
      <c r="I264" s="176"/>
      <c r="J264" s="176"/>
      <c r="K264" s="176">
        <f>($J$135)</f>
        <v>0</v>
      </c>
      <c r="L264" s="176">
        <f t="shared" ref="L264:Q264" si="315">IF($L$256&gt;0,ROUND(($M$256/$L$256)*L249,0),0)</f>
        <v>0</v>
      </c>
      <c r="M264" s="176">
        <f t="shared" si="315"/>
        <v>0</v>
      </c>
      <c r="N264" s="176">
        <f t="shared" si="315"/>
        <v>0</v>
      </c>
      <c r="O264" s="176">
        <f t="shared" si="315"/>
        <v>0</v>
      </c>
      <c r="P264" s="176">
        <f t="shared" si="315"/>
        <v>0</v>
      </c>
      <c r="Q264" s="176">
        <f t="shared" si="315"/>
        <v>0</v>
      </c>
      <c r="R264" s="176"/>
      <c r="AT264" s="176"/>
      <c r="AU264" s="176"/>
      <c r="AV264" s="176"/>
      <c r="AW264" s="176">
        <f>($AV$135)</f>
        <v>0</v>
      </c>
      <c r="AX264" s="176">
        <f t="shared" ref="AX264:BC264" si="316">IF($AX$256&gt;0,ROUND(($AY$256/$AX$256)*AX249,0),0)</f>
        <v>0</v>
      </c>
      <c r="AY264" s="176">
        <f t="shared" si="316"/>
        <v>0</v>
      </c>
      <c r="AZ264" s="176">
        <f t="shared" si="316"/>
        <v>0</v>
      </c>
      <c r="BA264" s="176">
        <f t="shared" si="316"/>
        <v>0</v>
      </c>
      <c r="BB264" s="176">
        <f t="shared" si="316"/>
        <v>0</v>
      </c>
      <c r="BC264" s="176">
        <f t="shared" si="316"/>
        <v>0</v>
      </c>
      <c r="BD264" s="176"/>
      <c r="BE264" s="176"/>
    </row>
    <row r="265" spans="8:57" hidden="1" x14ac:dyDescent="0.25">
      <c r="H265" s="176"/>
      <c r="I265" s="176"/>
      <c r="J265" s="176"/>
      <c r="K265" s="176">
        <f>($J$136)</f>
        <v>0</v>
      </c>
      <c r="L265" s="176">
        <f t="shared" ref="L265:Q265" si="317">IF($L$257&gt;0,ROUND(($M$257/$L$257)*L250,0),0)</f>
        <v>0</v>
      </c>
      <c r="M265" s="176">
        <f t="shared" si="317"/>
        <v>0</v>
      </c>
      <c r="N265" s="176">
        <f t="shared" si="317"/>
        <v>0</v>
      </c>
      <c r="O265" s="176">
        <f t="shared" si="317"/>
        <v>0</v>
      </c>
      <c r="P265" s="176">
        <f t="shared" si="317"/>
        <v>0</v>
      </c>
      <c r="Q265" s="176">
        <f t="shared" si="317"/>
        <v>0</v>
      </c>
      <c r="R265" s="176"/>
      <c r="AT265" s="176"/>
      <c r="AU265" s="176"/>
      <c r="AV265" s="176"/>
      <c r="AW265" s="176">
        <f>($AV$136)</f>
        <v>0</v>
      </c>
      <c r="AX265" s="176">
        <f t="shared" ref="AX265:BC265" si="318">IF($AX$257&gt;0,ROUND(($AY$257/$AX$257)*AX250,0),0)</f>
        <v>0</v>
      </c>
      <c r="AY265" s="176">
        <f t="shared" si="318"/>
        <v>0</v>
      </c>
      <c r="AZ265" s="176">
        <f t="shared" si="318"/>
        <v>0</v>
      </c>
      <c r="BA265" s="176">
        <f t="shared" si="318"/>
        <v>0</v>
      </c>
      <c r="BB265" s="176">
        <f t="shared" si="318"/>
        <v>0</v>
      </c>
      <c r="BC265" s="176">
        <f t="shared" si="318"/>
        <v>0</v>
      </c>
      <c r="BD265" s="176"/>
      <c r="BE265" s="176"/>
    </row>
    <row r="266" spans="8:57" hidden="1" x14ac:dyDescent="0.25">
      <c r="H266" s="176"/>
      <c r="I266" s="176"/>
      <c r="J266" s="176"/>
      <c r="K266" s="176"/>
      <c r="L266" s="176" t="s">
        <v>25</v>
      </c>
      <c r="M266" s="176" t="s">
        <v>18</v>
      </c>
      <c r="N266" s="176" t="s">
        <v>26</v>
      </c>
      <c r="O266" s="176"/>
      <c r="P266" s="176"/>
      <c r="Q266" s="176"/>
      <c r="R266" s="176"/>
      <c r="AT266" s="176"/>
      <c r="AU266" s="176"/>
      <c r="AV266" s="176"/>
      <c r="AW266" s="176"/>
      <c r="AX266" s="176" t="s">
        <v>25</v>
      </c>
      <c r="AY266" s="176" t="s">
        <v>18</v>
      </c>
      <c r="AZ266" s="176" t="s">
        <v>26</v>
      </c>
      <c r="BA266" s="176"/>
      <c r="BB266" s="176"/>
      <c r="BC266" s="176"/>
      <c r="BD266" s="176"/>
      <c r="BE266" s="176"/>
    </row>
    <row r="267" spans="8:57" hidden="1" x14ac:dyDescent="0.25">
      <c r="H267" s="176"/>
      <c r="I267" s="176"/>
      <c r="J267" s="176"/>
      <c r="K267" s="176" t="s">
        <v>27</v>
      </c>
      <c r="L267" s="176">
        <f>(L259)</f>
        <v>0</v>
      </c>
      <c r="M267" s="176">
        <f>($L$129)</f>
        <v>0</v>
      </c>
      <c r="N267" s="177">
        <f t="shared" ref="N267:N272" si="319">IF(M267&gt;0,ROUND((L267-M267)/M267,2),0)</f>
        <v>0</v>
      </c>
      <c r="O267" s="176"/>
      <c r="P267" s="176"/>
      <c r="Q267" s="176"/>
      <c r="R267" s="176"/>
      <c r="AT267" s="176"/>
      <c r="AU267" s="176"/>
      <c r="AV267" s="176"/>
      <c r="AW267" s="176" t="s">
        <v>27</v>
      </c>
      <c r="AX267" s="176">
        <f>(AX259)</f>
        <v>0</v>
      </c>
      <c r="AY267" s="176">
        <f>($AX$129)</f>
        <v>0</v>
      </c>
      <c r="AZ267" s="177">
        <f t="shared" ref="AZ267:AZ272" si="320">IF(AY267&gt;0,ROUND((AX267-AY267)/AY267,2),0)</f>
        <v>0</v>
      </c>
      <c r="BA267" s="176"/>
      <c r="BB267" s="176"/>
      <c r="BC267" s="176"/>
      <c r="BD267" s="176"/>
      <c r="BE267" s="176"/>
    </row>
    <row r="268" spans="8:57" hidden="1" x14ac:dyDescent="0.25">
      <c r="H268" s="176"/>
      <c r="I268" s="176"/>
      <c r="J268" s="176"/>
      <c r="K268" s="176" t="s">
        <v>28</v>
      </c>
      <c r="L268" s="176">
        <f>(M259)</f>
        <v>0</v>
      </c>
      <c r="M268" s="176">
        <f>($M$129)</f>
        <v>0</v>
      </c>
      <c r="N268" s="177">
        <f t="shared" si="319"/>
        <v>0</v>
      </c>
      <c r="O268" s="176"/>
      <c r="P268" s="176"/>
      <c r="Q268" s="176"/>
      <c r="R268" s="176"/>
      <c r="AT268" s="176"/>
      <c r="AU268" s="176"/>
      <c r="AV268" s="176"/>
      <c r="AW268" s="176" t="s">
        <v>28</v>
      </c>
      <c r="AX268" s="176">
        <f>(AY259)</f>
        <v>0</v>
      </c>
      <c r="AY268" s="176">
        <f>($AY$129)</f>
        <v>0</v>
      </c>
      <c r="AZ268" s="177">
        <f t="shared" si="320"/>
        <v>0</v>
      </c>
      <c r="BA268" s="176"/>
      <c r="BB268" s="176"/>
      <c r="BC268" s="176"/>
      <c r="BD268" s="176"/>
      <c r="BE268" s="176"/>
    </row>
    <row r="269" spans="8:57" hidden="1" x14ac:dyDescent="0.25">
      <c r="H269" s="176"/>
      <c r="I269" s="176"/>
      <c r="J269" s="176"/>
      <c r="K269" s="176" t="s">
        <v>29</v>
      </c>
      <c r="L269" s="176">
        <f>(N259)</f>
        <v>0</v>
      </c>
      <c r="M269" s="176">
        <f>($N$129)</f>
        <v>0</v>
      </c>
      <c r="N269" s="177">
        <f t="shared" si="319"/>
        <v>0</v>
      </c>
      <c r="O269" s="176"/>
      <c r="P269" s="176"/>
      <c r="Q269" s="176"/>
      <c r="R269" s="176"/>
      <c r="AT269" s="176"/>
      <c r="AU269" s="176"/>
      <c r="AV269" s="176"/>
      <c r="AW269" s="176" t="s">
        <v>29</v>
      </c>
      <c r="AX269" s="176">
        <f>(AZ259)</f>
        <v>0</v>
      </c>
      <c r="AY269" s="176">
        <f>($AZ$129)</f>
        <v>0</v>
      </c>
      <c r="AZ269" s="177">
        <f t="shared" si="320"/>
        <v>0</v>
      </c>
      <c r="BA269" s="176"/>
      <c r="BB269" s="176"/>
      <c r="BC269" s="176"/>
      <c r="BD269" s="176"/>
      <c r="BE269" s="176"/>
    </row>
    <row r="270" spans="8:57" hidden="1" x14ac:dyDescent="0.25">
      <c r="H270" s="176"/>
      <c r="I270" s="176"/>
      <c r="J270" s="176"/>
      <c r="K270" s="176" t="s">
        <v>30</v>
      </c>
      <c r="L270" s="176">
        <f>(O259)</f>
        <v>0</v>
      </c>
      <c r="M270" s="176">
        <f>($O$129)</f>
        <v>0</v>
      </c>
      <c r="N270" s="177">
        <f t="shared" si="319"/>
        <v>0</v>
      </c>
      <c r="O270" s="176"/>
      <c r="P270" s="176"/>
      <c r="Q270" s="176"/>
      <c r="R270" s="176"/>
      <c r="AT270" s="176"/>
      <c r="AU270" s="176"/>
      <c r="AV270" s="176"/>
      <c r="AW270" s="176" t="s">
        <v>30</v>
      </c>
      <c r="AX270" s="176">
        <f>(BA259)</f>
        <v>0</v>
      </c>
      <c r="AY270" s="176">
        <f>($BA$129)</f>
        <v>0</v>
      </c>
      <c r="AZ270" s="177">
        <f t="shared" si="320"/>
        <v>0</v>
      </c>
      <c r="BA270" s="176"/>
      <c r="BB270" s="176"/>
      <c r="BC270" s="176"/>
      <c r="BD270" s="176"/>
      <c r="BE270" s="176"/>
    </row>
    <row r="271" spans="8:57" hidden="1" x14ac:dyDescent="0.25">
      <c r="H271" s="176"/>
      <c r="I271" s="176"/>
      <c r="J271" s="176"/>
      <c r="K271" s="176" t="s">
        <v>102</v>
      </c>
      <c r="L271" s="176">
        <f>(P259)</f>
        <v>0</v>
      </c>
      <c r="M271" s="176">
        <f>($P$129)</f>
        <v>0</v>
      </c>
      <c r="N271" s="177">
        <f t="shared" si="319"/>
        <v>0</v>
      </c>
      <c r="O271" s="176"/>
      <c r="P271" s="176"/>
      <c r="Q271" s="176"/>
      <c r="R271" s="176"/>
      <c r="AT271" s="176"/>
      <c r="AU271" s="176"/>
      <c r="AV271" s="176"/>
      <c r="AW271" s="176" t="s">
        <v>102</v>
      </c>
      <c r="AX271" s="176">
        <f>(BB259)</f>
        <v>0</v>
      </c>
      <c r="AY271" s="176">
        <f>($BB$129)</f>
        <v>0</v>
      </c>
      <c r="AZ271" s="177">
        <f t="shared" si="320"/>
        <v>0</v>
      </c>
      <c r="BA271" s="176"/>
      <c r="BB271" s="176"/>
      <c r="BC271" s="176"/>
      <c r="BD271" s="176"/>
      <c r="BE271" s="176"/>
    </row>
    <row r="272" spans="8:57" hidden="1" x14ac:dyDescent="0.25">
      <c r="H272" s="176"/>
      <c r="I272" s="176"/>
      <c r="J272" s="176"/>
      <c r="K272" s="176" t="s">
        <v>103</v>
      </c>
      <c r="L272" s="176">
        <f>(Q259)</f>
        <v>0</v>
      </c>
      <c r="M272" s="176">
        <f>(Q$129)</f>
        <v>0</v>
      </c>
      <c r="N272" s="177">
        <f t="shared" si="319"/>
        <v>0</v>
      </c>
      <c r="O272" s="176"/>
      <c r="P272" s="176"/>
      <c r="Q272" s="176"/>
      <c r="R272" s="176"/>
      <c r="AT272" s="176"/>
      <c r="AU272" s="176"/>
      <c r="AV272" s="176"/>
      <c r="AW272" s="176" t="s">
        <v>103</v>
      </c>
      <c r="AX272" s="176">
        <f>(BC259)</f>
        <v>0</v>
      </c>
      <c r="AY272" s="176">
        <f>(BC$129)</f>
        <v>0</v>
      </c>
      <c r="AZ272" s="177">
        <f t="shared" si="320"/>
        <v>0</v>
      </c>
      <c r="BA272" s="176"/>
      <c r="BB272" s="176"/>
      <c r="BC272" s="176"/>
      <c r="BD272" s="176"/>
      <c r="BE272" s="176"/>
    </row>
    <row r="273" spans="8:57" hidden="1" x14ac:dyDescent="0.25">
      <c r="H273" s="176"/>
      <c r="I273" s="176"/>
      <c r="J273" s="176"/>
      <c r="K273" s="176"/>
      <c r="L273" s="176">
        <f>SUM(L267:L272)</f>
        <v>0</v>
      </c>
      <c r="M273" s="176">
        <f>SUM(M267:M272)</f>
        <v>0</v>
      </c>
      <c r="N273" s="176"/>
      <c r="O273" s="176"/>
      <c r="P273" s="176"/>
      <c r="Q273" s="176"/>
      <c r="R273" s="176"/>
      <c r="AT273" s="176"/>
      <c r="AU273" s="176"/>
      <c r="AV273" s="176"/>
      <c r="AW273" s="176"/>
      <c r="AX273" s="176">
        <f>SUM(AX267:AX272)</f>
        <v>0</v>
      </c>
      <c r="AY273" s="176">
        <f>SUM(AY267:AY272)</f>
        <v>0</v>
      </c>
      <c r="AZ273" s="176"/>
      <c r="BA273" s="176"/>
      <c r="BB273" s="176"/>
      <c r="BC273" s="176"/>
      <c r="BD273" s="176"/>
      <c r="BE273" s="176"/>
    </row>
    <row r="274" spans="8:57" x14ac:dyDescent="0.25">
      <c r="H274" s="176" t="s">
        <v>44</v>
      </c>
      <c r="I274" s="176"/>
      <c r="J274" s="176"/>
      <c r="K274" s="176"/>
      <c r="L274" s="178">
        <f>($L$129)</f>
        <v>0</v>
      </c>
      <c r="M274" s="178">
        <f>($M$129)</f>
        <v>0</v>
      </c>
      <c r="N274" s="178">
        <f>($N$129)</f>
        <v>0</v>
      </c>
      <c r="O274" s="178">
        <f>($O$129)</f>
        <v>0</v>
      </c>
      <c r="P274" s="178">
        <f>($P$129)</f>
        <v>0</v>
      </c>
      <c r="Q274" s="178">
        <f>($Q$129)</f>
        <v>0</v>
      </c>
      <c r="R274" s="176"/>
      <c r="AT274" s="176" t="s">
        <v>44</v>
      </c>
      <c r="AU274" s="176"/>
      <c r="AV274" s="176"/>
      <c r="AW274" s="176"/>
      <c r="AX274" s="178">
        <f>($AX$129)</f>
        <v>0</v>
      </c>
      <c r="AY274" s="178">
        <f>($AY$129)</f>
        <v>0</v>
      </c>
      <c r="AZ274" s="178">
        <f>($AZ$129)</f>
        <v>0</v>
      </c>
      <c r="BA274" s="178">
        <f>($BA$129)</f>
        <v>0</v>
      </c>
      <c r="BB274" s="178">
        <f>($BB$129)</f>
        <v>0</v>
      </c>
      <c r="BC274" s="178">
        <f>($BC$129)</f>
        <v>0</v>
      </c>
      <c r="BD274" s="176"/>
      <c r="BE274" s="176"/>
    </row>
    <row r="275" spans="8:57" x14ac:dyDescent="0.25">
      <c r="H275" s="176"/>
      <c r="I275" s="17" t="s">
        <v>203</v>
      </c>
      <c r="J275" s="176"/>
      <c r="K275" s="176">
        <f t="shared" ref="K275:K280" si="321">SUM(L275:Q275)</f>
        <v>0</v>
      </c>
      <c r="L275" s="179">
        <f t="shared" ref="L275:L280" si="322">IF($L$267&gt;0,ROUND(($M$267/$L$267)*L260,0),0)</f>
        <v>0</v>
      </c>
      <c r="M275" s="137">
        <f t="shared" ref="M275:M280" si="323">IF($L$268&gt;0,ROUND(($M$268/$L$268)*M260,0),0)</f>
        <v>0</v>
      </c>
      <c r="N275" s="137">
        <f t="shared" ref="N275:N280" si="324">IF($L$269&gt;0,ROUND(($M$269/$L$269)*N260,0),0)</f>
        <v>0</v>
      </c>
      <c r="O275" s="137">
        <f t="shared" ref="O275:O280" si="325">IF($L$270&gt;0,ROUND(($M$270/$L$270)*O260,0),0)</f>
        <v>0</v>
      </c>
      <c r="P275" s="137">
        <f t="shared" ref="P275:P280" si="326">IF($L$271&gt;0,ROUND(($M$271/$L$271)*P260,0),0)</f>
        <v>0</v>
      </c>
      <c r="Q275" s="138">
        <f t="shared" ref="Q275:Q280" si="327">IF($L$272&gt;0,ROUND(($M$272/$L$272)*Q260,0),0)</f>
        <v>0</v>
      </c>
      <c r="R275" s="176"/>
      <c r="AT275" s="176"/>
      <c r="AU275" s="17" t="s">
        <v>203</v>
      </c>
      <c r="AV275" s="176"/>
      <c r="AW275" s="176">
        <f t="shared" ref="AW275:AW280" si="328">SUM(AX275:BC275)</f>
        <v>0</v>
      </c>
      <c r="AX275" s="179">
        <f t="shared" ref="AX275:AX280" si="329">IF($AX$267&gt;0,ROUND(($AY$267/$AX$267)*AX260,0),0)</f>
        <v>0</v>
      </c>
      <c r="AY275" s="137">
        <f t="shared" ref="AY275:AY280" si="330">IF($AX$268&gt;0,ROUND(($AY$268/$AX$268)*AY260,0),0)</f>
        <v>0</v>
      </c>
      <c r="AZ275" s="137">
        <f t="shared" ref="AZ275:AZ280" si="331">IF($AX$269&gt;0,ROUND(($AY$269/$AX$269)*AZ260,0),0)</f>
        <v>0</v>
      </c>
      <c r="BA275" s="137">
        <f t="shared" ref="BA275:BA280" si="332">IF($AX$270&gt;0,ROUND(($AY$270/$AX$270)*BA260,0),0)</f>
        <v>0</v>
      </c>
      <c r="BB275" s="137">
        <f t="shared" ref="BB275:BB280" si="333">IF($AX$271&gt;0,ROUND(($AY$271/$AX$271)*BB260,0),0)</f>
        <v>0</v>
      </c>
      <c r="BC275" s="138">
        <f t="shared" ref="BC275:BC280" si="334">IF($AX$272&gt;0,ROUND(($AY$272/$AX$272)*BC260,0),0)</f>
        <v>0</v>
      </c>
      <c r="BD275" s="176"/>
      <c r="BE275" s="176"/>
    </row>
    <row r="276" spans="8:57" x14ac:dyDescent="0.25">
      <c r="H276" s="176"/>
      <c r="I276" s="17" t="s">
        <v>204</v>
      </c>
      <c r="J276" s="176"/>
      <c r="K276" s="176">
        <f t="shared" si="321"/>
        <v>0</v>
      </c>
      <c r="L276" s="180">
        <f t="shared" si="322"/>
        <v>0</v>
      </c>
      <c r="M276" s="181">
        <f t="shared" si="323"/>
        <v>0</v>
      </c>
      <c r="N276" s="181">
        <f t="shared" si="324"/>
        <v>0</v>
      </c>
      <c r="O276" s="181">
        <f t="shared" si="325"/>
        <v>0</v>
      </c>
      <c r="P276" s="181">
        <f t="shared" si="326"/>
        <v>0</v>
      </c>
      <c r="Q276" s="182">
        <f t="shared" si="327"/>
        <v>0</v>
      </c>
      <c r="R276" s="176"/>
      <c r="AT276" s="176"/>
      <c r="AU276" s="17" t="s">
        <v>204</v>
      </c>
      <c r="AV276" s="176"/>
      <c r="AW276" s="176">
        <f t="shared" si="328"/>
        <v>0</v>
      </c>
      <c r="AX276" s="180">
        <f t="shared" si="329"/>
        <v>0</v>
      </c>
      <c r="AY276" s="181">
        <f t="shared" si="330"/>
        <v>0</v>
      </c>
      <c r="AZ276" s="181">
        <f t="shared" si="331"/>
        <v>0</v>
      </c>
      <c r="BA276" s="181">
        <f t="shared" si="332"/>
        <v>0</v>
      </c>
      <c r="BB276" s="181">
        <f t="shared" si="333"/>
        <v>0</v>
      </c>
      <c r="BC276" s="182">
        <f t="shared" si="334"/>
        <v>0</v>
      </c>
      <c r="BD276" s="176"/>
      <c r="BE276" s="176"/>
    </row>
    <row r="277" spans="8:57" x14ac:dyDescent="0.25">
      <c r="H277" s="176"/>
      <c r="I277" s="17" t="s">
        <v>205</v>
      </c>
      <c r="J277" s="176"/>
      <c r="K277" s="176">
        <f t="shared" si="321"/>
        <v>0</v>
      </c>
      <c r="L277" s="180">
        <f t="shared" si="322"/>
        <v>0</v>
      </c>
      <c r="M277" s="181">
        <f t="shared" si="323"/>
        <v>0</v>
      </c>
      <c r="N277" s="181">
        <f t="shared" si="324"/>
        <v>0</v>
      </c>
      <c r="O277" s="181">
        <f t="shared" si="325"/>
        <v>0</v>
      </c>
      <c r="P277" s="181">
        <f t="shared" si="326"/>
        <v>0</v>
      </c>
      <c r="Q277" s="182">
        <f t="shared" si="327"/>
        <v>0</v>
      </c>
      <c r="R277" s="176"/>
      <c r="AT277" s="176"/>
      <c r="AU277" s="17" t="s">
        <v>205</v>
      </c>
      <c r="AV277" s="176"/>
      <c r="AW277" s="176">
        <f t="shared" si="328"/>
        <v>0</v>
      </c>
      <c r="AX277" s="180">
        <f t="shared" si="329"/>
        <v>0</v>
      </c>
      <c r="AY277" s="181">
        <f t="shared" si="330"/>
        <v>0</v>
      </c>
      <c r="AZ277" s="181">
        <f t="shared" si="331"/>
        <v>0</v>
      </c>
      <c r="BA277" s="181">
        <f t="shared" si="332"/>
        <v>0</v>
      </c>
      <c r="BB277" s="181">
        <f t="shared" si="333"/>
        <v>0</v>
      </c>
      <c r="BC277" s="182">
        <f t="shared" si="334"/>
        <v>0</v>
      </c>
      <c r="BD277" s="176"/>
      <c r="BE277" s="176"/>
    </row>
    <row r="278" spans="8:57" x14ac:dyDescent="0.25">
      <c r="H278" s="176"/>
      <c r="I278" s="17" t="s">
        <v>206</v>
      </c>
      <c r="J278" s="176"/>
      <c r="K278" s="176">
        <f t="shared" si="321"/>
        <v>0</v>
      </c>
      <c r="L278" s="180">
        <f t="shared" si="322"/>
        <v>0</v>
      </c>
      <c r="M278" s="181">
        <f t="shared" si="323"/>
        <v>0</v>
      </c>
      <c r="N278" s="181">
        <f t="shared" si="324"/>
        <v>0</v>
      </c>
      <c r="O278" s="181">
        <f t="shared" si="325"/>
        <v>0</v>
      </c>
      <c r="P278" s="181">
        <f t="shared" si="326"/>
        <v>0</v>
      </c>
      <c r="Q278" s="182">
        <f t="shared" si="327"/>
        <v>0</v>
      </c>
      <c r="R278" s="176"/>
      <c r="AT278" s="176"/>
      <c r="AU278" s="17" t="s">
        <v>206</v>
      </c>
      <c r="AV278" s="176"/>
      <c r="AW278" s="176">
        <f t="shared" si="328"/>
        <v>0</v>
      </c>
      <c r="AX278" s="180">
        <f t="shared" si="329"/>
        <v>0</v>
      </c>
      <c r="AY278" s="181">
        <f t="shared" si="330"/>
        <v>0</v>
      </c>
      <c r="AZ278" s="181">
        <f t="shared" si="331"/>
        <v>0</v>
      </c>
      <c r="BA278" s="181">
        <f t="shared" si="332"/>
        <v>0</v>
      </c>
      <c r="BB278" s="181">
        <f t="shared" si="333"/>
        <v>0</v>
      </c>
      <c r="BC278" s="182">
        <f t="shared" si="334"/>
        <v>0</v>
      </c>
      <c r="BD278" s="176"/>
      <c r="BE278" s="176"/>
    </row>
    <row r="279" spans="8:57" x14ac:dyDescent="0.25">
      <c r="H279" s="176"/>
      <c r="I279" s="17" t="s">
        <v>253</v>
      </c>
      <c r="J279" s="176"/>
      <c r="K279" s="176">
        <f t="shared" si="321"/>
        <v>0</v>
      </c>
      <c r="L279" s="180">
        <f t="shared" si="322"/>
        <v>0</v>
      </c>
      <c r="M279" s="181">
        <f t="shared" si="323"/>
        <v>0</v>
      </c>
      <c r="N279" s="181">
        <f t="shared" si="324"/>
        <v>0</v>
      </c>
      <c r="O279" s="181">
        <f t="shared" si="325"/>
        <v>0</v>
      </c>
      <c r="P279" s="181">
        <f t="shared" si="326"/>
        <v>0</v>
      </c>
      <c r="Q279" s="182">
        <f t="shared" si="327"/>
        <v>0</v>
      </c>
      <c r="R279" s="176"/>
      <c r="AT279" s="176"/>
      <c r="AU279" s="17" t="s">
        <v>253</v>
      </c>
      <c r="AV279" s="176"/>
      <c r="AW279" s="176">
        <f t="shared" si="328"/>
        <v>0</v>
      </c>
      <c r="AX279" s="180">
        <f t="shared" si="329"/>
        <v>0</v>
      </c>
      <c r="AY279" s="181">
        <f t="shared" si="330"/>
        <v>0</v>
      </c>
      <c r="AZ279" s="181">
        <f t="shared" si="331"/>
        <v>0</v>
      </c>
      <c r="BA279" s="181">
        <f t="shared" si="332"/>
        <v>0</v>
      </c>
      <c r="BB279" s="181">
        <f t="shared" si="333"/>
        <v>0</v>
      </c>
      <c r="BC279" s="182">
        <f t="shared" si="334"/>
        <v>0</v>
      </c>
      <c r="BD279" s="176"/>
      <c r="BE279" s="176"/>
    </row>
    <row r="280" spans="8:57" x14ac:dyDescent="0.25">
      <c r="H280" s="176"/>
      <c r="I280" s="17" t="s">
        <v>254</v>
      </c>
      <c r="J280" s="176" t="s">
        <v>106</v>
      </c>
      <c r="K280" s="176">
        <f t="shared" si="321"/>
        <v>0</v>
      </c>
      <c r="L280" s="183">
        <f t="shared" si="322"/>
        <v>0</v>
      </c>
      <c r="M280" s="184">
        <f t="shared" si="323"/>
        <v>0</v>
      </c>
      <c r="N280" s="184">
        <f t="shared" si="324"/>
        <v>0</v>
      </c>
      <c r="O280" s="184">
        <f t="shared" si="325"/>
        <v>0</v>
      </c>
      <c r="P280" s="184">
        <f t="shared" si="326"/>
        <v>0</v>
      </c>
      <c r="Q280" s="185">
        <f t="shared" si="327"/>
        <v>0</v>
      </c>
      <c r="R280" s="176"/>
      <c r="AT280" s="176"/>
      <c r="AU280" s="17" t="s">
        <v>254</v>
      </c>
      <c r="AV280" s="176" t="s">
        <v>106</v>
      </c>
      <c r="AW280" s="176">
        <f t="shared" si="328"/>
        <v>0</v>
      </c>
      <c r="AX280" s="183">
        <f t="shared" si="329"/>
        <v>0</v>
      </c>
      <c r="AY280" s="184">
        <f t="shared" si="330"/>
        <v>0</v>
      </c>
      <c r="AZ280" s="184">
        <f t="shared" si="331"/>
        <v>0</v>
      </c>
      <c r="BA280" s="184">
        <f t="shared" si="332"/>
        <v>0</v>
      </c>
      <c r="BB280" s="184">
        <f t="shared" si="333"/>
        <v>0</v>
      </c>
      <c r="BC280" s="185">
        <f t="shared" si="334"/>
        <v>0</v>
      </c>
      <c r="BD280" s="176"/>
      <c r="BE280" s="176"/>
    </row>
    <row r="281" spans="8:57" hidden="1" x14ac:dyDescent="0.25">
      <c r="H281" s="176"/>
      <c r="I281" s="176"/>
      <c r="J281" s="176"/>
      <c r="K281" s="176"/>
      <c r="L281" s="176" t="s">
        <v>32</v>
      </c>
      <c r="M281" s="176" t="s">
        <v>21</v>
      </c>
      <c r="N281" s="176" t="s">
        <v>26</v>
      </c>
      <c r="O281" s="176"/>
      <c r="P281" s="176"/>
      <c r="Q281" s="176"/>
      <c r="R281" s="176"/>
      <c r="AT281" s="176"/>
      <c r="AU281" s="176"/>
      <c r="AV281" s="176"/>
      <c r="AW281" s="176"/>
      <c r="AX281" s="176" t="s">
        <v>32</v>
      </c>
      <c r="AY281" s="176" t="s">
        <v>21</v>
      </c>
      <c r="AZ281" s="176" t="s">
        <v>26</v>
      </c>
      <c r="BA281" s="176"/>
      <c r="BB281" s="176"/>
      <c r="BC281" s="176"/>
      <c r="BD281" s="176"/>
      <c r="BE281" s="176"/>
    </row>
    <row r="282" spans="8:57" hidden="1" x14ac:dyDescent="0.25">
      <c r="H282" s="176"/>
      <c r="I282" s="176"/>
      <c r="J282" s="176"/>
      <c r="K282" s="176" t="s">
        <v>33</v>
      </c>
      <c r="L282" s="176">
        <f t="shared" ref="L282:L287" si="335">(K275)</f>
        <v>0</v>
      </c>
      <c r="M282" s="176">
        <f>($J$131)</f>
        <v>0</v>
      </c>
      <c r="N282" s="177">
        <f t="shared" ref="N282:N287" si="336">IF(M282&gt;0,ROUND((L282-M282)/M282,2),0)</f>
        <v>0</v>
      </c>
      <c r="O282" s="176"/>
      <c r="P282" s="176" t="s">
        <v>45</v>
      </c>
      <c r="Q282" s="176"/>
      <c r="R282" s="176"/>
      <c r="AT282" s="176"/>
      <c r="AU282" s="176"/>
      <c r="AV282" s="176"/>
      <c r="AW282" s="176" t="s">
        <v>33</v>
      </c>
      <c r="AX282" s="176">
        <f t="shared" ref="AX282:AX287" si="337">(AW275)</f>
        <v>0</v>
      </c>
      <c r="AY282" s="176">
        <f>($AV$131)</f>
        <v>0</v>
      </c>
      <c r="AZ282" s="177">
        <f t="shared" ref="AZ282:AZ287" si="338">IF(AY282&gt;0,ROUND((AX282-AY282)/AY282,2),0)</f>
        <v>0</v>
      </c>
      <c r="BA282" s="176"/>
      <c r="BB282" s="176" t="s">
        <v>45</v>
      </c>
      <c r="BC282" s="176"/>
      <c r="BD282" s="176"/>
      <c r="BE282" s="176"/>
    </row>
    <row r="283" spans="8:57" hidden="1" x14ac:dyDescent="0.25">
      <c r="H283" s="176"/>
      <c r="I283" s="176"/>
      <c r="J283" s="176"/>
      <c r="K283" s="176" t="s">
        <v>34</v>
      </c>
      <c r="L283" s="176">
        <f t="shared" si="335"/>
        <v>0</v>
      </c>
      <c r="M283" s="176">
        <f>($J$132)</f>
        <v>0</v>
      </c>
      <c r="N283" s="177">
        <f t="shared" si="336"/>
        <v>0</v>
      </c>
      <c r="O283" s="176"/>
      <c r="P283" s="176" t="s">
        <v>46</v>
      </c>
      <c r="Q283" s="176"/>
      <c r="R283" s="176"/>
      <c r="AT283" s="176"/>
      <c r="AU283" s="176"/>
      <c r="AV283" s="176"/>
      <c r="AW283" s="176" t="s">
        <v>34</v>
      </c>
      <c r="AX283" s="176">
        <f t="shared" si="337"/>
        <v>0</v>
      </c>
      <c r="AY283" s="176">
        <f>($AV$132)</f>
        <v>0</v>
      </c>
      <c r="AZ283" s="177">
        <f t="shared" si="338"/>
        <v>0</v>
      </c>
      <c r="BA283" s="176"/>
      <c r="BB283" s="176" t="s">
        <v>46</v>
      </c>
      <c r="BC283" s="176"/>
      <c r="BD283" s="176"/>
      <c r="BE283" s="176"/>
    </row>
    <row r="284" spans="8:57" hidden="1" x14ac:dyDescent="0.25">
      <c r="H284" s="176"/>
      <c r="I284" s="176"/>
      <c r="J284" s="176"/>
      <c r="K284" s="176" t="s">
        <v>35</v>
      </c>
      <c r="L284" s="176">
        <f t="shared" si="335"/>
        <v>0</v>
      </c>
      <c r="M284" s="176">
        <f>($J$133)</f>
        <v>0</v>
      </c>
      <c r="N284" s="177">
        <f t="shared" si="336"/>
        <v>0</v>
      </c>
      <c r="O284" s="176"/>
      <c r="P284" s="176" t="s">
        <v>47</v>
      </c>
      <c r="Q284" s="176"/>
      <c r="R284" s="176"/>
      <c r="AT284" s="176"/>
      <c r="AU284" s="176"/>
      <c r="AV284" s="176"/>
      <c r="AW284" s="176" t="s">
        <v>35</v>
      </c>
      <c r="AX284" s="176">
        <f t="shared" si="337"/>
        <v>0</v>
      </c>
      <c r="AY284" s="176">
        <f>($AV$133)</f>
        <v>0</v>
      </c>
      <c r="AZ284" s="177">
        <f t="shared" si="338"/>
        <v>0</v>
      </c>
      <c r="BA284" s="176"/>
      <c r="BB284" s="176" t="s">
        <v>47</v>
      </c>
      <c r="BC284" s="176"/>
      <c r="BD284" s="176"/>
      <c r="BE284" s="176"/>
    </row>
    <row r="285" spans="8:57" hidden="1" x14ac:dyDescent="0.25">
      <c r="H285" s="176"/>
      <c r="I285" s="176"/>
      <c r="J285" s="176"/>
      <c r="K285" s="176" t="s">
        <v>36</v>
      </c>
      <c r="L285" s="176">
        <f t="shared" si="335"/>
        <v>0</v>
      </c>
      <c r="M285" s="176">
        <f>($J$134)</f>
        <v>0</v>
      </c>
      <c r="N285" s="177">
        <f t="shared" si="336"/>
        <v>0</v>
      </c>
      <c r="O285" s="176"/>
      <c r="P285" s="176" t="s">
        <v>48</v>
      </c>
      <c r="Q285" s="176"/>
      <c r="R285" s="176"/>
      <c r="AT285" s="176"/>
      <c r="AU285" s="176"/>
      <c r="AV285" s="176"/>
      <c r="AW285" s="176" t="s">
        <v>36</v>
      </c>
      <c r="AX285" s="176">
        <f t="shared" si="337"/>
        <v>0</v>
      </c>
      <c r="AY285" s="176">
        <f>($AV$134)</f>
        <v>0</v>
      </c>
      <c r="AZ285" s="177">
        <f t="shared" si="338"/>
        <v>0</v>
      </c>
      <c r="BA285" s="176"/>
      <c r="BB285" s="176" t="s">
        <v>48</v>
      </c>
      <c r="BC285" s="176"/>
      <c r="BD285" s="176"/>
      <c r="BE285" s="176"/>
    </row>
    <row r="286" spans="8:57" hidden="1" x14ac:dyDescent="0.25">
      <c r="H286" s="176"/>
      <c r="I286" s="176"/>
      <c r="J286" s="176"/>
      <c r="K286" s="176" t="s">
        <v>104</v>
      </c>
      <c r="L286" s="176">
        <f t="shared" si="335"/>
        <v>0</v>
      </c>
      <c r="M286" s="176">
        <f>($J$135)</f>
        <v>0</v>
      </c>
      <c r="N286" s="177">
        <f t="shared" si="336"/>
        <v>0</v>
      </c>
      <c r="O286" s="176"/>
      <c r="P286" s="176" t="s">
        <v>49</v>
      </c>
      <c r="Q286" s="176"/>
      <c r="R286" s="176"/>
      <c r="AT286" s="176"/>
      <c r="AU286" s="176"/>
      <c r="AV286" s="176"/>
      <c r="AW286" s="176" t="s">
        <v>104</v>
      </c>
      <c r="AX286" s="176">
        <f t="shared" si="337"/>
        <v>0</v>
      </c>
      <c r="AY286" s="176">
        <f>($AV$135)</f>
        <v>0</v>
      </c>
      <c r="AZ286" s="177">
        <f t="shared" si="338"/>
        <v>0</v>
      </c>
      <c r="BA286" s="176"/>
      <c r="BB286" s="176" t="s">
        <v>49</v>
      </c>
      <c r="BC286" s="176"/>
      <c r="BD286" s="176"/>
      <c r="BE286" s="176"/>
    </row>
    <row r="287" spans="8:57" hidden="1" x14ac:dyDescent="0.25">
      <c r="H287" s="176"/>
      <c r="I287" s="176"/>
      <c r="J287" s="176"/>
      <c r="K287" s="176" t="s">
        <v>105</v>
      </c>
      <c r="L287" s="176">
        <f t="shared" si="335"/>
        <v>0</v>
      </c>
      <c r="M287" s="176">
        <f>($J$136)</f>
        <v>0</v>
      </c>
      <c r="N287" s="177">
        <f t="shared" si="336"/>
        <v>0</v>
      </c>
      <c r="O287" s="176"/>
      <c r="P287" s="176" t="s">
        <v>50</v>
      </c>
      <c r="Q287" s="176"/>
      <c r="R287" s="176"/>
      <c r="AT287" s="176"/>
      <c r="AU287" s="176"/>
      <c r="AV287" s="176"/>
      <c r="AW287" s="176" t="s">
        <v>105</v>
      </c>
      <c r="AX287" s="176">
        <f t="shared" si="337"/>
        <v>0</v>
      </c>
      <c r="AY287" s="176">
        <f>($AV$136)</f>
        <v>0</v>
      </c>
      <c r="AZ287" s="177">
        <f t="shared" si="338"/>
        <v>0</v>
      </c>
      <c r="BA287" s="176"/>
      <c r="BB287" s="176" t="s">
        <v>50</v>
      </c>
      <c r="BC287" s="176"/>
      <c r="BD287" s="176"/>
      <c r="BE287" s="176"/>
    </row>
    <row r="288" spans="8:57" hidden="1" x14ac:dyDescent="0.25">
      <c r="H288" s="176"/>
      <c r="I288" s="176"/>
      <c r="J288" s="176"/>
      <c r="K288" s="176"/>
      <c r="L288" s="176">
        <f>SUM(L282:L287)</f>
        <v>0</v>
      </c>
      <c r="M288" s="176">
        <f>SUM(M282:M287)</f>
        <v>0</v>
      </c>
      <c r="N288" s="176"/>
      <c r="O288" s="176"/>
      <c r="P288" s="176"/>
      <c r="Q288" s="176"/>
      <c r="R288" s="176"/>
      <c r="AT288" s="176"/>
      <c r="AU288" s="176"/>
      <c r="AV288" s="176"/>
      <c r="AW288" s="176"/>
      <c r="AX288" s="176">
        <f>SUM(AX282:AX287)</f>
        <v>0</v>
      </c>
      <c r="AY288" s="176">
        <f>SUM(AY282:AY287)</f>
        <v>0</v>
      </c>
      <c r="AZ288" s="176"/>
      <c r="BA288" s="176"/>
      <c r="BB288" s="176"/>
      <c r="BC288" s="176"/>
      <c r="BD288" s="176"/>
      <c r="BE288" s="176"/>
    </row>
    <row r="289" spans="8:57" hidden="1" x14ac:dyDescent="0.25">
      <c r="H289" s="176" t="s">
        <v>51</v>
      </c>
      <c r="I289" s="176"/>
      <c r="J289" s="176"/>
      <c r="K289" s="176"/>
      <c r="L289" s="176"/>
      <c r="M289" s="176"/>
      <c r="N289" s="176"/>
      <c r="O289" s="176"/>
      <c r="P289" s="176"/>
      <c r="Q289" s="176"/>
      <c r="R289" s="176"/>
      <c r="AT289" s="176" t="s">
        <v>51</v>
      </c>
      <c r="AU289" s="176"/>
      <c r="AV289" s="176"/>
      <c r="AW289" s="176"/>
      <c r="AX289" s="176"/>
      <c r="AY289" s="176"/>
      <c r="AZ289" s="176"/>
      <c r="BA289" s="176"/>
      <c r="BB289" s="176"/>
      <c r="BC289" s="176"/>
      <c r="BD289" s="176"/>
      <c r="BE289" s="176"/>
    </row>
    <row r="290" spans="8:57" hidden="1" x14ac:dyDescent="0.25">
      <c r="H290" s="176"/>
      <c r="I290" s="176"/>
      <c r="J290" s="176"/>
      <c r="K290" s="176"/>
      <c r="L290" s="176"/>
      <c r="M290" s="176"/>
      <c r="N290" s="176"/>
      <c r="O290" s="176"/>
      <c r="P290" s="176"/>
      <c r="Q290" s="176"/>
      <c r="R290" s="176"/>
      <c r="AT290" s="176"/>
      <c r="AU290" s="176"/>
      <c r="AV290" s="176"/>
      <c r="AW290" s="176"/>
      <c r="AX290" s="176"/>
      <c r="AY290" s="176"/>
      <c r="AZ290" s="176"/>
      <c r="BA290" s="176"/>
      <c r="BB290" s="176"/>
      <c r="BC290" s="176"/>
      <c r="BD290" s="176"/>
      <c r="BE290" s="176"/>
    </row>
    <row r="291" spans="8:57" hidden="1" x14ac:dyDescent="0.25">
      <c r="H291" s="176"/>
      <c r="I291" s="176"/>
      <c r="J291" s="176"/>
      <c r="K291" s="176" t="s">
        <v>52</v>
      </c>
      <c r="L291" s="176">
        <f>SUM(J293:N293)</f>
        <v>0</v>
      </c>
      <c r="M291" s="176"/>
      <c r="N291" s="176">
        <f>(J296+O302+O307+K304+P292)</f>
        <v>0</v>
      </c>
      <c r="O291" s="176" t="s">
        <v>52</v>
      </c>
      <c r="P291" s="176"/>
      <c r="Q291" s="176"/>
      <c r="R291" s="176"/>
      <c r="AT291" s="176"/>
      <c r="AU291" s="176"/>
      <c r="AV291" s="176"/>
      <c r="AW291" s="176" t="s">
        <v>52</v>
      </c>
      <c r="AX291" s="176">
        <f>SUM(AV293:AZ293)</f>
        <v>0</v>
      </c>
      <c r="AY291" s="176"/>
      <c r="AZ291" s="176">
        <f>(AV296+BA302+BA307+AW304+BB292)</f>
        <v>0</v>
      </c>
      <c r="BA291" s="176" t="s">
        <v>52</v>
      </c>
      <c r="BB291" s="176"/>
      <c r="BC291" s="176"/>
      <c r="BD291" s="176"/>
      <c r="BE291" s="176"/>
    </row>
    <row r="292" spans="8:57" hidden="1" x14ac:dyDescent="0.25">
      <c r="H292" s="176"/>
      <c r="I292" s="176"/>
      <c r="J292" s="176"/>
      <c r="K292" s="176"/>
      <c r="L292" s="176">
        <f>(K276)</f>
        <v>0</v>
      </c>
      <c r="M292" s="176"/>
      <c r="N292" s="176">
        <f>(M274)</f>
        <v>0</v>
      </c>
      <c r="O292" s="176"/>
      <c r="P292" s="186">
        <f>(M280)</f>
        <v>0</v>
      </c>
      <c r="Q292" s="176"/>
      <c r="R292" s="176"/>
      <c r="AT292" s="176"/>
      <c r="AU292" s="176"/>
      <c r="AV292" s="176"/>
      <c r="AW292" s="176"/>
      <c r="AX292" s="176">
        <f>(AW276)</f>
        <v>0</v>
      </c>
      <c r="AY292" s="176"/>
      <c r="AZ292" s="176">
        <f>(AY274)</f>
        <v>0</v>
      </c>
      <c r="BA292" s="176"/>
      <c r="BB292" s="186">
        <f>(AY280)</f>
        <v>0</v>
      </c>
      <c r="BC292" s="176"/>
      <c r="BD292" s="176"/>
      <c r="BE292" s="176"/>
    </row>
    <row r="293" spans="8:57" hidden="1" x14ac:dyDescent="0.25">
      <c r="H293" s="176"/>
      <c r="I293" s="176"/>
      <c r="J293" s="176">
        <f>(N276)</f>
        <v>0</v>
      </c>
      <c r="K293" s="176">
        <f>(P276)</f>
        <v>0</v>
      </c>
      <c r="L293" s="176">
        <f>(O276)</f>
        <v>0</v>
      </c>
      <c r="M293" s="176">
        <f>(L276)</f>
        <v>0</v>
      </c>
      <c r="N293" s="176">
        <f>(Q276)</f>
        <v>0</v>
      </c>
      <c r="O293" s="176"/>
      <c r="P293" s="186">
        <f>(N280)</f>
        <v>0</v>
      </c>
      <c r="Q293" s="176"/>
      <c r="R293" s="176"/>
      <c r="AT293" s="176"/>
      <c r="AU293" s="176"/>
      <c r="AV293" s="176">
        <f>(AZ276)</f>
        <v>0</v>
      </c>
      <c r="AW293" s="176">
        <f>(BB276)</f>
        <v>0</v>
      </c>
      <c r="AX293" s="176">
        <f>(BA276)</f>
        <v>0</v>
      </c>
      <c r="AY293" s="176">
        <f>(AX276)</f>
        <v>0</v>
      </c>
      <c r="AZ293" s="176">
        <f>(BC276)</f>
        <v>0</v>
      </c>
      <c r="BA293" s="176"/>
      <c r="BB293" s="186">
        <f>(AZ280)</f>
        <v>0</v>
      </c>
      <c r="BC293" s="176"/>
      <c r="BD293" s="176"/>
      <c r="BE293" s="176"/>
    </row>
    <row r="294" spans="8:57" ht="15.6" hidden="1" x14ac:dyDescent="0.3">
      <c r="H294" s="176" t="s">
        <v>52</v>
      </c>
      <c r="I294" s="176">
        <f>J293+O303+N307+K303+P293</f>
        <v>0</v>
      </c>
      <c r="J294" s="176"/>
      <c r="K294" s="176"/>
      <c r="L294" s="176"/>
      <c r="M294" s="176"/>
      <c r="N294" s="176"/>
      <c r="O294" s="176"/>
      <c r="P294" s="186">
        <f>(P280)</f>
        <v>0</v>
      </c>
      <c r="Q294" s="176"/>
      <c r="R294" s="186"/>
      <c r="AT294" s="176" t="s">
        <v>52</v>
      </c>
      <c r="AU294" s="176">
        <f>AV293+BA303+AZ307+AW303+BB293</f>
        <v>0</v>
      </c>
      <c r="AV294" s="176"/>
      <c r="AW294" s="176"/>
      <c r="AX294" s="176"/>
      <c r="AY294" s="176"/>
      <c r="AZ294" s="176"/>
      <c r="BA294" s="176"/>
      <c r="BB294" s="186">
        <f>(BB280)</f>
        <v>0</v>
      </c>
      <c r="BC294" s="176"/>
      <c r="BD294" s="186"/>
      <c r="BE294" s="187"/>
    </row>
    <row r="295" spans="8:57" ht="15.6" hidden="1" x14ac:dyDescent="0.3">
      <c r="H295" s="176"/>
      <c r="I295" s="176">
        <f>(N274)</f>
        <v>0</v>
      </c>
      <c r="J295" s="176"/>
      <c r="K295" s="176"/>
      <c r="L295" s="176"/>
      <c r="M295" s="176"/>
      <c r="N295" s="176"/>
      <c r="O295" s="176"/>
      <c r="P295" s="186">
        <f>(O280)</f>
        <v>0</v>
      </c>
      <c r="Q295" s="176">
        <f>(K280)</f>
        <v>0</v>
      </c>
      <c r="R295" s="176"/>
      <c r="AT295" s="176"/>
      <c r="AU295" s="176">
        <f>(AZ274)</f>
        <v>0</v>
      </c>
      <c r="AV295" s="176"/>
      <c r="AW295" s="176"/>
      <c r="AX295" s="176"/>
      <c r="AY295" s="176"/>
      <c r="AZ295" s="176"/>
      <c r="BA295" s="176"/>
      <c r="BB295" s="186">
        <f>(BA280)</f>
        <v>0</v>
      </c>
      <c r="BC295" s="176">
        <f>(AW280)</f>
        <v>0</v>
      </c>
      <c r="BD295" s="176"/>
      <c r="BE295" s="187"/>
    </row>
    <row r="296" spans="8:57" ht="15.6" hidden="1" x14ac:dyDescent="0.3">
      <c r="H296" s="176"/>
      <c r="I296" s="176"/>
      <c r="J296" s="176">
        <f>(M277)</f>
        <v>0</v>
      </c>
      <c r="K296" s="176"/>
      <c r="L296" s="176"/>
      <c r="M296" s="176"/>
      <c r="N296" s="176"/>
      <c r="O296" s="176"/>
      <c r="P296" s="186">
        <f>(L280)</f>
        <v>0</v>
      </c>
      <c r="Q296" s="176">
        <f>SUM(P292:P296)</f>
        <v>0</v>
      </c>
      <c r="R296" s="176" t="s">
        <v>52</v>
      </c>
      <c r="AT296" s="176"/>
      <c r="AU296" s="176"/>
      <c r="AV296" s="176">
        <f>(AY277)</f>
        <v>0</v>
      </c>
      <c r="AW296" s="176"/>
      <c r="AX296" s="176"/>
      <c r="AY296" s="176"/>
      <c r="AZ296" s="176"/>
      <c r="BA296" s="176"/>
      <c r="BB296" s="186">
        <f>(AX280)</f>
        <v>0</v>
      </c>
      <c r="BC296" s="176">
        <f>SUM(BB292:BB296)</f>
        <v>0</v>
      </c>
      <c r="BD296" s="176" t="s">
        <v>52</v>
      </c>
      <c r="BE296" s="187"/>
    </row>
    <row r="297" spans="8:57" hidden="1" x14ac:dyDescent="0.25">
      <c r="H297" s="176"/>
      <c r="I297" s="176">
        <f>(K277)</f>
        <v>0</v>
      </c>
      <c r="J297" s="176">
        <f>(Q277)</f>
        <v>0</v>
      </c>
      <c r="K297" s="176"/>
      <c r="L297" s="176"/>
      <c r="M297" s="176"/>
      <c r="N297" s="176"/>
      <c r="O297" s="176"/>
      <c r="P297" s="176"/>
      <c r="Q297" s="176"/>
      <c r="R297" s="176"/>
      <c r="AT297" s="176"/>
      <c r="AU297" s="176">
        <f>(AW277)</f>
        <v>0</v>
      </c>
      <c r="AV297" s="176">
        <f>(BC277)</f>
        <v>0</v>
      </c>
      <c r="AW297" s="176"/>
      <c r="AX297" s="176"/>
      <c r="AY297" s="176"/>
      <c r="AZ297" s="176"/>
      <c r="BA297" s="176"/>
      <c r="BB297" s="176"/>
      <c r="BC297" s="176"/>
      <c r="BD297" s="176"/>
      <c r="BE297" s="176"/>
    </row>
    <row r="298" spans="8:57" hidden="1" x14ac:dyDescent="0.25">
      <c r="H298" s="176" t="s">
        <v>52</v>
      </c>
      <c r="I298" s="176">
        <f>SUM(J296:J300)</f>
        <v>0</v>
      </c>
      <c r="J298" s="176">
        <f>(L277)</f>
        <v>0</v>
      </c>
      <c r="K298" s="176"/>
      <c r="L298" s="176"/>
      <c r="M298" s="176"/>
      <c r="N298" s="176"/>
      <c r="O298" s="176"/>
      <c r="P298" s="176"/>
      <c r="Q298" s="176"/>
      <c r="R298" s="176"/>
      <c r="AT298" s="176" t="s">
        <v>52</v>
      </c>
      <c r="AU298" s="176">
        <f>SUM(AV296:AV300)</f>
        <v>0</v>
      </c>
      <c r="AV298" s="176">
        <f>(AX277)</f>
        <v>0</v>
      </c>
      <c r="AW298" s="176"/>
      <c r="AX298" s="176"/>
      <c r="AY298" s="176"/>
      <c r="AZ298" s="176"/>
      <c r="BA298" s="176"/>
      <c r="BB298" s="176"/>
      <c r="BC298" s="176"/>
      <c r="BD298" s="176"/>
      <c r="BE298" s="176"/>
    </row>
    <row r="299" spans="8:57" hidden="1" x14ac:dyDescent="0.25">
      <c r="H299" s="176"/>
      <c r="I299" s="176"/>
      <c r="J299" s="176">
        <f>(O277)</f>
        <v>0</v>
      </c>
      <c r="K299" s="176"/>
      <c r="L299" s="176"/>
      <c r="M299" s="176"/>
      <c r="N299" s="176"/>
      <c r="O299" s="176"/>
      <c r="P299" s="176"/>
      <c r="Q299" s="176">
        <f>(Q274)</f>
        <v>0</v>
      </c>
      <c r="R299" s="176"/>
      <c r="AT299" s="176"/>
      <c r="AU299" s="176"/>
      <c r="AV299" s="176">
        <f>(BA277)</f>
        <v>0</v>
      </c>
      <c r="AW299" s="176"/>
      <c r="AX299" s="176"/>
      <c r="AY299" s="176"/>
      <c r="AZ299" s="176"/>
      <c r="BA299" s="176"/>
      <c r="BB299" s="176"/>
      <c r="BC299" s="176">
        <f>(BC274)</f>
        <v>0</v>
      </c>
      <c r="BD299" s="176"/>
      <c r="BE299" s="176"/>
    </row>
    <row r="300" spans="8:57" hidden="1" x14ac:dyDescent="0.25">
      <c r="H300" s="176"/>
      <c r="I300" s="176"/>
      <c r="J300" s="176">
        <f>(P277)</f>
        <v>0</v>
      </c>
      <c r="K300" s="176"/>
      <c r="L300" s="176"/>
      <c r="M300" s="176"/>
      <c r="N300" s="176"/>
      <c r="O300" s="176"/>
      <c r="P300" s="176"/>
      <c r="Q300" s="176">
        <f>N293+J297+K305+P307+O301</f>
        <v>0</v>
      </c>
      <c r="R300" s="176" t="s">
        <v>52</v>
      </c>
      <c r="AT300" s="176"/>
      <c r="AU300" s="176"/>
      <c r="AV300" s="176">
        <f>(BB277)</f>
        <v>0</v>
      </c>
      <c r="AW300" s="176"/>
      <c r="AX300" s="176"/>
      <c r="AY300" s="176"/>
      <c r="AZ300" s="176"/>
      <c r="BA300" s="176"/>
      <c r="BB300" s="176"/>
      <c r="BC300" s="176">
        <f>AZ293+AV297+AW305+BB307+BA301</f>
        <v>0</v>
      </c>
      <c r="BD300" s="176" t="s">
        <v>52</v>
      </c>
      <c r="BE300" s="176"/>
    </row>
    <row r="301" spans="8:57" hidden="1" x14ac:dyDescent="0.25">
      <c r="H301" s="176"/>
      <c r="I301" s="176"/>
      <c r="J301" s="176"/>
      <c r="K301" s="176"/>
      <c r="L301" s="176"/>
      <c r="M301" s="176"/>
      <c r="N301" s="176"/>
      <c r="O301" s="176">
        <f>(Q275)</f>
        <v>0</v>
      </c>
      <c r="P301" s="176"/>
      <c r="Q301" s="176"/>
      <c r="R301" s="176"/>
      <c r="AT301" s="176"/>
      <c r="AU301" s="176"/>
      <c r="AV301" s="176"/>
      <c r="AW301" s="176"/>
      <c r="AX301" s="176"/>
      <c r="AY301" s="176"/>
      <c r="AZ301" s="176"/>
      <c r="BA301" s="176">
        <f>(BC275)</f>
        <v>0</v>
      </c>
      <c r="BB301" s="176"/>
      <c r="BC301" s="176"/>
      <c r="BD301" s="176"/>
      <c r="BE301" s="176"/>
    </row>
    <row r="302" spans="8:57" hidden="1" x14ac:dyDescent="0.25">
      <c r="H302" s="176"/>
      <c r="I302" s="176" t="s">
        <v>52</v>
      </c>
      <c r="J302" s="176">
        <f>K293+O304+M307+J300+P294</f>
        <v>0</v>
      </c>
      <c r="K302" s="176"/>
      <c r="L302" s="176"/>
      <c r="M302" s="176"/>
      <c r="N302" s="176"/>
      <c r="O302" s="176">
        <f>(M275)</f>
        <v>0</v>
      </c>
      <c r="P302" s="176"/>
      <c r="Q302" s="176"/>
      <c r="R302" s="176"/>
      <c r="AT302" s="176"/>
      <c r="AU302" s="176" t="s">
        <v>52</v>
      </c>
      <c r="AV302" s="176">
        <f>AW293+BA304+AY307+AV300+BB294</f>
        <v>0</v>
      </c>
      <c r="AW302" s="176"/>
      <c r="AX302" s="176"/>
      <c r="AY302" s="176"/>
      <c r="AZ302" s="176"/>
      <c r="BA302" s="176">
        <f>(AY275)</f>
        <v>0</v>
      </c>
      <c r="BB302" s="176"/>
      <c r="BC302" s="176"/>
      <c r="BD302" s="176"/>
      <c r="BE302" s="176"/>
    </row>
    <row r="303" spans="8:57" hidden="1" x14ac:dyDescent="0.25">
      <c r="H303" s="176"/>
      <c r="I303" s="176"/>
      <c r="J303" s="176">
        <f>(P274)</f>
        <v>0</v>
      </c>
      <c r="K303" s="176">
        <f>(N279)</f>
        <v>0</v>
      </c>
      <c r="L303" s="176"/>
      <c r="M303" s="176"/>
      <c r="N303" s="176"/>
      <c r="O303" s="176">
        <f>(N275)</f>
        <v>0</v>
      </c>
      <c r="P303" s="176"/>
      <c r="Q303" s="176"/>
      <c r="R303" s="176"/>
      <c r="AT303" s="176"/>
      <c r="AU303" s="176"/>
      <c r="AV303" s="176">
        <f>(BB274)</f>
        <v>0</v>
      </c>
      <c r="AW303" s="176">
        <f>(AZ279)</f>
        <v>0</v>
      </c>
      <c r="AX303" s="176"/>
      <c r="AY303" s="176"/>
      <c r="AZ303" s="176"/>
      <c r="BA303" s="176">
        <f>(AZ275)</f>
        <v>0</v>
      </c>
      <c r="BB303" s="176"/>
      <c r="BC303" s="176"/>
      <c r="BD303" s="176"/>
      <c r="BE303" s="176"/>
    </row>
    <row r="304" spans="8:57" hidden="1" x14ac:dyDescent="0.25">
      <c r="H304" s="176"/>
      <c r="I304" s="176"/>
      <c r="J304" s="176"/>
      <c r="K304" s="176">
        <f>(M279)</f>
        <v>0</v>
      </c>
      <c r="L304" s="176"/>
      <c r="M304" s="176"/>
      <c r="N304" s="176"/>
      <c r="O304" s="176">
        <f>(P275)</f>
        <v>0</v>
      </c>
      <c r="P304" s="176">
        <f>(K275)</f>
        <v>0</v>
      </c>
      <c r="Q304" s="176">
        <f>SUM(O301:O305)</f>
        <v>0</v>
      </c>
      <c r="R304" s="176" t="s">
        <v>52</v>
      </c>
      <c r="AT304" s="176"/>
      <c r="AU304" s="176"/>
      <c r="AV304" s="176"/>
      <c r="AW304" s="176">
        <f>(AY279)</f>
        <v>0</v>
      </c>
      <c r="AX304" s="176"/>
      <c r="AY304" s="176"/>
      <c r="AZ304" s="176"/>
      <c r="BA304" s="176">
        <f>(BB275)</f>
        <v>0</v>
      </c>
      <c r="BB304" s="176">
        <f>(AW275)</f>
        <v>0</v>
      </c>
      <c r="BC304" s="176">
        <f>SUM(BA301:BA305)</f>
        <v>0</v>
      </c>
      <c r="BD304" s="176" t="s">
        <v>52</v>
      </c>
      <c r="BE304" s="176"/>
    </row>
    <row r="305" spans="1:57" hidden="1" x14ac:dyDescent="0.25">
      <c r="H305" s="176"/>
      <c r="I305" s="176"/>
      <c r="J305" s="176">
        <f>(K279)</f>
        <v>0</v>
      </c>
      <c r="K305" s="176">
        <f>(Q279)</f>
        <v>0</v>
      </c>
      <c r="L305" s="176"/>
      <c r="M305" s="176"/>
      <c r="N305" s="176"/>
      <c r="O305" s="176">
        <f>(O275)</f>
        <v>0</v>
      </c>
      <c r="P305" s="176">
        <f>(L274)</f>
        <v>0</v>
      </c>
      <c r="Q305" s="176">
        <f>(J298+M293+Q307+K306+P296)</f>
        <v>0</v>
      </c>
      <c r="R305" s="176" t="s">
        <v>52</v>
      </c>
      <c r="AT305" s="176"/>
      <c r="AU305" s="176"/>
      <c r="AV305" s="176">
        <f>(AW279)</f>
        <v>0</v>
      </c>
      <c r="AW305" s="176">
        <f>(BC279)</f>
        <v>0</v>
      </c>
      <c r="AX305" s="176"/>
      <c r="AY305" s="176"/>
      <c r="AZ305" s="176"/>
      <c r="BA305" s="176">
        <f>(BA275)</f>
        <v>0</v>
      </c>
      <c r="BB305" s="176">
        <f>(AX274)</f>
        <v>0</v>
      </c>
      <c r="BC305" s="176">
        <f>(AV298+AY293+BC307+AW306+BB296)</f>
        <v>0</v>
      </c>
      <c r="BD305" s="176" t="s">
        <v>52</v>
      </c>
      <c r="BE305" s="176"/>
    </row>
    <row r="306" spans="1:57" hidden="1" x14ac:dyDescent="0.25">
      <c r="H306" s="176"/>
      <c r="I306" s="176" t="s">
        <v>52</v>
      </c>
      <c r="J306" s="176">
        <f>SUM(K303:K307)</f>
        <v>0</v>
      </c>
      <c r="K306" s="176">
        <f>(L279)</f>
        <v>0</v>
      </c>
      <c r="L306" s="176"/>
      <c r="M306" s="176"/>
      <c r="N306" s="176"/>
      <c r="O306" s="176"/>
      <c r="P306" s="176"/>
      <c r="Q306" s="176"/>
      <c r="R306" s="176"/>
      <c r="AT306" s="176"/>
      <c r="AU306" s="176" t="s">
        <v>52</v>
      </c>
      <c r="AV306" s="176">
        <f>SUM(AW303:AW307)</f>
        <v>0</v>
      </c>
      <c r="AW306" s="176">
        <f>(AX279)</f>
        <v>0</v>
      </c>
      <c r="AX306" s="176"/>
      <c r="AY306" s="176"/>
      <c r="AZ306" s="176"/>
      <c r="BA306" s="176"/>
      <c r="BB306" s="176"/>
      <c r="BC306" s="176"/>
      <c r="BD306" s="176"/>
      <c r="BE306" s="176"/>
    </row>
    <row r="307" spans="1:57" hidden="1" x14ac:dyDescent="0.25">
      <c r="H307" s="176"/>
      <c r="I307" s="176"/>
      <c r="J307" s="176"/>
      <c r="K307" s="176">
        <f>(O279)</f>
        <v>0</v>
      </c>
      <c r="L307" s="176"/>
      <c r="M307" s="176">
        <f>(P278)</f>
        <v>0</v>
      </c>
      <c r="N307" s="176">
        <f>(N278)</f>
        <v>0</v>
      </c>
      <c r="O307" s="176">
        <f>(M278)</f>
        <v>0</v>
      </c>
      <c r="P307" s="176">
        <f>(Q278)</f>
        <v>0</v>
      </c>
      <c r="Q307" s="176">
        <f>(L278)</f>
        <v>0</v>
      </c>
      <c r="R307" s="176"/>
      <c r="AT307" s="176"/>
      <c r="AU307" s="176"/>
      <c r="AV307" s="176"/>
      <c r="AW307" s="176">
        <f>(BA279)</f>
        <v>0</v>
      </c>
      <c r="AX307" s="176"/>
      <c r="AY307" s="176">
        <f>(BB278)</f>
        <v>0</v>
      </c>
      <c r="AZ307" s="176">
        <f>(AZ278)</f>
        <v>0</v>
      </c>
      <c r="BA307" s="176">
        <f>(AY278)</f>
        <v>0</v>
      </c>
      <c r="BB307" s="176">
        <f>(BC278)</f>
        <v>0</v>
      </c>
      <c r="BC307" s="176">
        <f>(AX278)</f>
        <v>0</v>
      </c>
      <c r="BD307" s="176"/>
      <c r="BE307" s="176"/>
    </row>
    <row r="308" spans="1:57" hidden="1" x14ac:dyDescent="0.25">
      <c r="H308" s="176"/>
      <c r="I308" s="176"/>
      <c r="J308" s="176"/>
      <c r="K308" s="176"/>
      <c r="L308" s="176"/>
      <c r="M308" s="176">
        <f>(O274)</f>
        <v>0</v>
      </c>
      <c r="N308" s="176"/>
      <c r="O308" s="176">
        <f>(K278)</f>
        <v>0</v>
      </c>
      <c r="P308" s="176"/>
      <c r="Q308" s="176"/>
      <c r="R308" s="176"/>
      <c r="AT308" s="176"/>
      <c r="AU308" s="176"/>
      <c r="AV308" s="176"/>
      <c r="AW308" s="176"/>
      <c r="AX308" s="176"/>
      <c r="AY308" s="176">
        <f>(BA274)</f>
        <v>0</v>
      </c>
      <c r="AZ308" s="176"/>
      <c r="BA308" s="176">
        <f>(AW278)</f>
        <v>0</v>
      </c>
      <c r="BB308" s="176"/>
      <c r="BC308" s="176"/>
      <c r="BD308" s="176"/>
      <c r="BE308" s="176"/>
    </row>
    <row r="309" spans="1:57" hidden="1" x14ac:dyDescent="0.25">
      <c r="H309" s="176"/>
      <c r="I309" s="176"/>
      <c r="J309" s="176"/>
      <c r="K309" s="176"/>
      <c r="L309" s="176" t="s">
        <v>52</v>
      </c>
      <c r="M309" s="176">
        <f>(L293+J299+O305+K307+P295)</f>
        <v>0</v>
      </c>
      <c r="N309" s="176"/>
      <c r="O309" s="176">
        <f>SUM(M307:Q307)</f>
        <v>0</v>
      </c>
      <c r="P309" s="176" t="s">
        <v>52</v>
      </c>
      <c r="Q309" s="176"/>
      <c r="R309" s="176"/>
      <c r="AT309" s="176"/>
      <c r="AU309" s="176"/>
      <c r="AV309" s="176"/>
      <c r="AW309" s="176"/>
      <c r="AX309" s="176" t="s">
        <v>52</v>
      </c>
      <c r="AY309" s="176">
        <f>(AX293+AV299+BA305+AW307+BB295)</f>
        <v>0</v>
      </c>
      <c r="AZ309" s="176"/>
      <c r="BA309" s="176">
        <f>SUM(AY307:BC307)</f>
        <v>0</v>
      </c>
      <c r="BB309" s="176" t="s">
        <v>52</v>
      </c>
      <c r="BC309" s="176"/>
      <c r="BD309" s="176"/>
      <c r="BE309" s="176"/>
    </row>
    <row r="310" spans="1:57" hidden="1" x14ac:dyDescent="0.25">
      <c r="H310" s="176"/>
      <c r="I310" s="176"/>
      <c r="J310" s="176"/>
      <c r="K310" s="176"/>
      <c r="L310" s="176"/>
      <c r="M310" s="176"/>
      <c r="N310" s="176"/>
      <c r="O310" s="176"/>
      <c r="P310" s="176"/>
      <c r="Q310" s="176"/>
      <c r="R310" s="176"/>
      <c r="AT310" s="176"/>
      <c r="AU310" s="176"/>
      <c r="AV310" s="176"/>
      <c r="AW310" s="176"/>
      <c r="AX310" s="176"/>
      <c r="AY310" s="176"/>
      <c r="AZ310" s="176"/>
      <c r="BA310" s="176"/>
      <c r="BB310" s="176"/>
      <c r="BC310" s="176"/>
      <c r="BD310" s="176"/>
      <c r="BE310" s="176"/>
    </row>
    <row r="311" spans="1:57" hidden="1" x14ac:dyDescent="0.25">
      <c r="H311" s="176"/>
      <c r="I311" s="176"/>
      <c r="J311" s="176"/>
      <c r="K311" s="176"/>
      <c r="L311" s="176"/>
      <c r="M311" s="176"/>
      <c r="N311" s="176"/>
      <c r="O311" s="176"/>
      <c r="P311" s="176"/>
      <c r="Q311" s="176"/>
      <c r="R311" s="176"/>
      <c r="AT311" s="176"/>
      <c r="AU311" s="176"/>
      <c r="AV311" s="176"/>
      <c r="AW311" s="176"/>
      <c r="AX311" s="176"/>
      <c r="AY311" s="176"/>
      <c r="AZ311" s="176"/>
      <c r="BA311" s="176"/>
      <c r="BB311" s="176"/>
      <c r="BC311" s="176"/>
      <c r="BD311" s="176"/>
      <c r="BE311" s="176"/>
    </row>
    <row r="312" spans="1:57" hidden="1" x14ac:dyDescent="0.25"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  <c r="R312" s="176"/>
      <c r="AT312" s="176"/>
      <c r="AU312" s="176"/>
      <c r="AV312" s="176"/>
      <c r="AW312" s="176"/>
      <c r="AX312" s="176"/>
      <c r="AY312" s="176"/>
      <c r="AZ312" s="176"/>
      <c r="BA312" s="176"/>
      <c r="BB312" s="176"/>
      <c r="BC312" s="176"/>
      <c r="BD312" s="176"/>
      <c r="BE312" s="176"/>
    </row>
    <row r="313" spans="1:57" hidden="1" x14ac:dyDescent="0.25">
      <c r="H313" s="176"/>
      <c r="I313" s="176"/>
      <c r="J313" s="176"/>
      <c r="K313" s="176"/>
      <c r="L313" s="176"/>
      <c r="M313" s="176"/>
      <c r="N313" s="176"/>
      <c r="O313" s="176"/>
      <c r="P313" s="176"/>
      <c r="Q313" s="176"/>
      <c r="R313" s="176"/>
      <c r="AT313" s="176"/>
      <c r="AU313" s="176"/>
      <c r="AV313" s="176"/>
      <c r="AW313" s="176"/>
      <c r="AX313" s="176"/>
      <c r="AY313" s="176"/>
      <c r="AZ313" s="176"/>
      <c r="BA313" s="176"/>
      <c r="BB313" s="176"/>
      <c r="BC313" s="176"/>
      <c r="BD313" s="176"/>
      <c r="BE313" s="176"/>
    </row>
    <row r="314" spans="1:57" x14ac:dyDescent="0.25">
      <c r="H314" s="176" t="s">
        <v>16</v>
      </c>
      <c r="I314" s="176" t="s">
        <v>16</v>
      </c>
      <c r="J314" s="176" t="s">
        <v>16</v>
      </c>
      <c r="K314" s="176" t="s">
        <v>16</v>
      </c>
      <c r="L314" s="176" t="s">
        <v>16</v>
      </c>
      <c r="M314" s="176" t="s">
        <v>16</v>
      </c>
      <c r="N314" s="176" t="s">
        <v>16</v>
      </c>
      <c r="O314" s="176" t="s">
        <v>16</v>
      </c>
      <c r="P314" s="176" t="s">
        <v>16</v>
      </c>
      <c r="Q314" s="176" t="s">
        <v>16</v>
      </c>
      <c r="R314" s="176"/>
      <c r="AT314" s="176" t="s">
        <v>16</v>
      </c>
      <c r="AU314" s="176" t="s">
        <v>16</v>
      </c>
      <c r="AV314" s="176" t="s">
        <v>16</v>
      </c>
      <c r="AW314" s="176" t="s">
        <v>16</v>
      </c>
      <c r="AX314" s="176" t="s">
        <v>16</v>
      </c>
      <c r="AY314" s="176" t="s">
        <v>16</v>
      </c>
      <c r="AZ314" s="176" t="s">
        <v>16</v>
      </c>
      <c r="BA314" s="176" t="s">
        <v>16</v>
      </c>
      <c r="BB314" s="176" t="s">
        <v>16</v>
      </c>
      <c r="BC314" s="176" t="s">
        <v>16</v>
      </c>
      <c r="BD314" s="176"/>
      <c r="BE314" s="176"/>
    </row>
    <row r="315" spans="1:57" x14ac:dyDescent="0.25">
      <c r="A315" s="21" t="s">
        <v>283</v>
      </c>
      <c r="B315" s="21"/>
      <c r="C315" s="21"/>
      <c r="D315" s="21"/>
      <c r="E315" s="21"/>
      <c r="F315" s="21"/>
      <c r="G315" s="21"/>
      <c r="H315" s="179" t="s">
        <v>297</v>
      </c>
      <c r="I315" s="188"/>
      <c r="J315" s="58"/>
      <c r="K315" s="188" t="s">
        <v>298</v>
      </c>
      <c r="L315" s="58"/>
      <c r="M315" s="188"/>
      <c r="N315" s="188"/>
      <c r="O315" s="188"/>
      <c r="P315" s="188"/>
      <c r="Q315" s="189"/>
      <c r="R315" s="176"/>
      <c r="AT315" s="190" t="s">
        <v>53</v>
      </c>
      <c r="AU315" s="188"/>
      <c r="AV315" s="58"/>
      <c r="AW315" s="188" t="s">
        <v>298</v>
      </c>
      <c r="AX315" s="188"/>
      <c r="AY315" s="188"/>
      <c r="AZ315" s="188"/>
      <c r="BA315" s="188"/>
      <c r="BB315" s="188"/>
      <c r="BC315" s="189"/>
      <c r="BD315" s="176"/>
      <c r="BE315" s="176"/>
    </row>
    <row r="316" spans="1:57" ht="15.6" x14ac:dyDescent="0.3">
      <c r="H316" s="38"/>
      <c r="I316" s="181" t="s">
        <v>257</v>
      </c>
      <c r="J316" s="181"/>
      <c r="K316" s="181"/>
      <c r="L316" s="181" t="str">
        <f t="shared" ref="L316:L321" si="339">$B6</f>
        <v>E LEG</v>
      </c>
      <c r="M316" s="215" t="s">
        <v>55</v>
      </c>
      <c r="N316" s="215" t="str">
        <f t="shared" ref="N316:N321" si="340">$A6</f>
        <v>US 52 E/O SR823</v>
      </c>
      <c r="O316" s="191">
        <f>N282</f>
        <v>0</v>
      </c>
      <c r="P316" s="181"/>
      <c r="Q316" s="137"/>
      <c r="R316" s="176"/>
      <c r="AT316" s="137"/>
      <c r="AU316" s="181" t="s">
        <v>258</v>
      </c>
      <c r="AV316" s="181"/>
      <c r="AW316" s="181"/>
      <c r="AX316" s="181" t="str">
        <f t="shared" ref="AX316:AX321" si="341">$B6</f>
        <v>E LEG</v>
      </c>
      <c r="AY316" s="215" t="s">
        <v>55</v>
      </c>
      <c r="AZ316" s="215" t="str">
        <f t="shared" ref="AZ316:AZ321" si="342">$A6</f>
        <v>US 52 E/O SR823</v>
      </c>
      <c r="BA316" s="191">
        <f>AZ282</f>
        <v>0</v>
      </c>
      <c r="BB316" s="181"/>
      <c r="BC316" s="137"/>
      <c r="BD316" s="176"/>
      <c r="BE316" s="176"/>
    </row>
    <row r="317" spans="1:57" ht="15.6" x14ac:dyDescent="0.3">
      <c r="H317" s="181"/>
      <c r="I317" s="181">
        <f>$H$1</f>
        <v>0</v>
      </c>
      <c r="J317" s="181"/>
      <c r="K317" s="181"/>
      <c r="L317" s="181" t="str">
        <f t="shared" si="339"/>
        <v>N LEG</v>
      </c>
      <c r="M317" s="216" t="s">
        <v>269</v>
      </c>
      <c r="N317" s="216" t="str">
        <f t="shared" si="340"/>
        <v>US 52 W/O SR823</v>
      </c>
      <c r="O317" s="191">
        <f t="shared" ref="O317:O321" si="343">N283</f>
        <v>0</v>
      </c>
      <c r="P317" s="181"/>
      <c r="Q317" s="181"/>
      <c r="R317" s="176"/>
      <c r="AT317" s="181"/>
      <c r="AU317" s="181">
        <f>$H$1</f>
        <v>0</v>
      </c>
      <c r="AV317" s="181"/>
      <c r="AW317" s="181"/>
      <c r="AX317" s="181" t="str">
        <f t="shared" si="341"/>
        <v>N LEG</v>
      </c>
      <c r="AY317" s="216" t="s">
        <v>269</v>
      </c>
      <c r="AZ317" s="216" t="str">
        <f t="shared" si="342"/>
        <v>US 52 W/O SR823</v>
      </c>
      <c r="BA317" s="191">
        <f t="shared" ref="BA317:BA321" si="344">AZ283</f>
        <v>0</v>
      </c>
      <c r="BB317" s="181"/>
      <c r="BC317" s="181"/>
      <c r="BD317" s="176"/>
      <c r="BE317" s="176"/>
    </row>
    <row r="318" spans="1:57" ht="15.6" x14ac:dyDescent="0.3">
      <c r="H318" s="181"/>
      <c r="I318" s="181" t="str">
        <f>$B$2</f>
        <v>DAILY</v>
      </c>
      <c r="J318" s="181"/>
      <c r="K318" s="181"/>
      <c r="L318" s="181" t="str">
        <f t="shared" si="339"/>
        <v>W LEG</v>
      </c>
      <c r="M318" s="217" t="s">
        <v>270</v>
      </c>
      <c r="N318" s="217" t="str">
        <f t="shared" si="340"/>
        <v>US 23 S/O SR823</v>
      </c>
      <c r="O318" s="191">
        <f t="shared" si="343"/>
        <v>0</v>
      </c>
      <c r="P318" s="181"/>
      <c r="Q318" s="181"/>
      <c r="R318" s="176"/>
      <c r="AT318" s="181"/>
      <c r="AU318" s="181" t="str">
        <f>$B$2</f>
        <v>DAILY</v>
      </c>
      <c r="AV318" s="181"/>
      <c r="AW318" s="181"/>
      <c r="AX318" s="181" t="str">
        <f t="shared" si="341"/>
        <v>W LEG</v>
      </c>
      <c r="AY318" s="217" t="s">
        <v>270</v>
      </c>
      <c r="AZ318" s="217" t="str">
        <f t="shared" si="342"/>
        <v>US 23 S/O SR823</v>
      </c>
      <c r="BA318" s="191">
        <f t="shared" si="344"/>
        <v>0</v>
      </c>
      <c r="BB318" s="181"/>
      <c r="BC318" s="181"/>
      <c r="BD318" s="176"/>
      <c r="BE318" s="176"/>
    </row>
    <row r="319" spans="1:57" ht="15.6" x14ac:dyDescent="0.3">
      <c r="H319" s="181"/>
      <c r="I319" s="192">
        <f>$H$2</f>
        <v>0</v>
      </c>
      <c r="J319" s="181"/>
      <c r="K319" s="181"/>
      <c r="L319" s="181" t="str">
        <f t="shared" si="339"/>
        <v>S LEG</v>
      </c>
      <c r="M319" s="139" t="s">
        <v>271</v>
      </c>
      <c r="N319" s="139" t="str">
        <f t="shared" si="340"/>
        <v>SR335 N/O CR28</v>
      </c>
      <c r="O319" s="191">
        <f t="shared" si="343"/>
        <v>0</v>
      </c>
      <c r="P319" s="181"/>
      <c r="Q319" s="181"/>
      <c r="R319" s="176"/>
      <c r="AT319" s="181"/>
      <c r="AU319" s="192">
        <f>$H$2</f>
        <v>0</v>
      </c>
      <c r="AV319" s="181"/>
      <c r="AW319" s="181"/>
      <c r="AX319" s="181" t="str">
        <f t="shared" si="341"/>
        <v>S LEG</v>
      </c>
      <c r="AY319" s="139" t="s">
        <v>271</v>
      </c>
      <c r="AZ319" s="139" t="str">
        <f t="shared" si="342"/>
        <v>SR335 N/O CR28</v>
      </c>
      <c r="BA319" s="191">
        <f t="shared" si="344"/>
        <v>0</v>
      </c>
      <c r="BB319" s="181"/>
      <c r="BC319" s="181"/>
      <c r="BD319" s="176"/>
      <c r="BE319" s="176"/>
    </row>
    <row r="320" spans="1:57" ht="15.6" hidden="1" x14ac:dyDescent="0.3">
      <c r="H320" s="181"/>
      <c r="I320" s="181"/>
      <c r="J320" s="181"/>
      <c r="K320" s="181"/>
      <c r="L320" s="181" t="str">
        <f t="shared" si="339"/>
        <v>UP LEG</v>
      </c>
      <c r="M320" s="218" t="s">
        <v>272</v>
      </c>
      <c r="N320" s="218" t="str">
        <f t="shared" si="340"/>
        <v>SR335 S/O CR28</v>
      </c>
      <c r="O320" s="191">
        <f t="shared" si="343"/>
        <v>0</v>
      </c>
      <c r="P320" s="181"/>
      <c r="Q320" s="181"/>
      <c r="R320" s="176"/>
      <c r="AT320" s="181"/>
      <c r="AU320" s="181"/>
      <c r="AV320" s="181"/>
      <c r="AW320" s="181"/>
      <c r="AX320" s="181" t="str">
        <f t="shared" si="341"/>
        <v>UP LEG</v>
      </c>
      <c r="AY320" s="218" t="s">
        <v>272</v>
      </c>
      <c r="AZ320" s="218" t="str">
        <f t="shared" si="342"/>
        <v>SR335 S/O CR28</v>
      </c>
      <c r="BA320" s="191">
        <f t="shared" si="344"/>
        <v>0</v>
      </c>
      <c r="BB320" s="181"/>
      <c r="BC320" s="181"/>
      <c r="BD320" s="176"/>
      <c r="BE320" s="176"/>
    </row>
    <row r="321" spans="1:58" ht="15.6" hidden="1" x14ac:dyDescent="0.3">
      <c r="H321" s="181"/>
      <c r="I321" s="181"/>
      <c r="J321" s="181"/>
      <c r="K321" s="181"/>
      <c r="L321" s="181" t="str">
        <f t="shared" si="339"/>
        <v>DOWN LEG</v>
      </c>
      <c r="M321" s="219" t="s">
        <v>273</v>
      </c>
      <c r="N321" s="219" t="str">
        <f t="shared" si="340"/>
        <v>CR503 (OHIO RIR)</v>
      </c>
      <c r="O321" s="191">
        <f t="shared" si="343"/>
        <v>0</v>
      </c>
      <c r="P321" s="181"/>
      <c r="Q321" s="181"/>
      <c r="R321" s="176"/>
      <c r="AT321" s="181"/>
      <c r="AU321" s="181"/>
      <c r="AV321" s="181"/>
      <c r="AW321" s="181"/>
      <c r="AX321" s="181" t="str">
        <f t="shared" si="341"/>
        <v>DOWN LEG</v>
      </c>
      <c r="AY321" s="219" t="s">
        <v>273</v>
      </c>
      <c r="AZ321" s="219" t="str">
        <f t="shared" si="342"/>
        <v>CR503 (OHIO RIR)</v>
      </c>
      <c r="BA321" s="191">
        <f t="shared" si="344"/>
        <v>0</v>
      </c>
      <c r="BB321" s="181"/>
      <c r="BC321" s="181"/>
      <c r="BD321" s="176"/>
      <c r="BE321" s="176"/>
    </row>
    <row r="322" spans="1:58" x14ac:dyDescent="0.25">
      <c r="H322" s="181"/>
      <c r="I322" s="181"/>
      <c r="J322" s="181"/>
      <c r="K322" s="181"/>
      <c r="L322" s="181"/>
      <c r="M322" s="181"/>
      <c r="N322" s="181"/>
      <c r="O322" s="181"/>
      <c r="P322" s="181"/>
      <c r="Q322" s="181"/>
      <c r="R322" s="176"/>
      <c r="AT322" s="181"/>
      <c r="AU322" s="181"/>
      <c r="AV322" s="181"/>
      <c r="AW322" s="181"/>
      <c r="AX322" s="181"/>
      <c r="AY322" s="181"/>
      <c r="AZ322" s="181"/>
      <c r="BA322" s="181"/>
      <c r="BB322" s="181"/>
      <c r="BC322" s="181"/>
      <c r="BD322" s="176"/>
      <c r="BE322" s="176"/>
    </row>
    <row r="323" spans="1:58" hidden="1" x14ac:dyDescent="0.25">
      <c r="B323" s="37"/>
      <c r="C323" s="38"/>
      <c r="D323" s="38"/>
      <c r="E323" s="38"/>
      <c r="F323" s="38"/>
      <c r="G323" s="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38"/>
      <c r="T323" s="39"/>
      <c r="AR323" s="37"/>
      <c r="AS323" s="38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38"/>
      <c r="BF323" s="39"/>
    </row>
    <row r="324" spans="1:58" hidden="1" x14ac:dyDescent="0.25">
      <c r="B324" s="40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1"/>
      <c r="Q324" s="181"/>
      <c r="R324" s="181"/>
      <c r="S324" s="181"/>
      <c r="T324" s="41"/>
      <c r="AR324" s="40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1"/>
      <c r="BC324" s="181"/>
      <c r="BD324" s="181"/>
      <c r="BE324" s="181"/>
      <c r="BF324" s="41"/>
    </row>
    <row r="325" spans="1:58" hidden="1" x14ac:dyDescent="0.25">
      <c r="B325" s="40"/>
      <c r="C325" s="18"/>
      <c r="D325" s="18"/>
      <c r="E325" s="18"/>
      <c r="F325" s="18"/>
      <c r="G325" s="18"/>
      <c r="H325" s="18"/>
      <c r="I325" s="181"/>
      <c r="J325" s="18"/>
      <c r="K325" s="179"/>
      <c r="L325" s="137"/>
      <c r="M325" s="137"/>
      <c r="N325" s="220" t="s">
        <v>54</v>
      </c>
      <c r="O325" s="221"/>
      <c r="P325" s="181"/>
      <c r="Q325" s="184"/>
      <c r="R325" s="181"/>
      <c r="S325" s="181"/>
      <c r="T325" s="41"/>
      <c r="AR325" s="40"/>
      <c r="AS325" s="18"/>
      <c r="AT325" s="18"/>
      <c r="AU325" s="181"/>
      <c r="AV325" s="18"/>
      <c r="AW325" s="179"/>
      <c r="AX325" s="137"/>
      <c r="AY325" s="137"/>
      <c r="AZ325" s="220" t="s">
        <v>54</v>
      </c>
      <c r="BA325" s="221"/>
      <c r="BB325" s="181"/>
      <c r="BC325" s="184"/>
      <c r="BD325" s="181"/>
      <c r="BE325" s="181"/>
      <c r="BF325" s="41"/>
    </row>
    <row r="326" spans="1:58" hidden="1" x14ac:dyDescent="0.25">
      <c r="B326" s="40"/>
      <c r="C326" s="18"/>
      <c r="D326" s="18"/>
      <c r="E326" s="18"/>
      <c r="F326" s="18"/>
      <c r="G326" s="18"/>
      <c r="H326" s="181"/>
      <c r="I326" s="181"/>
      <c r="J326" s="18"/>
      <c r="K326" s="180"/>
      <c r="L326" s="181"/>
      <c r="M326" s="181"/>
      <c r="N326" s="222">
        <f>SUM(K327:O327)</f>
        <v>0</v>
      </c>
      <c r="O326" s="222">
        <f>J331+O332+M339+I337+Q326</f>
        <v>0</v>
      </c>
      <c r="P326" s="223" t="s">
        <v>85</v>
      </c>
      <c r="Q326" s="194">
        <f>ROUND(P292/10,0)*10</f>
        <v>0</v>
      </c>
      <c r="R326" s="137"/>
      <c r="S326" s="138"/>
      <c r="T326" s="41"/>
      <c r="AR326" s="40"/>
      <c r="AS326" s="18"/>
      <c r="AT326" s="181"/>
      <c r="AU326" s="181"/>
      <c r="AV326" s="18"/>
      <c r="AW326" s="180"/>
      <c r="AX326" s="181"/>
      <c r="AY326" s="181"/>
      <c r="AZ326" s="222">
        <f>SUM(AW327:BA327)</f>
        <v>0</v>
      </c>
      <c r="BA326" s="222">
        <f>AV331+BA332+AY339+AU337+BC326</f>
        <v>0</v>
      </c>
      <c r="BB326" s="223" t="s">
        <v>85</v>
      </c>
      <c r="BC326" s="194">
        <f>ROUND(BB292/10,0)*10</f>
        <v>0</v>
      </c>
      <c r="BD326" s="137"/>
      <c r="BE326" s="138"/>
      <c r="BF326" s="41"/>
    </row>
    <row r="327" spans="1:58" hidden="1" x14ac:dyDescent="0.25">
      <c r="A327" s="17" t="s">
        <v>280</v>
      </c>
      <c r="B327" s="40"/>
      <c r="C327" s="18"/>
      <c r="D327" s="18"/>
      <c r="E327" s="18"/>
      <c r="F327" s="18"/>
      <c r="G327" s="18"/>
      <c r="H327" s="181"/>
      <c r="I327" s="181"/>
      <c r="J327" s="18"/>
      <c r="K327" s="195">
        <f>ROUND(J293/10,0)*10</f>
        <v>0</v>
      </c>
      <c r="L327" s="196">
        <f>ROUND(K293/10,0)*10</f>
        <v>0</v>
      </c>
      <c r="M327" s="196">
        <f>ROUND(L293/10,0)*10</f>
        <v>0</v>
      </c>
      <c r="N327" s="196">
        <f>ROUND(M293/10,0)*10</f>
        <v>0</v>
      </c>
      <c r="O327" s="196">
        <f>ROUND(N293/10,0)*10</f>
        <v>0</v>
      </c>
      <c r="P327" s="224" t="s">
        <v>86</v>
      </c>
      <c r="Q327" s="198">
        <f>ROUND(P293/10,0)*10</f>
        <v>0</v>
      </c>
      <c r="R327" s="181"/>
      <c r="S327" s="182"/>
      <c r="T327" s="41"/>
      <c r="AR327" s="40"/>
      <c r="AS327" s="18"/>
      <c r="AT327" s="181"/>
      <c r="AU327" s="181"/>
      <c r="AV327" s="18"/>
      <c r="AW327" s="195">
        <f>ROUND(AV293/10,0)*10</f>
        <v>0</v>
      </c>
      <c r="AX327" s="196">
        <f>ROUND(AW293/10,0)*10</f>
        <v>0</v>
      </c>
      <c r="AY327" s="196">
        <f>ROUND(AX293/10,0)*10</f>
        <v>0</v>
      </c>
      <c r="AZ327" s="196">
        <f>ROUND(AY293/10,0)*10</f>
        <v>0</v>
      </c>
      <c r="BA327" s="196">
        <f>ROUND(AZ293/10,0)*10</f>
        <v>0</v>
      </c>
      <c r="BB327" s="224" t="s">
        <v>86</v>
      </c>
      <c r="BC327" s="198">
        <f>ROUND(BB293/10,0)*10</f>
        <v>0</v>
      </c>
      <c r="BD327" s="181"/>
      <c r="BE327" s="182"/>
      <c r="BF327" s="41"/>
    </row>
    <row r="328" spans="1:58" hidden="1" x14ac:dyDescent="0.25">
      <c r="B328" s="40"/>
      <c r="C328" s="18"/>
      <c r="D328" s="18"/>
      <c r="E328" s="18"/>
      <c r="F328" s="18"/>
      <c r="G328" s="18"/>
      <c r="H328" s="181"/>
      <c r="I328" s="181"/>
      <c r="J328" s="18"/>
      <c r="K328" s="225" t="s">
        <v>5</v>
      </c>
      <c r="L328" s="226" t="s">
        <v>89</v>
      </c>
      <c r="M328" s="184" t="s">
        <v>17</v>
      </c>
      <c r="N328" s="227" t="s">
        <v>6</v>
      </c>
      <c r="O328" s="228" t="s">
        <v>90</v>
      </c>
      <c r="P328" s="229" t="s">
        <v>87</v>
      </c>
      <c r="Q328" s="198">
        <f>ROUND(P294/10,0)*10</f>
        <v>0</v>
      </c>
      <c r="R328" s="181"/>
      <c r="S328" s="200"/>
      <c r="T328" s="41"/>
      <c r="AR328" s="40"/>
      <c r="AS328" s="18"/>
      <c r="AT328" s="181"/>
      <c r="AU328" s="181"/>
      <c r="AV328" s="18"/>
      <c r="AW328" s="225" t="s">
        <v>5</v>
      </c>
      <c r="AX328" s="226" t="s">
        <v>89</v>
      </c>
      <c r="AY328" s="184" t="s">
        <v>17</v>
      </c>
      <c r="AZ328" s="227" t="s">
        <v>6</v>
      </c>
      <c r="BA328" s="228" t="s">
        <v>90</v>
      </c>
      <c r="BB328" s="229" t="s">
        <v>87</v>
      </c>
      <c r="BC328" s="198">
        <f>ROUND(BB294/10,0)*10</f>
        <v>0</v>
      </c>
      <c r="BD328" s="181"/>
      <c r="BE328" s="200"/>
      <c r="BF328" s="41"/>
    </row>
    <row r="329" spans="1:58" hidden="1" x14ac:dyDescent="0.25">
      <c r="B329" s="40"/>
      <c r="C329" s="18"/>
      <c r="D329" s="18"/>
      <c r="E329" s="18"/>
      <c r="F329" s="18"/>
      <c r="G329" s="18"/>
      <c r="H329" s="181"/>
      <c r="I329" s="181"/>
      <c r="J329" s="18"/>
      <c r="K329" s="181"/>
      <c r="L329" s="181"/>
      <c r="M329" s="181"/>
      <c r="N329" s="181"/>
      <c r="O329" s="181"/>
      <c r="P329" s="197" t="s">
        <v>88</v>
      </c>
      <c r="Q329" s="198">
        <f>ROUND(P295/10,0)*10</f>
        <v>0</v>
      </c>
      <c r="R329" s="230">
        <f>SUM(Q326:Q330)</f>
        <v>0</v>
      </c>
      <c r="S329" s="231" t="s">
        <v>107</v>
      </c>
      <c r="T329" s="41"/>
      <c r="AR329" s="40"/>
      <c r="AS329" s="18"/>
      <c r="AT329" s="181"/>
      <c r="AU329" s="181"/>
      <c r="AV329" s="18"/>
      <c r="AW329" s="181"/>
      <c r="AX329" s="181"/>
      <c r="AY329" s="181"/>
      <c r="AZ329" s="181"/>
      <c r="BA329" s="181"/>
      <c r="BB329" s="197" t="s">
        <v>88</v>
      </c>
      <c r="BC329" s="198">
        <f>ROUND(BB295/10,0)*10</f>
        <v>0</v>
      </c>
      <c r="BD329" s="230">
        <f>SUM(BC326:BC330)</f>
        <v>0</v>
      </c>
      <c r="BE329" s="231" t="s">
        <v>107</v>
      </c>
      <c r="BF329" s="41"/>
    </row>
    <row r="330" spans="1:58" hidden="1" x14ac:dyDescent="0.25">
      <c r="B330" s="40"/>
      <c r="C330" s="18"/>
      <c r="D330" s="18"/>
      <c r="E330" s="18"/>
      <c r="F330" s="18"/>
      <c r="G330" s="18"/>
      <c r="H330" s="42"/>
      <c r="I330" s="18"/>
      <c r="J330" s="18"/>
      <c r="K330" s="18"/>
      <c r="L330" s="18"/>
      <c r="M330" s="181"/>
      <c r="N330" s="181"/>
      <c r="O330" s="181"/>
      <c r="P330" s="232" t="s">
        <v>91</v>
      </c>
      <c r="Q330" s="202">
        <f>ROUND(P296/10,0)*10</f>
        <v>0</v>
      </c>
      <c r="R330" s="233">
        <f>O327+J332+I338+N339+O331</f>
        <v>0</v>
      </c>
      <c r="S330" s="234"/>
      <c r="T330" s="41"/>
      <c r="AR330" s="40"/>
      <c r="AS330" s="18"/>
      <c r="AT330" s="42"/>
      <c r="AU330" s="18"/>
      <c r="AV330" s="18"/>
      <c r="AW330" s="18"/>
      <c r="AX330" s="18"/>
      <c r="AY330" s="181"/>
      <c r="AZ330" s="181"/>
      <c r="BA330" s="181"/>
      <c r="BB330" s="232" t="s">
        <v>91</v>
      </c>
      <c r="BC330" s="202">
        <f>ROUND(BB296/10,0)*10</f>
        <v>0</v>
      </c>
      <c r="BD330" s="233">
        <f>BA327+AV332+AU338+AZ339+BA331</f>
        <v>0</v>
      </c>
      <c r="BE330" s="234"/>
      <c r="BF330" s="41"/>
    </row>
    <row r="331" spans="1:58" hidden="1" x14ac:dyDescent="0.25">
      <c r="B331" s="40"/>
      <c r="C331" s="18"/>
      <c r="D331" s="18"/>
      <c r="E331" s="18"/>
      <c r="F331" s="18"/>
      <c r="G331" s="18"/>
      <c r="H331" s="235" t="s">
        <v>56</v>
      </c>
      <c r="I331" s="236">
        <f>K327+O333+L339+I336+Q327</f>
        <v>0</v>
      </c>
      <c r="J331" s="203">
        <f>ROUND(J296/10,0)*10</f>
        <v>0</v>
      </c>
      <c r="K331" s="221" t="s">
        <v>8</v>
      </c>
      <c r="L331" s="181"/>
      <c r="M331" s="181"/>
      <c r="N331" s="237" t="s">
        <v>92</v>
      </c>
      <c r="O331" s="203">
        <f>ROUND(O301/10,0)*10</f>
        <v>0</v>
      </c>
      <c r="P331" s="137"/>
      <c r="Q331" s="39"/>
      <c r="R331" s="18"/>
      <c r="S331" s="18"/>
      <c r="T331" s="41"/>
      <c r="AR331" s="40"/>
      <c r="AS331" s="18"/>
      <c r="AT331" s="235" t="s">
        <v>56</v>
      </c>
      <c r="AU331" s="236">
        <f>AW327+BA333+AX339+AU336+BC327</f>
        <v>0</v>
      </c>
      <c r="AV331" s="203">
        <f>ROUND(AV296/10,0)*10</f>
        <v>0</v>
      </c>
      <c r="AW331" s="221" t="s">
        <v>8</v>
      </c>
      <c r="AX331" s="181"/>
      <c r="AY331" s="181"/>
      <c r="AZ331" s="237" t="s">
        <v>92</v>
      </c>
      <c r="BA331" s="203">
        <f>ROUND(BA301/10,0)*10</f>
        <v>0</v>
      </c>
      <c r="BB331" s="137"/>
      <c r="BC331" s="39"/>
      <c r="BD331" s="18"/>
      <c r="BE331" s="18"/>
      <c r="BF331" s="41"/>
    </row>
    <row r="332" spans="1:58" hidden="1" x14ac:dyDescent="0.25">
      <c r="B332" s="40"/>
      <c r="C332" s="18"/>
      <c r="D332" s="18"/>
      <c r="E332" s="18"/>
      <c r="F332" s="18"/>
      <c r="G332" s="18"/>
      <c r="H332" s="235"/>
      <c r="I332" s="238">
        <f>SUM(J331:J335)</f>
        <v>0</v>
      </c>
      <c r="J332" s="196">
        <f>ROUND(J297/10,0)*10</f>
        <v>0</v>
      </c>
      <c r="K332" s="239" t="s">
        <v>98</v>
      </c>
      <c r="L332" s="181"/>
      <c r="M332" s="181"/>
      <c r="N332" s="240" t="s">
        <v>7</v>
      </c>
      <c r="O332" s="196">
        <f>ROUND(O302/10,0)*10</f>
        <v>0</v>
      </c>
      <c r="P332" s="181"/>
      <c r="Q332" s="182"/>
      <c r="R332" s="181"/>
      <c r="S332" s="18"/>
      <c r="T332" s="41"/>
      <c r="AR332" s="40"/>
      <c r="AS332" s="18"/>
      <c r="AT332" s="235"/>
      <c r="AU332" s="238">
        <f>SUM(AV331:AV335)</f>
        <v>0</v>
      </c>
      <c r="AV332" s="196">
        <f>ROUND(AV297/10,0)*10</f>
        <v>0</v>
      </c>
      <c r="AW332" s="239" t="s">
        <v>98</v>
      </c>
      <c r="AX332" s="181"/>
      <c r="AY332" s="181"/>
      <c r="AZ332" s="240" t="s">
        <v>7</v>
      </c>
      <c r="BA332" s="196">
        <f>ROUND(BA302/10,0)*10</f>
        <v>0</v>
      </c>
      <c r="BB332" s="181"/>
      <c r="BC332" s="182"/>
      <c r="BD332" s="181"/>
      <c r="BE332" s="18"/>
      <c r="BF332" s="41"/>
    </row>
    <row r="333" spans="1:58" hidden="1" x14ac:dyDescent="0.25">
      <c r="B333" s="40"/>
      <c r="C333" s="18"/>
      <c r="D333" s="18"/>
      <c r="E333" s="18"/>
      <c r="F333" s="18"/>
      <c r="G333" s="18"/>
      <c r="H333" s="180"/>
      <c r="I333" s="181"/>
      <c r="J333" s="196">
        <f>ROUND(J298/10,0)*10</f>
        <v>0</v>
      </c>
      <c r="K333" s="241" t="s">
        <v>10</v>
      </c>
      <c r="L333" s="181"/>
      <c r="M333" s="181"/>
      <c r="N333" s="235" t="s">
        <v>9</v>
      </c>
      <c r="O333" s="196">
        <f>ROUND(O303/10,0)*10</f>
        <v>0</v>
      </c>
      <c r="P333" s="181"/>
      <c r="Q333" s="182"/>
      <c r="R333" s="181"/>
      <c r="S333" s="18"/>
      <c r="T333" s="41"/>
      <c r="AR333" s="40"/>
      <c r="AS333" s="18"/>
      <c r="AT333" s="180"/>
      <c r="AU333" s="181"/>
      <c r="AV333" s="196">
        <f>ROUND(AV298/10,0)*10</f>
        <v>0</v>
      </c>
      <c r="AW333" s="241" t="s">
        <v>10</v>
      </c>
      <c r="AX333" s="181"/>
      <c r="AY333" s="181"/>
      <c r="AZ333" s="235" t="s">
        <v>9</v>
      </c>
      <c r="BA333" s="196">
        <f>ROUND(BA303/10,0)*10</f>
        <v>0</v>
      </c>
      <c r="BB333" s="181"/>
      <c r="BC333" s="182"/>
      <c r="BD333" s="181"/>
      <c r="BE333" s="18"/>
      <c r="BF333" s="41"/>
    </row>
    <row r="334" spans="1:58" hidden="1" x14ac:dyDescent="0.25">
      <c r="B334" s="40"/>
      <c r="C334" s="18"/>
      <c r="D334" s="18"/>
      <c r="E334" s="18"/>
      <c r="F334" s="18"/>
      <c r="G334" s="18"/>
      <c r="H334" s="180"/>
      <c r="I334" s="181"/>
      <c r="J334" s="196">
        <f>ROUND(J299/10,0)*10</f>
        <v>0</v>
      </c>
      <c r="K334" s="182" t="s">
        <v>12</v>
      </c>
      <c r="L334" s="181"/>
      <c r="M334" s="181"/>
      <c r="N334" s="242" t="s">
        <v>93</v>
      </c>
      <c r="O334" s="196">
        <f>ROUND(O304/10,0)*10</f>
        <v>0</v>
      </c>
      <c r="P334" s="243">
        <f>SUM(O331:O335)</f>
        <v>0</v>
      </c>
      <c r="Q334" s="241" t="s">
        <v>55</v>
      </c>
      <c r="R334" s="181"/>
      <c r="S334" s="18"/>
      <c r="T334" s="41"/>
      <c r="AR334" s="40"/>
      <c r="AS334" s="18"/>
      <c r="AT334" s="180"/>
      <c r="AU334" s="181"/>
      <c r="AV334" s="196">
        <f>ROUND(AV299/10,0)*10</f>
        <v>0</v>
      </c>
      <c r="AW334" s="182" t="s">
        <v>12</v>
      </c>
      <c r="AX334" s="181"/>
      <c r="AY334" s="181"/>
      <c r="AZ334" s="242" t="s">
        <v>93</v>
      </c>
      <c r="BA334" s="196">
        <f>ROUND(BA304/10,0)*10</f>
        <v>0</v>
      </c>
      <c r="BB334" s="243">
        <f>SUM(BA331:BA335)</f>
        <v>0</v>
      </c>
      <c r="BC334" s="241" t="s">
        <v>55</v>
      </c>
      <c r="BD334" s="181"/>
      <c r="BE334" s="18"/>
      <c r="BF334" s="41"/>
    </row>
    <row r="335" spans="1:58" hidden="1" x14ac:dyDescent="0.25">
      <c r="B335" s="40"/>
      <c r="C335" s="18"/>
      <c r="D335" s="18"/>
      <c r="E335" s="18"/>
      <c r="F335" s="18"/>
      <c r="G335" s="18"/>
      <c r="H335" s="183"/>
      <c r="I335" s="184"/>
      <c r="J335" s="206">
        <f>ROUND(J300/10,0)*10</f>
        <v>0</v>
      </c>
      <c r="K335" s="244" t="s">
        <v>94</v>
      </c>
      <c r="L335" s="181"/>
      <c r="M335" s="181"/>
      <c r="N335" s="183" t="s">
        <v>11</v>
      </c>
      <c r="O335" s="206">
        <f>ROUND(O305/10,0)*10</f>
        <v>0</v>
      </c>
      <c r="P335" s="227">
        <f>N327+J333+O339+I339+Q330</f>
        <v>0</v>
      </c>
      <c r="Q335" s="245"/>
      <c r="R335" s="181"/>
      <c r="S335" s="18"/>
      <c r="T335" s="41"/>
      <c r="AR335" s="40"/>
      <c r="AS335" s="18"/>
      <c r="AT335" s="183"/>
      <c r="AU335" s="184"/>
      <c r="AV335" s="206">
        <f>ROUND(AV300/10,0)*10</f>
        <v>0</v>
      </c>
      <c r="AW335" s="244" t="s">
        <v>94</v>
      </c>
      <c r="AX335" s="181"/>
      <c r="AY335" s="181"/>
      <c r="AZ335" s="183" t="s">
        <v>11</v>
      </c>
      <c r="BA335" s="206">
        <f>ROUND(BA305/10,0)*10</f>
        <v>0</v>
      </c>
      <c r="BB335" s="227">
        <f>AZ327+AV333+BA339+AU339+BC330</f>
        <v>0</v>
      </c>
      <c r="BC335" s="245"/>
      <c r="BD335" s="181"/>
      <c r="BE335" s="18"/>
      <c r="BF335" s="41"/>
    </row>
    <row r="336" spans="1:58" hidden="1" x14ac:dyDescent="0.25">
      <c r="B336" s="40"/>
      <c r="C336" s="18"/>
      <c r="D336" s="18"/>
      <c r="E336" s="18"/>
      <c r="F336" s="18"/>
      <c r="G336" s="246"/>
      <c r="H336" s="247">
        <f>L327+O334+K339+J335+Q328</f>
        <v>0</v>
      </c>
      <c r="I336" s="203">
        <f>ROUND(K303/10,0)*10</f>
        <v>0</v>
      </c>
      <c r="J336" s="248" t="s">
        <v>97</v>
      </c>
      <c r="K336" s="18"/>
      <c r="L336" s="18"/>
      <c r="M336" s="18"/>
      <c r="N336" s="18"/>
      <c r="O336" s="18"/>
      <c r="P336" s="18"/>
      <c r="Q336" s="38"/>
      <c r="R336" s="181"/>
      <c r="S336" s="18"/>
      <c r="T336" s="41"/>
      <c r="AR336" s="40"/>
      <c r="AS336" s="246"/>
      <c r="AT336" s="247">
        <f>AX327+BA334+AW339+AV335+BC328</f>
        <v>0</v>
      </c>
      <c r="AU336" s="203">
        <f>ROUND(AW303/10,0)*10</f>
        <v>0</v>
      </c>
      <c r="AV336" s="248" t="s">
        <v>97</v>
      </c>
      <c r="AW336" s="18"/>
      <c r="AX336" s="18"/>
      <c r="AY336" s="18"/>
      <c r="AZ336" s="18"/>
      <c r="BA336" s="18"/>
      <c r="BB336" s="18"/>
      <c r="BC336" s="38"/>
      <c r="BD336" s="181"/>
      <c r="BE336" s="18"/>
      <c r="BF336" s="41"/>
    </row>
    <row r="337" spans="1:58" hidden="1" x14ac:dyDescent="0.25">
      <c r="B337" s="40"/>
      <c r="C337" s="18"/>
      <c r="D337" s="18"/>
      <c r="E337" s="18"/>
      <c r="F337" s="18"/>
      <c r="G337" s="242" t="s">
        <v>108</v>
      </c>
      <c r="H337" s="249">
        <f>SUM(I336:I340)</f>
        <v>0</v>
      </c>
      <c r="I337" s="196">
        <f>ROUND(K304/10,0)*10</f>
        <v>0</v>
      </c>
      <c r="J337" s="250" t="s">
        <v>99</v>
      </c>
      <c r="K337" s="18"/>
      <c r="L337" s="18"/>
      <c r="M337" s="18"/>
      <c r="N337" s="18"/>
      <c r="O337" s="18"/>
      <c r="P337" s="18"/>
      <c r="Q337" s="18"/>
      <c r="R337" s="181"/>
      <c r="S337" s="18"/>
      <c r="T337" s="41"/>
      <c r="AR337" s="40"/>
      <c r="AS337" s="242" t="s">
        <v>108</v>
      </c>
      <c r="AT337" s="249">
        <f>SUM(AU336:AU340)</f>
        <v>0</v>
      </c>
      <c r="AU337" s="196">
        <f>ROUND(AW304/10,0)*10</f>
        <v>0</v>
      </c>
      <c r="AV337" s="250" t="s">
        <v>99</v>
      </c>
      <c r="AW337" s="18"/>
      <c r="AX337" s="18"/>
      <c r="AY337" s="18"/>
      <c r="AZ337" s="18"/>
      <c r="BA337" s="18"/>
      <c r="BB337" s="18"/>
      <c r="BC337" s="18"/>
      <c r="BD337" s="181"/>
      <c r="BE337" s="18"/>
      <c r="BF337" s="41"/>
    </row>
    <row r="338" spans="1:58" hidden="1" x14ac:dyDescent="0.25">
      <c r="B338" s="40"/>
      <c r="C338" s="18"/>
      <c r="D338" s="18"/>
      <c r="E338" s="18"/>
      <c r="F338" s="18"/>
      <c r="G338" s="180"/>
      <c r="H338" s="181"/>
      <c r="I338" s="196">
        <f>ROUND(K305/10,0)*10</f>
        <v>0</v>
      </c>
      <c r="J338" s="251" t="s">
        <v>98</v>
      </c>
      <c r="K338" s="246" t="s">
        <v>95</v>
      </c>
      <c r="L338" s="236" t="s">
        <v>13</v>
      </c>
      <c r="M338" s="220" t="s">
        <v>14</v>
      </c>
      <c r="N338" s="252" t="s">
        <v>96</v>
      </c>
      <c r="O338" s="253" t="s">
        <v>15</v>
      </c>
      <c r="P338" s="18"/>
      <c r="Q338" s="18"/>
      <c r="R338" s="181"/>
      <c r="S338" s="18"/>
      <c r="T338" s="41"/>
      <c r="AR338" s="40"/>
      <c r="AS338" s="180"/>
      <c r="AT338" s="181"/>
      <c r="AU338" s="196">
        <f>ROUND(AW305/10,0)*10</f>
        <v>0</v>
      </c>
      <c r="AV338" s="251" t="s">
        <v>98</v>
      </c>
      <c r="AW338" s="246" t="s">
        <v>95</v>
      </c>
      <c r="AX338" s="236" t="s">
        <v>13</v>
      </c>
      <c r="AY338" s="220" t="s">
        <v>14</v>
      </c>
      <c r="AZ338" s="252" t="s">
        <v>96</v>
      </c>
      <c r="BA338" s="253" t="s">
        <v>15</v>
      </c>
      <c r="BB338" s="18"/>
      <c r="BC338" s="18"/>
      <c r="BD338" s="181"/>
      <c r="BE338" s="18"/>
      <c r="BF338" s="41"/>
    </row>
    <row r="339" spans="1:58" hidden="1" x14ac:dyDescent="0.25">
      <c r="B339" s="40"/>
      <c r="C339" s="18"/>
      <c r="D339" s="18"/>
      <c r="E339" s="18"/>
      <c r="F339" s="18"/>
      <c r="G339" s="180"/>
      <c r="H339" s="181"/>
      <c r="I339" s="196">
        <f>ROUND(K306/10,0)*10</f>
        <v>0</v>
      </c>
      <c r="J339" s="241" t="s">
        <v>100</v>
      </c>
      <c r="K339" s="195">
        <f>ROUND(M307/10,0)*10</f>
        <v>0</v>
      </c>
      <c r="L339" s="196">
        <f>ROUND(N307/10,0)*10</f>
        <v>0</v>
      </c>
      <c r="M339" s="196">
        <f>ROUND(O307/10,0)*10</f>
        <v>0</v>
      </c>
      <c r="N339" s="196">
        <f>ROUND(P307/10,0)*10</f>
        <v>0</v>
      </c>
      <c r="O339" s="208">
        <f>ROUND(Q307/10,0)*10</f>
        <v>0</v>
      </c>
      <c r="P339" s="18"/>
      <c r="Q339" s="18"/>
      <c r="R339" s="181"/>
      <c r="S339" s="18"/>
      <c r="T339" s="41"/>
      <c r="AR339" s="40"/>
      <c r="AS339" s="180"/>
      <c r="AT339" s="181"/>
      <c r="AU339" s="196">
        <f>ROUND(AW306/10,0)*10</f>
        <v>0</v>
      </c>
      <c r="AV339" s="241" t="s">
        <v>100</v>
      </c>
      <c r="AW339" s="195">
        <f>ROUND(AY307/10,0)*10</f>
        <v>0</v>
      </c>
      <c r="AX339" s="196">
        <f>ROUND(AZ307/10,0)*10</f>
        <v>0</v>
      </c>
      <c r="AY339" s="196">
        <f>ROUND(BA307/10,0)*10</f>
        <v>0</v>
      </c>
      <c r="AZ339" s="196">
        <f>ROUND(BB307/10,0)*10</f>
        <v>0</v>
      </c>
      <c r="BA339" s="208">
        <f>ROUND(BC307/10,0)*10</f>
        <v>0</v>
      </c>
      <c r="BB339" s="18"/>
      <c r="BC339" s="18"/>
      <c r="BD339" s="181"/>
      <c r="BE339" s="18"/>
      <c r="BF339" s="41"/>
    </row>
    <row r="340" spans="1:58" hidden="1" x14ac:dyDescent="0.25">
      <c r="B340" s="40"/>
      <c r="C340" s="18"/>
      <c r="D340" s="18"/>
      <c r="E340" s="18"/>
      <c r="F340" s="18"/>
      <c r="G340" s="183"/>
      <c r="H340" s="184"/>
      <c r="I340" s="206">
        <f>ROUND(K307/10,0)*10</f>
        <v>0</v>
      </c>
      <c r="J340" s="185" t="s">
        <v>101</v>
      </c>
      <c r="K340" s="180">
        <f>J334+M327+O335+I340+Q329</f>
        <v>0</v>
      </c>
      <c r="L340" s="181">
        <f>SUM(K339:O339)</f>
        <v>0</v>
      </c>
      <c r="M340" s="181"/>
      <c r="N340" s="181"/>
      <c r="O340" s="182"/>
      <c r="P340" s="181"/>
      <c r="Q340" s="181"/>
      <c r="R340" s="181"/>
      <c r="S340" s="18"/>
      <c r="T340" s="41"/>
      <c r="AR340" s="40"/>
      <c r="AS340" s="183"/>
      <c r="AT340" s="184"/>
      <c r="AU340" s="206">
        <f>ROUND(AW307/10,0)*10</f>
        <v>0</v>
      </c>
      <c r="AV340" s="185" t="s">
        <v>101</v>
      </c>
      <c r="AW340" s="180">
        <f>AV334+AY327+BA335+AU340+BC329</f>
        <v>0</v>
      </c>
      <c r="AX340" s="181">
        <f>SUM(AW339:BA339)</f>
        <v>0</v>
      </c>
      <c r="AY340" s="181"/>
      <c r="AZ340" s="181"/>
      <c r="BA340" s="182"/>
      <c r="BB340" s="181"/>
      <c r="BC340" s="181"/>
      <c r="BD340" s="181"/>
      <c r="BE340" s="18"/>
      <c r="BF340" s="41"/>
    </row>
    <row r="341" spans="1:58" hidden="1" x14ac:dyDescent="0.25">
      <c r="B341" s="40"/>
      <c r="C341" s="18"/>
      <c r="D341" s="18"/>
      <c r="E341" s="18"/>
      <c r="F341" s="18"/>
      <c r="G341" s="18"/>
      <c r="H341" s="38"/>
      <c r="I341" s="18"/>
      <c r="J341" s="18"/>
      <c r="K341" s="183"/>
      <c r="L341" s="184" t="s">
        <v>57</v>
      </c>
      <c r="M341" s="184"/>
      <c r="N341" s="184"/>
      <c r="O341" s="185"/>
      <c r="P341" s="181"/>
      <c r="Q341" s="181"/>
      <c r="R341" s="181"/>
      <c r="S341" s="18"/>
      <c r="T341" s="41"/>
      <c r="AR341" s="40"/>
      <c r="AS341" s="18"/>
      <c r="AT341" s="38"/>
      <c r="AU341" s="18"/>
      <c r="AV341" s="18"/>
      <c r="AW341" s="183"/>
      <c r="AX341" s="184" t="s">
        <v>57</v>
      </c>
      <c r="AY341" s="184"/>
      <c r="AZ341" s="184"/>
      <c r="BA341" s="185"/>
      <c r="BB341" s="181"/>
      <c r="BC341" s="181"/>
      <c r="BD341" s="181"/>
      <c r="BE341" s="18"/>
      <c r="BF341" s="41"/>
    </row>
    <row r="342" spans="1:58" hidden="1" x14ac:dyDescent="0.25">
      <c r="B342" s="40"/>
      <c r="C342" s="18"/>
      <c r="D342" s="18"/>
      <c r="E342" s="18"/>
      <c r="F342" s="18"/>
      <c r="G342" s="18"/>
      <c r="H342" s="181"/>
      <c r="I342" s="181"/>
      <c r="J342" s="181"/>
      <c r="K342" s="181"/>
      <c r="L342" s="181"/>
      <c r="M342" s="18"/>
      <c r="N342" s="181"/>
      <c r="O342" s="18"/>
      <c r="P342" s="181"/>
      <c r="Q342" s="192"/>
      <c r="R342" s="181"/>
      <c r="S342" s="18"/>
      <c r="T342" s="41"/>
      <c r="AR342" s="43"/>
      <c r="AS342" s="18"/>
      <c r="AT342" s="181"/>
      <c r="AU342" s="181"/>
      <c r="AV342" s="181"/>
      <c r="AW342" s="181"/>
      <c r="AX342" s="181"/>
      <c r="AY342" s="18"/>
      <c r="AZ342" s="181"/>
      <c r="BA342" s="18"/>
      <c r="BB342" s="181"/>
      <c r="BC342" s="192"/>
      <c r="BD342" s="181"/>
      <c r="BE342" s="18"/>
      <c r="BF342" s="41"/>
    </row>
    <row r="343" spans="1:58" hidden="1" x14ac:dyDescent="0.25">
      <c r="B343" s="37"/>
      <c r="C343" s="38"/>
      <c r="D343" s="38"/>
      <c r="E343" s="38"/>
      <c r="F343" s="38"/>
      <c r="G343" s="38"/>
      <c r="H343" s="38"/>
      <c r="I343" s="137"/>
      <c r="J343" s="38"/>
      <c r="K343" s="38"/>
      <c r="L343" s="38"/>
      <c r="M343" s="38"/>
      <c r="N343" s="38"/>
      <c r="O343" s="220"/>
      <c r="P343" s="137"/>
      <c r="Q343" s="137"/>
      <c r="R343" s="137"/>
      <c r="S343" s="137"/>
      <c r="T343" s="39"/>
      <c r="AR343" s="37"/>
      <c r="AS343" s="38"/>
      <c r="AT343" s="38"/>
      <c r="AU343" s="137"/>
      <c r="AV343" s="38"/>
      <c r="AW343" s="38"/>
      <c r="AX343" s="38"/>
      <c r="AY343" s="38"/>
      <c r="AZ343" s="38"/>
      <c r="BA343" s="220"/>
      <c r="BB343" s="137"/>
      <c r="BC343" s="137"/>
      <c r="BD343" s="137"/>
      <c r="BE343" s="137"/>
      <c r="BF343" s="39"/>
    </row>
    <row r="344" spans="1:58" hidden="1" x14ac:dyDescent="0.25">
      <c r="B344" s="40"/>
      <c r="C344" s="18"/>
      <c r="D344" s="18"/>
      <c r="E344" s="18"/>
      <c r="F344" s="18"/>
      <c r="G344" s="18"/>
      <c r="H344" s="181"/>
      <c r="I344" s="181"/>
      <c r="J344" s="18"/>
      <c r="K344" s="179"/>
      <c r="L344" s="137"/>
      <c r="M344" s="220" t="s">
        <v>54</v>
      </c>
      <c r="N344" s="39"/>
      <c r="O344" s="222"/>
      <c r="P344" s="254"/>
      <c r="Q344" s="209"/>
      <c r="R344" s="181"/>
      <c r="S344" s="181"/>
      <c r="T344" s="41"/>
      <c r="AR344" s="40"/>
      <c r="AS344" s="18"/>
      <c r="AT344" s="181"/>
      <c r="AU344" s="181"/>
      <c r="AV344" s="18"/>
      <c r="AW344" s="179"/>
      <c r="AX344" s="137"/>
      <c r="AY344" s="220" t="s">
        <v>54</v>
      </c>
      <c r="AZ344" s="39"/>
      <c r="BA344" s="222"/>
      <c r="BB344" s="254"/>
      <c r="BC344" s="209"/>
      <c r="BD344" s="181"/>
      <c r="BE344" s="181"/>
      <c r="BF344" s="41"/>
    </row>
    <row r="345" spans="1:58" hidden="1" x14ac:dyDescent="0.25">
      <c r="A345" s="17" t="s">
        <v>281</v>
      </c>
      <c r="B345" s="40"/>
      <c r="C345" s="18"/>
      <c r="D345" s="18"/>
      <c r="E345" s="18"/>
      <c r="F345" s="18"/>
      <c r="G345" s="18"/>
      <c r="H345" s="181"/>
      <c r="I345" s="181"/>
      <c r="J345" s="18"/>
      <c r="K345" s="180"/>
      <c r="L345" s="181"/>
      <c r="M345" s="222">
        <f>SUM(K346:N346)</f>
        <v>0</v>
      </c>
      <c r="N345" s="255">
        <f>O349+J349+I354+M356</f>
        <v>0</v>
      </c>
      <c r="O345" s="181"/>
      <c r="P345" s="256"/>
      <c r="Q345" s="209"/>
      <c r="R345" s="181"/>
      <c r="S345" s="181"/>
      <c r="T345" s="41"/>
      <c r="AR345" s="40"/>
      <c r="AS345" s="18"/>
      <c r="AT345" s="181"/>
      <c r="AU345" s="181"/>
      <c r="AV345" s="18"/>
      <c r="AW345" s="180"/>
      <c r="AX345" s="181"/>
      <c r="AY345" s="222">
        <f>SUM(AW346:AZ346)</f>
        <v>0</v>
      </c>
      <c r="AZ345" s="255">
        <f>BA349+AV349+AU354+AY356</f>
        <v>0</v>
      </c>
      <c r="BA345" s="181"/>
      <c r="BB345" s="256"/>
      <c r="BC345" s="209"/>
      <c r="BD345" s="181"/>
      <c r="BE345" s="181"/>
      <c r="BF345" s="41"/>
    </row>
    <row r="346" spans="1:58" hidden="1" x14ac:dyDescent="0.25">
      <c r="B346" s="40"/>
      <c r="C346" s="18"/>
      <c r="D346" s="18"/>
      <c r="E346" s="18"/>
      <c r="F346" s="18"/>
      <c r="G346" s="18"/>
      <c r="H346" s="181"/>
      <c r="I346" s="181"/>
      <c r="J346" s="18"/>
      <c r="K346" s="195">
        <f>K327</f>
        <v>0</v>
      </c>
      <c r="L346" s="196">
        <f>L327</f>
        <v>0</v>
      </c>
      <c r="M346" s="196">
        <f>M327</f>
        <v>0</v>
      </c>
      <c r="N346" s="208">
        <f>N327</f>
        <v>0</v>
      </c>
      <c r="O346" s="257"/>
      <c r="P346" s="258"/>
      <c r="Q346" s="209"/>
      <c r="R346" s="181"/>
      <c r="S346" s="209"/>
      <c r="T346" s="41"/>
      <c r="AR346" s="40"/>
      <c r="AS346" s="18"/>
      <c r="AT346" s="181"/>
      <c r="AU346" s="181"/>
      <c r="AV346" s="18"/>
      <c r="AW346" s="195">
        <f>AW327</f>
        <v>0</v>
      </c>
      <c r="AX346" s="196">
        <f>AX327</f>
        <v>0</v>
      </c>
      <c r="AY346" s="196">
        <f>AY327</f>
        <v>0</v>
      </c>
      <c r="AZ346" s="208">
        <f>AZ327</f>
        <v>0</v>
      </c>
      <c r="BA346" s="257"/>
      <c r="BB346" s="258"/>
      <c r="BC346" s="209"/>
      <c r="BD346" s="181"/>
      <c r="BE346" s="209"/>
      <c r="BF346" s="41"/>
    </row>
    <row r="347" spans="1:58" hidden="1" x14ac:dyDescent="0.25">
      <c r="B347" s="40"/>
      <c r="C347" s="18"/>
      <c r="D347" s="18"/>
      <c r="E347" s="18"/>
      <c r="F347" s="18"/>
      <c r="G347" s="18"/>
      <c r="H347" s="181"/>
      <c r="I347" s="181"/>
      <c r="J347" s="18"/>
      <c r="K347" s="225" t="s">
        <v>5</v>
      </c>
      <c r="L347" s="226" t="s">
        <v>89</v>
      </c>
      <c r="M347" s="184" t="s">
        <v>17</v>
      </c>
      <c r="N347" s="259" t="s">
        <v>6</v>
      </c>
      <c r="O347" s="181"/>
      <c r="P347" s="209"/>
      <c r="Q347" s="209"/>
      <c r="R347" s="230"/>
      <c r="S347" s="257"/>
      <c r="T347" s="41"/>
      <c r="AR347" s="40"/>
      <c r="AS347" s="18"/>
      <c r="AT347" s="181"/>
      <c r="AU347" s="181"/>
      <c r="AV347" s="18"/>
      <c r="AW347" s="225" t="s">
        <v>5</v>
      </c>
      <c r="AX347" s="226" t="s">
        <v>89</v>
      </c>
      <c r="AY347" s="184" t="s">
        <v>17</v>
      </c>
      <c r="AZ347" s="259" t="s">
        <v>6</v>
      </c>
      <c r="BA347" s="181"/>
      <c r="BB347" s="209"/>
      <c r="BC347" s="209"/>
      <c r="BD347" s="230"/>
      <c r="BE347" s="257"/>
      <c r="BF347" s="41"/>
    </row>
    <row r="348" spans="1:58" hidden="1" x14ac:dyDescent="0.25">
      <c r="B348" s="40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1"/>
      <c r="N348" s="181"/>
      <c r="O348" s="181"/>
      <c r="P348" s="260"/>
      <c r="Q348" s="209"/>
      <c r="R348" s="230"/>
      <c r="S348" s="230"/>
      <c r="T348" s="41"/>
      <c r="AR348" s="40"/>
      <c r="AS348" s="18"/>
      <c r="AT348" s="18"/>
      <c r="AU348" s="18"/>
      <c r="AV348" s="18"/>
      <c r="AW348" s="18"/>
      <c r="AX348" s="18"/>
      <c r="AY348" s="181"/>
      <c r="AZ348" s="181"/>
      <c r="BA348" s="181"/>
      <c r="BB348" s="260"/>
      <c r="BC348" s="209"/>
      <c r="BD348" s="230"/>
      <c r="BE348" s="230"/>
      <c r="BF348" s="41"/>
    </row>
    <row r="349" spans="1:58" hidden="1" x14ac:dyDescent="0.25">
      <c r="B349" s="40"/>
      <c r="C349" s="18"/>
      <c r="D349" s="18"/>
      <c r="E349" s="18"/>
      <c r="F349" s="18"/>
      <c r="G349" s="18"/>
      <c r="H349" s="261" t="s">
        <v>56</v>
      </c>
      <c r="I349" s="236">
        <f>K346+O350+L356+I353</f>
        <v>0</v>
      </c>
      <c r="J349" s="203">
        <f>J331</f>
        <v>0</v>
      </c>
      <c r="K349" s="221" t="s">
        <v>8</v>
      </c>
      <c r="L349" s="181"/>
      <c r="M349" s="181"/>
      <c r="N349" s="262" t="s">
        <v>7</v>
      </c>
      <c r="O349" s="203">
        <f>O332</f>
        <v>0</v>
      </c>
      <c r="P349" s="137"/>
      <c r="Q349" s="138"/>
      <c r="R349" s="18"/>
      <c r="S349" s="18"/>
      <c r="T349" s="41"/>
      <c r="AR349" s="40"/>
      <c r="AS349" s="18"/>
      <c r="AT349" s="261" t="s">
        <v>56</v>
      </c>
      <c r="AU349" s="236">
        <f>AW346+BA350+AX356+AU353</f>
        <v>0</v>
      </c>
      <c r="AV349" s="203">
        <f>AV331</f>
        <v>0</v>
      </c>
      <c r="AW349" s="221" t="s">
        <v>8</v>
      </c>
      <c r="AX349" s="181"/>
      <c r="AY349" s="181"/>
      <c r="AZ349" s="262" t="s">
        <v>7</v>
      </c>
      <c r="BA349" s="203">
        <f>BA332</f>
        <v>0</v>
      </c>
      <c r="BB349" s="137"/>
      <c r="BC349" s="138"/>
      <c r="BD349" s="18"/>
      <c r="BE349" s="18"/>
      <c r="BF349" s="41"/>
    </row>
    <row r="350" spans="1:58" hidden="1" x14ac:dyDescent="0.25">
      <c r="B350" s="40"/>
      <c r="C350" s="18"/>
      <c r="D350" s="18"/>
      <c r="E350" s="18"/>
      <c r="F350" s="18"/>
      <c r="G350" s="18"/>
      <c r="H350" s="235"/>
      <c r="I350" s="238">
        <f>SUM(J349:J352)</f>
        <v>0</v>
      </c>
      <c r="J350" s="196">
        <f>J333</f>
        <v>0</v>
      </c>
      <c r="K350" s="241" t="s">
        <v>10</v>
      </c>
      <c r="L350" s="181"/>
      <c r="M350" s="181"/>
      <c r="N350" s="235" t="s">
        <v>9</v>
      </c>
      <c r="O350" s="196">
        <f>O333</f>
        <v>0</v>
      </c>
      <c r="P350" s="181"/>
      <c r="Q350" s="182"/>
      <c r="R350" s="181"/>
      <c r="S350" s="18"/>
      <c r="T350" s="41"/>
      <c r="AR350" s="40"/>
      <c r="AS350" s="18"/>
      <c r="AT350" s="235"/>
      <c r="AU350" s="238">
        <f>SUM(AV349:AV352)</f>
        <v>0</v>
      </c>
      <c r="AV350" s="196">
        <f>AV333</f>
        <v>0</v>
      </c>
      <c r="AW350" s="241" t="s">
        <v>10</v>
      </c>
      <c r="AX350" s="181"/>
      <c r="AY350" s="181"/>
      <c r="AZ350" s="235" t="s">
        <v>9</v>
      </c>
      <c r="BA350" s="196">
        <f>BA333</f>
        <v>0</v>
      </c>
      <c r="BB350" s="181"/>
      <c r="BC350" s="182"/>
      <c r="BD350" s="181"/>
      <c r="BE350" s="18"/>
      <c r="BF350" s="41"/>
    </row>
    <row r="351" spans="1:58" hidden="1" x14ac:dyDescent="0.25">
      <c r="B351" s="40"/>
      <c r="C351" s="18"/>
      <c r="D351" s="18"/>
      <c r="E351" s="18"/>
      <c r="F351" s="18"/>
      <c r="G351" s="18"/>
      <c r="H351" s="180"/>
      <c r="I351" s="181"/>
      <c r="J351" s="196">
        <f>J334</f>
        <v>0</v>
      </c>
      <c r="K351" s="182" t="s">
        <v>12</v>
      </c>
      <c r="L351" s="181"/>
      <c r="M351" s="181"/>
      <c r="N351" s="242" t="s">
        <v>93</v>
      </c>
      <c r="O351" s="196">
        <f>O334</f>
        <v>0</v>
      </c>
      <c r="P351" s="243">
        <f>SUM(O349:O352)</f>
        <v>0</v>
      </c>
      <c r="Q351" s="241" t="s">
        <v>55</v>
      </c>
      <c r="R351" s="181"/>
      <c r="S351" s="18"/>
      <c r="T351" s="41"/>
      <c r="AR351" s="40"/>
      <c r="AS351" s="18"/>
      <c r="AT351" s="180"/>
      <c r="AU351" s="181"/>
      <c r="AV351" s="196">
        <f>AV334</f>
        <v>0</v>
      </c>
      <c r="AW351" s="182" t="s">
        <v>12</v>
      </c>
      <c r="AX351" s="181"/>
      <c r="AY351" s="181"/>
      <c r="AZ351" s="242" t="s">
        <v>93</v>
      </c>
      <c r="BA351" s="196">
        <f>BA334</f>
        <v>0</v>
      </c>
      <c r="BB351" s="243">
        <f>SUM(BA349:BA352)</f>
        <v>0</v>
      </c>
      <c r="BC351" s="241" t="s">
        <v>55</v>
      </c>
      <c r="BD351" s="181"/>
      <c r="BE351" s="18"/>
      <c r="BF351" s="41"/>
    </row>
    <row r="352" spans="1:58" hidden="1" x14ac:dyDescent="0.25">
      <c r="B352" s="40"/>
      <c r="C352" s="18"/>
      <c r="D352" s="18"/>
      <c r="E352" s="18"/>
      <c r="F352" s="18"/>
      <c r="G352" s="18"/>
      <c r="H352" s="180"/>
      <c r="I352" s="181"/>
      <c r="J352" s="196">
        <f>J335</f>
        <v>0</v>
      </c>
      <c r="K352" s="244" t="s">
        <v>94</v>
      </c>
      <c r="L352" s="181"/>
      <c r="M352" s="181"/>
      <c r="N352" s="183" t="s">
        <v>11</v>
      </c>
      <c r="O352" s="206">
        <f>O335</f>
        <v>0</v>
      </c>
      <c r="P352" s="227">
        <f>N346+J350+N356+I355</f>
        <v>0</v>
      </c>
      <c r="Q352" s="259"/>
      <c r="R352" s="181"/>
      <c r="S352" s="18"/>
      <c r="T352" s="41"/>
      <c r="AR352" s="40"/>
      <c r="AS352" s="18"/>
      <c r="AT352" s="180"/>
      <c r="AU352" s="181"/>
      <c r="AV352" s="196">
        <f>AV335</f>
        <v>0</v>
      </c>
      <c r="AW352" s="244" t="s">
        <v>94</v>
      </c>
      <c r="AX352" s="181"/>
      <c r="AY352" s="181"/>
      <c r="AZ352" s="183" t="s">
        <v>11</v>
      </c>
      <c r="BA352" s="206">
        <f>BA335</f>
        <v>0</v>
      </c>
      <c r="BB352" s="227">
        <f>AZ346+AV350+AZ356+AU355</f>
        <v>0</v>
      </c>
      <c r="BC352" s="259"/>
      <c r="BD352" s="181"/>
      <c r="BE352" s="18"/>
      <c r="BF352" s="41"/>
    </row>
    <row r="353" spans="1:58" hidden="1" x14ac:dyDescent="0.25">
      <c r="B353" s="40"/>
      <c r="C353" s="18"/>
      <c r="D353" s="18"/>
      <c r="E353" s="18"/>
      <c r="F353" s="18"/>
      <c r="G353" s="246"/>
      <c r="H353" s="247">
        <f>L346+O351+K356+J352</f>
        <v>0</v>
      </c>
      <c r="I353" s="203">
        <f>I336</f>
        <v>0</v>
      </c>
      <c r="J353" s="248" t="s">
        <v>97</v>
      </c>
      <c r="K353" s="18"/>
      <c r="L353" s="18"/>
      <c r="M353" s="18"/>
      <c r="N353" s="18"/>
      <c r="O353" s="18"/>
      <c r="P353" s="18"/>
      <c r="Q353" s="18"/>
      <c r="R353" s="181"/>
      <c r="S353" s="18"/>
      <c r="T353" s="41"/>
      <c r="AR353" s="40"/>
      <c r="AS353" s="246"/>
      <c r="AT353" s="247">
        <f>AX346+BA351+AW356+AV352</f>
        <v>0</v>
      </c>
      <c r="AU353" s="203">
        <f>AU336</f>
        <v>0</v>
      </c>
      <c r="AV353" s="248" t="s">
        <v>97</v>
      </c>
      <c r="AW353" s="18"/>
      <c r="AX353" s="18"/>
      <c r="AY353" s="18"/>
      <c r="AZ353" s="18"/>
      <c r="BA353" s="18"/>
      <c r="BB353" s="18"/>
      <c r="BC353" s="18"/>
      <c r="BD353" s="181"/>
      <c r="BE353" s="18"/>
      <c r="BF353" s="41"/>
    </row>
    <row r="354" spans="1:58" hidden="1" x14ac:dyDescent="0.25">
      <c r="B354" s="40"/>
      <c r="C354" s="18"/>
      <c r="D354" s="18"/>
      <c r="E354" s="18"/>
      <c r="F354" s="18"/>
      <c r="G354" s="242" t="s">
        <v>108</v>
      </c>
      <c r="H354" s="249">
        <f>SUM(I353:I356)</f>
        <v>0</v>
      </c>
      <c r="I354" s="196">
        <f>I337</f>
        <v>0</v>
      </c>
      <c r="J354" s="250" t="s">
        <v>99</v>
      </c>
      <c r="K354" s="18"/>
      <c r="L354" s="18"/>
      <c r="M354" s="18"/>
      <c r="N354" s="18"/>
      <c r="O354" s="18"/>
      <c r="P354" s="18"/>
      <c r="Q354" s="18"/>
      <c r="R354" s="181"/>
      <c r="S354" s="18"/>
      <c r="T354" s="41"/>
      <c r="AR354" s="40"/>
      <c r="AS354" s="242" t="s">
        <v>108</v>
      </c>
      <c r="AT354" s="249">
        <f>SUM(AU353:AU356)</f>
        <v>0</v>
      </c>
      <c r="AU354" s="196">
        <f>AU337</f>
        <v>0</v>
      </c>
      <c r="AV354" s="250" t="s">
        <v>99</v>
      </c>
      <c r="AW354" s="18"/>
      <c r="AX354" s="18"/>
      <c r="AY354" s="18"/>
      <c r="AZ354" s="18"/>
      <c r="BA354" s="18"/>
      <c r="BB354" s="18"/>
      <c r="BC354" s="18"/>
      <c r="BD354" s="181"/>
      <c r="BE354" s="18"/>
      <c r="BF354" s="41"/>
    </row>
    <row r="355" spans="1:58" hidden="1" x14ac:dyDescent="0.25">
      <c r="B355" s="40"/>
      <c r="C355" s="18"/>
      <c r="D355" s="18"/>
      <c r="E355" s="18"/>
      <c r="F355" s="18"/>
      <c r="G355" s="180"/>
      <c r="H355" s="181"/>
      <c r="I355" s="196">
        <f>I339</f>
        <v>0</v>
      </c>
      <c r="J355" s="263" t="s">
        <v>100</v>
      </c>
      <c r="K355" s="246" t="s">
        <v>95</v>
      </c>
      <c r="L355" s="236" t="s">
        <v>13</v>
      </c>
      <c r="M355" s="220" t="s">
        <v>14</v>
      </c>
      <c r="N355" s="253" t="s">
        <v>15</v>
      </c>
      <c r="O355" s="18"/>
      <c r="P355" s="18"/>
      <c r="Q355" s="18"/>
      <c r="R355" s="181"/>
      <c r="S355" s="18"/>
      <c r="T355" s="41"/>
      <c r="AR355" s="40"/>
      <c r="AS355" s="180"/>
      <c r="AT355" s="181"/>
      <c r="AU355" s="196">
        <f>AU339</f>
        <v>0</v>
      </c>
      <c r="AV355" s="263" t="s">
        <v>100</v>
      </c>
      <c r="AW355" s="246" t="s">
        <v>95</v>
      </c>
      <c r="AX355" s="236" t="s">
        <v>13</v>
      </c>
      <c r="AY355" s="220" t="s">
        <v>14</v>
      </c>
      <c r="AZ355" s="253" t="s">
        <v>15</v>
      </c>
      <c r="BA355" s="18"/>
      <c r="BB355" s="18"/>
      <c r="BC355" s="18"/>
      <c r="BD355" s="181"/>
      <c r="BE355" s="18"/>
      <c r="BF355" s="41"/>
    </row>
    <row r="356" spans="1:58" hidden="1" x14ac:dyDescent="0.25">
      <c r="B356" s="40"/>
      <c r="C356" s="18"/>
      <c r="D356" s="18"/>
      <c r="E356" s="18"/>
      <c r="F356" s="18"/>
      <c r="G356" s="183"/>
      <c r="H356" s="184"/>
      <c r="I356" s="206">
        <f>I340</f>
        <v>0</v>
      </c>
      <c r="J356" s="184" t="s">
        <v>101</v>
      </c>
      <c r="K356" s="195">
        <f>K339</f>
        <v>0</v>
      </c>
      <c r="L356" s="196">
        <f>L339</f>
        <v>0</v>
      </c>
      <c r="M356" s="196">
        <f>M339</f>
        <v>0</v>
      </c>
      <c r="N356" s="208">
        <f>O339</f>
        <v>0</v>
      </c>
      <c r="O356" s="18"/>
      <c r="P356" s="18"/>
      <c r="Q356" s="18"/>
      <c r="R356" s="181"/>
      <c r="S356" s="18"/>
      <c r="T356" s="41"/>
      <c r="AR356" s="40"/>
      <c r="AS356" s="183"/>
      <c r="AT356" s="184"/>
      <c r="AU356" s="206">
        <f>AU340</f>
        <v>0</v>
      </c>
      <c r="AV356" s="184" t="s">
        <v>101</v>
      </c>
      <c r="AW356" s="195">
        <f>AW339</f>
        <v>0</v>
      </c>
      <c r="AX356" s="196">
        <f>AX339</f>
        <v>0</v>
      </c>
      <c r="AY356" s="196">
        <f>AY339</f>
        <v>0</v>
      </c>
      <c r="AZ356" s="208">
        <f>BA339</f>
        <v>0</v>
      </c>
      <c r="BA356" s="18"/>
      <c r="BB356" s="18"/>
      <c r="BC356" s="18"/>
      <c r="BD356" s="181"/>
      <c r="BE356" s="18"/>
      <c r="BF356" s="41"/>
    </row>
    <row r="357" spans="1:58" hidden="1" x14ac:dyDescent="0.25">
      <c r="B357" s="40"/>
      <c r="C357" s="18"/>
      <c r="D357" s="18"/>
      <c r="E357" s="18"/>
      <c r="F357" s="18"/>
      <c r="G357" s="181"/>
      <c r="H357" s="181"/>
      <c r="I357" s="18"/>
      <c r="J357" s="18"/>
      <c r="K357" s="180">
        <f>J351+M346+O352+I356</f>
        <v>0</v>
      </c>
      <c r="L357" s="181">
        <f>SUM(K356:N356)</f>
        <v>0</v>
      </c>
      <c r="M357" s="181"/>
      <c r="N357" s="182"/>
      <c r="O357" s="18"/>
      <c r="P357" s="18"/>
      <c r="Q357" s="18"/>
      <c r="R357" s="181"/>
      <c r="S357" s="18"/>
      <c r="T357" s="41"/>
      <c r="AR357" s="40"/>
      <c r="AS357" s="181"/>
      <c r="AT357" s="181"/>
      <c r="AU357" s="18"/>
      <c r="AV357" s="18"/>
      <c r="AW357" s="180">
        <f>AV351+AY346+BA352+AU356</f>
        <v>0</v>
      </c>
      <c r="AX357" s="181">
        <f>SUM(AW356:AZ356)</f>
        <v>0</v>
      </c>
      <c r="AY357" s="181"/>
      <c r="AZ357" s="182"/>
      <c r="BA357" s="18"/>
      <c r="BB357" s="18"/>
      <c r="BC357" s="18"/>
      <c r="BD357" s="181"/>
      <c r="BE357" s="18"/>
      <c r="BF357" s="41"/>
    </row>
    <row r="358" spans="1:58" hidden="1" x14ac:dyDescent="0.25">
      <c r="B358" s="40"/>
      <c r="C358" s="18"/>
      <c r="D358" s="18"/>
      <c r="E358" s="18"/>
      <c r="F358" s="18"/>
      <c r="G358" s="18"/>
      <c r="H358" s="18"/>
      <c r="I358" s="18"/>
      <c r="J358" s="18"/>
      <c r="K358" s="183"/>
      <c r="L358" s="184" t="s">
        <v>57</v>
      </c>
      <c r="M358" s="184"/>
      <c r="N358" s="185"/>
      <c r="O358" s="181"/>
      <c r="P358" s="181"/>
      <c r="Q358" s="181"/>
      <c r="R358" s="181"/>
      <c r="S358" s="18"/>
      <c r="T358" s="41"/>
      <c r="AR358" s="40"/>
      <c r="AS358" s="18"/>
      <c r="AT358" s="18"/>
      <c r="AU358" s="18"/>
      <c r="AV358" s="18"/>
      <c r="AW358" s="183"/>
      <c r="AX358" s="184" t="s">
        <v>57</v>
      </c>
      <c r="AY358" s="184"/>
      <c r="AZ358" s="185"/>
      <c r="BA358" s="181"/>
      <c r="BB358" s="181"/>
      <c r="BC358" s="181"/>
      <c r="BD358" s="181"/>
      <c r="BE358" s="18"/>
      <c r="BF358" s="41"/>
    </row>
    <row r="359" spans="1:58" hidden="1" x14ac:dyDescent="0.25">
      <c r="B359" s="43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184"/>
      <c r="P359" s="184"/>
      <c r="Q359" s="184"/>
      <c r="R359" s="184"/>
      <c r="S359" s="42"/>
      <c r="T359" s="44"/>
      <c r="AR359" s="43"/>
      <c r="AS359" s="42"/>
      <c r="AT359" s="42"/>
      <c r="AU359" s="42"/>
      <c r="AV359" s="42"/>
      <c r="AW359" s="42"/>
      <c r="AX359" s="42"/>
      <c r="AY359" s="42"/>
      <c r="AZ359" s="42"/>
      <c r="BA359" s="184"/>
      <c r="BB359" s="184"/>
      <c r="BC359" s="184"/>
      <c r="BD359" s="184"/>
      <c r="BE359" s="42"/>
      <c r="BF359" s="44"/>
    </row>
    <row r="360" spans="1:58" x14ac:dyDescent="0.25">
      <c r="B360" s="18"/>
      <c r="C360" s="18"/>
      <c r="D360" s="18"/>
      <c r="E360" s="18"/>
      <c r="F360" s="18"/>
      <c r="G360" s="18"/>
      <c r="H360" s="37"/>
      <c r="I360" s="38"/>
      <c r="J360" s="38"/>
      <c r="K360" s="38"/>
      <c r="L360" s="38"/>
      <c r="M360" s="38"/>
      <c r="N360" s="38"/>
      <c r="O360" s="137"/>
      <c r="P360" s="137"/>
      <c r="Q360" s="138"/>
      <c r="R360" s="181"/>
      <c r="S360" s="18"/>
      <c r="T360" s="18"/>
      <c r="AR360" s="18"/>
      <c r="AS360" s="18"/>
      <c r="AT360" s="179"/>
      <c r="AU360" s="137"/>
      <c r="AV360" s="137"/>
      <c r="AW360" s="137"/>
      <c r="AX360" s="137"/>
      <c r="AY360" s="38"/>
      <c r="AZ360" s="137"/>
      <c r="BA360" s="38"/>
      <c r="BB360" s="137"/>
      <c r="BC360" s="210"/>
      <c r="BD360" s="181"/>
      <c r="BE360" s="181"/>
      <c r="BF360" s="18"/>
    </row>
    <row r="361" spans="1:58" ht="15.6" x14ac:dyDescent="0.3">
      <c r="B361" s="18"/>
      <c r="C361" s="18"/>
      <c r="D361" s="18"/>
      <c r="E361" s="18"/>
      <c r="F361" s="18"/>
      <c r="H361" s="40"/>
      <c r="I361" s="18"/>
      <c r="J361" s="18"/>
      <c r="K361" s="18"/>
      <c r="L361" s="216" t="s">
        <v>269</v>
      </c>
      <c r="M361" s="26" t="s">
        <v>147</v>
      </c>
      <c r="N361" s="26" t="s">
        <v>152</v>
      </c>
      <c r="O361" s="18"/>
      <c r="P361" s="18"/>
      <c r="Q361" s="41"/>
      <c r="R361" s="181"/>
      <c r="S361" s="18"/>
      <c r="AT361" s="40"/>
      <c r="AU361" s="18"/>
      <c r="AV361" s="18"/>
      <c r="AW361" s="18"/>
      <c r="AX361" s="216" t="s">
        <v>269</v>
      </c>
      <c r="AY361" s="26" t="s">
        <v>147</v>
      </c>
      <c r="AZ361" s="26" t="s">
        <v>152</v>
      </c>
      <c r="BA361" s="18"/>
      <c r="BB361" s="18"/>
      <c r="BC361" s="41"/>
      <c r="BD361" s="176"/>
      <c r="BE361" s="176"/>
    </row>
    <row r="362" spans="1:58" x14ac:dyDescent="0.25">
      <c r="B362" s="18"/>
      <c r="C362" s="18"/>
      <c r="D362" s="18"/>
      <c r="E362" s="18"/>
      <c r="F362" s="18"/>
      <c r="H362" s="40"/>
      <c r="I362" s="18"/>
      <c r="J362" s="18"/>
      <c r="K362" s="18"/>
      <c r="L362" s="18"/>
      <c r="M362" s="18">
        <f>SUM(K363:M363)</f>
        <v>0</v>
      </c>
      <c r="N362" s="18">
        <f>J367+O365+N370</f>
        <v>0</v>
      </c>
      <c r="O362" s="18"/>
      <c r="P362" s="18"/>
      <c r="Q362" s="41"/>
      <c r="R362" s="181"/>
      <c r="S362" s="18"/>
      <c r="AT362" s="40"/>
      <c r="AU362" s="18"/>
      <c r="AV362" s="18"/>
      <c r="AW362" s="18"/>
      <c r="AX362" s="18"/>
      <c r="AY362" s="18">
        <f>SUM(AW363:AY363)</f>
        <v>0</v>
      </c>
      <c r="AZ362" s="18">
        <f>AV367+BA365+AZ370</f>
        <v>0</v>
      </c>
      <c r="BA362" s="18"/>
      <c r="BB362" s="18"/>
      <c r="BC362" s="41"/>
      <c r="BD362" s="176"/>
      <c r="BE362" s="176"/>
    </row>
    <row r="363" spans="1:58" x14ac:dyDescent="0.25">
      <c r="B363" s="18"/>
      <c r="C363" s="18"/>
      <c r="D363" s="18"/>
      <c r="E363" s="18"/>
      <c r="F363" s="18"/>
      <c r="H363" s="40"/>
      <c r="I363" s="18"/>
      <c r="J363" s="18"/>
      <c r="K363" s="50">
        <f>K327</f>
        <v>0</v>
      </c>
      <c r="L363" s="50">
        <f>M327</f>
        <v>0</v>
      </c>
      <c r="M363" s="50">
        <f>N327</f>
        <v>0</v>
      </c>
      <c r="N363" s="18"/>
      <c r="O363" s="18"/>
      <c r="P363" s="18"/>
      <c r="Q363" s="41"/>
      <c r="R363" s="181"/>
      <c r="S363" s="18"/>
      <c r="AT363" s="40"/>
      <c r="AU363" s="18"/>
      <c r="AV363" s="18"/>
      <c r="AW363" s="50">
        <f>AW327</f>
        <v>0</v>
      </c>
      <c r="AX363" s="50">
        <f>AY327</f>
        <v>0</v>
      </c>
      <c r="AY363" s="50">
        <f>AZ327</f>
        <v>0</v>
      </c>
      <c r="AZ363" s="18"/>
      <c r="BA363" s="18"/>
      <c r="BB363" s="18"/>
      <c r="BC363" s="41"/>
      <c r="BD363" s="176"/>
      <c r="BE363" s="176"/>
    </row>
    <row r="364" spans="1:58" ht="15.6" x14ac:dyDescent="0.3">
      <c r="B364" s="18"/>
      <c r="C364" s="18"/>
      <c r="D364" s="18"/>
      <c r="E364" s="18"/>
      <c r="F364" s="18"/>
      <c r="H364" s="40"/>
      <c r="I364" s="18"/>
      <c r="J364" s="18"/>
      <c r="K364" s="27">
        <v>8</v>
      </c>
      <c r="L364" s="27" t="s">
        <v>147</v>
      </c>
      <c r="M364" s="27">
        <v>9</v>
      </c>
      <c r="N364" s="18"/>
      <c r="O364" s="18"/>
      <c r="P364" s="18"/>
      <c r="Q364" s="41"/>
      <c r="R364" s="181"/>
      <c r="S364" s="18"/>
      <c r="AT364" s="40"/>
      <c r="AU364" s="18"/>
      <c r="AV364" s="18"/>
      <c r="AW364" s="27">
        <v>8</v>
      </c>
      <c r="AX364" s="27" t="s">
        <v>147</v>
      </c>
      <c r="AY364" s="27">
        <v>9</v>
      </c>
      <c r="AZ364" s="18"/>
      <c r="BA364" s="18"/>
      <c r="BB364" s="18"/>
      <c r="BC364" s="41"/>
      <c r="BD364" s="176"/>
      <c r="BE364" s="176"/>
    </row>
    <row r="365" spans="1:58" ht="15.6" x14ac:dyDescent="0.3">
      <c r="B365" s="18"/>
      <c r="C365" s="18"/>
      <c r="D365" s="18"/>
      <c r="E365" s="18"/>
      <c r="F365" s="18"/>
      <c r="H365" s="40"/>
      <c r="I365" s="18"/>
      <c r="J365" s="18"/>
      <c r="K365" s="18"/>
      <c r="L365" s="18"/>
      <c r="M365" s="18"/>
      <c r="N365" s="26" t="s">
        <v>148</v>
      </c>
      <c r="O365" s="51">
        <f>O332</f>
        <v>0</v>
      </c>
      <c r="P365" s="18"/>
      <c r="Q365" s="41"/>
      <c r="R365" s="181"/>
      <c r="S365" s="18"/>
      <c r="AT365" s="40"/>
      <c r="AU365" s="18"/>
      <c r="AV365" s="18"/>
      <c r="AW365" s="53"/>
      <c r="AX365" s="53"/>
      <c r="AY365" s="53"/>
      <c r="AZ365" s="26" t="s">
        <v>148</v>
      </c>
      <c r="BA365" s="51">
        <f>BA332</f>
        <v>0</v>
      </c>
      <c r="BB365" s="18"/>
      <c r="BC365" s="41"/>
      <c r="BD365" s="176"/>
      <c r="BE365" s="176"/>
    </row>
    <row r="366" spans="1:58" ht="15.6" x14ac:dyDescent="0.3">
      <c r="A366" s="17" t="s">
        <v>282</v>
      </c>
      <c r="B366" s="18"/>
      <c r="C366" s="18"/>
      <c r="D366" s="18"/>
      <c r="E366" s="18"/>
      <c r="F366" s="18"/>
      <c r="H366" s="28" t="s">
        <v>149</v>
      </c>
      <c r="I366" s="52">
        <f>K363+O366+M370</f>
        <v>0</v>
      </c>
      <c r="J366" s="18"/>
      <c r="K366" s="53"/>
      <c r="L366" s="53"/>
      <c r="M366" s="53"/>
      <c r="N366" s="26" t="s">
        <v>149</v>
      </c>
      <c r="O366" s="51">
        <f>O333</f>
        <v>0</v>
      </c>
      <c r="P366" s="18"/>
      <c r="Q366" s="264" t="s">
        <v>55</v>
      </c>
      <c r="R366" s="181"/>
      <c r="S366" s="18"/>
      <c r="AT366" s="28" t="s">
        <v>149</v>
      </c>
      <c r="AU366" s="18">
        <f>AW363+BA366+AY370</f>
        <v>0</v>
      </c>
      <c r="AV366" s="18"/>
      <c r="AW366" s="18"/>
      <c r="AX366" s="53"/>
      <c r="AY366" s="53"/>
      <c r="AZ366" s="26" t="s">
        <v>149</v>
      </c>
      <c r="BA366" s="51">
        <f>BA333</f>
        <v>0</v>
      </c>
      <c r="BB366" s="18"/>
      <c r="BC366" s="264" t="s">
        <v>55</v>
      </c>
      <c r="BD366" s="176"/>
      <c r="BE366" s="176"/>
    </row>
    <row r="367" spans="1:58" ht="15.6" x14ac:dyDescent="0.3">
      <c r="B367" s="18"/>
      <c r="C367" s="18"/>
      <c r="D367" s="18"/>
      <c r="E367" s="18"/>
      <c r="F367" s="18"/>
      <c r="H367" s="28" t="s">
        <v>154</v>
      </c>
      <c r="I367" s="52">
        <f>SUM(J367:J369)</f>
        <v>0</v>
      </c>
      <c r="J367" s="54">
        <f>J331</f>
        <v>0</v>
      </c>
      <c r="K367" s="29" t="s">
        <v>16</v>
      </c>
      <c r="L367" s="53"/>
      <c r="M367" s="53"/>
      <c r="N367" s="26" t="s">
        <v>150</v>
      </c>
      <c r="O367" s="51">
        <f>O335</f>
        <v>0</v>
      </c>
      <c r="P367" s="18">
        <f>SUM(O365:O367)</f>
        <v>0</v>
      </c>
      <c r="Q367" s="30" t="s">
        <v>149</v>
      </c>
      <c r="R367" s="181"/>
      <c r="S367" s="18"/>
      <c r="AT367" s="28" t="s">
        <v>154</v>
      </c>
      <c r="AU367" s="18">
        <f>SUM(AV367:AV369)</f>
        <v>0</v>
      </c>
      <c r="AV367" s="54">
        <f>AV331</f>
        <v>0</v>
      </c>
      <c r="AW367" s="29" t="s">
        <v>16</v>
      </c>
      <c r="AX367" s="53"/>
      <c r="AY367" s="53"/>
      <c r="AZ367" s="26" t="s">
        <v>150</v>
      </c>
      <c r="BA367" s="51">
        <f>BA335</f>
        <v>0</v>
      </c>
      <c r="BB367" s="18">
        <f>SUM(BA365:BA367)</f>
        <v>0</v>
      </c>
      <c r="BC367" s="30" t="s">
        <v>149</v>
      </c>
      <c r="BD367" s="176"/>
      <c r="BE367" s="176"/>
    </row>
    <row r="368" spans="1:58" ht="15.6" x14ac:dyDescent="0.3">
      <c r="B368" s="18"/>
      <c r="C368" s="18"/>
      <c r="D368" s="18"/>
      <c r="E368" s="18"/>
      <c r="F368" s="18"/>
      <c r="H368" s="265" t="s">
        <v>270</v>
      </c>
      <c r="I368" s="18"/>
      <c r="J368" s="54">
        <f>J333</f>
        <v>0</v>
      </c>
      <c r="K368" s="29" t="s">
        <v>154</v>
      </c>
      <c r="L368" s="53"/>
      <c r="M368" s="53"/>
      <c r="N368" s="18"/>
      <c r="O368" s="18"/>
      <c r="P368" s="18">
        <f>M363+J368+O370</f>
        <v>0</v>
      </c>
      <c r="Q368" s="30" t="s">
        <v>154</v>
      </c>
      <c r="R368" s="181"/>
      <c r="S368" s="18"/>
      <c r="AT368" s="265" t="s">
        <v>270</v>
      </c>
      <c r="AU368" s="18"/>
      <c r="AV368" s="54">
        <f>AV333</f>
        <v>0</v>
      </c>
      <c r="AW368" s="29" t="s">
        <v>154</v>
      </c>
      <c r="AX368" s="53"/>
      <c r="AY368" s="53"/>
      <c r="AZ368" s="18"/>
      <c r="BA368" s="18"/>
      <c r="BB368" s="18">
        <f>AY363+AV368+BA370</f>
        <v>0</v>
      </c>
      <c r="BC368" s="30" t="s">
        <v>154</v>
      </c>
      <c r="BD368" s="176"/>
      <c r="BE368" s="176"/>
    </row>
    <row r="369" spans="2:57" ht="15.6" x14ac:dyDescent="0.3">
      <c r="B369" s="18"/>
      <c r="C369" s="18"/>
      <c r="D369" s="18"/>
      <c r="E369" s="18"/>
      <c r="F369" s="18"/>
      <c r="H369" s="40"/>
      <c r="I369" s="18"/>
      <c r="J369" s="54">
        <f>J334</f>
        <v>0</v>
      </c>
      <c r="K369" s="29" t="s">
        <v>155</v>
      </c>
      <c r="L369" s="53"/>
      <c r="M369" s="27" t="s">
        <v>151</v>
      </c>
      <c r="N369" s="27" t="s">
        <v>152</v>
      </c>
      <c r="O369" s="27" t="s">
        <v>153</v>
      </c>
      <c r="P369" s="18"/>
      <c r="Q369" s="41"/>
      <c r="R369" s="181"/>
      <c r="S369" s="18"/>
      <c r="AT369" s="40"/>
      <c r="AU369" s="18"/>
      <c r="AV369" s="54">
        <f>AV334</f>
        <v>0</v>
      </c>
      <c r="AW369" s="29" t="s">
        <v>155</v>
      </c>
      <c r="AX369" s="53"/>
      <c r="AY369" s="27" t="s">
        <v>151</v>
      </c>
      <c r="AZ369" s="27" t="s">
        <v>152</v>
      </c>
      <c r="BA369" s="27" t="s">
        <v>153</v>
      </c>
      <c r="BB369" s="18"/>
      <c r="BC369" s="41"/>
      <c r="BD369" s="176"/>
      <c r="BE369" s="176"/>
    </row>
    <row r="370" spans="2:57" x14ac:dyDescent="0.25">
      <c r="B370" s="18"/>
      <c r="C370" s="18"/>
      <c r="D370" s="18"/>
      <c r="E370" s="18"/>
      <c r="F370" s="18"/>
      <c r="H370" s="40"/>
      <c r="I370" s="18"/>
      <c r="J370" s="18"/>
      <c r="K370" s="53"/>
      <c r="L370" s="18"/>
      <c r="M370" s="50">
        <f>L339</f>
        <v>0</v>
      </c>
      <c r="N370" s="50">
        <f>M339</f>
        <v>0</v>
      </c>
      <c r="O370" s="50">
        <f>O339</f>
        <v>0</v>
      </c>
      <c r="P370" s="18"/>
      <c r="Q370" s="41"/>
      <c r="R370" s="181"/>
      <c r="S370" s="18"/>
      <c r="AT370" s="40"/>
      <c r="AU370" s="18"/>
      <c r="AV370" s="18"/>
      <c r="AW370" s="18"/>
      <c r="AX370" s="18"/>
      <c r="AY370" s="50">
        <f>AX339</f>
        <v>0</v>
      </c>
      <c r="AZ370" s="50">
        <f>AY339</f>
        <v>0</v>
      </c>
      <c r="BA370" s="50">
        <f>BA339</f>
        <v>0</v>
      </c>
      <c r="BB370" s="18"/>
      <c r="BC370" s="41"/>
      <c r="BD370" s="176"/>
      <c r="BE370" s="176"/>
    </row>
    <row r="371" spans="2:57" x14ac:dyDescent="0.25">
      <c r="B371" s="18"/>
      <c r="C371" s="18"/>
      <c r="D371" s="18"/>
      <c r="E371" s="18"/>
      <c r="F371" s="18"/>
      <c r="H371" s="40"/>
      <c r="I371" s="18"/>
      <c r="J371" s="18"/>
      <c r="K371" s="18"/>
      <c r="L371" s="18">
        <f>J369+L363+O367</f>
        <v>0</v>
      </c>
      <c r="M371" s="18">
        <f>SUM(M370:O370)</f>
        <v>0</v>
      </c>
      <c r="N371" s="18"/>
      <c r="O371" s="18"/>
      <c r="P371" s="18"/>
      <c r="Q371" s="41"/>
      <c r="R371" s="181"/>
      <c r="S371" s="18"/>
      <c r="AT371" s="40"/>
      <c r="AU371" s="18"/>
      <c r="AV371" s="18"/>
      <c r="AW371" s="18"/>
      <c r="AX371" s="18">
        <f>AV369+AX363+BA367</f>
        <v>0</v>
      </c>
      <c r="AY371" s="18">
        <f>SUM(AY370:BA370)</f>
        <v>0</v>
      </c>
      <c r="AZ371" s="18"/>
      <c r="BA371" s="18"/>
      <c r="BB371" s="18"/>
      <c r="BC371" s="41"/>
      <c r="BD371" s="176"/>
      <c r="BE371" s="176"/>
    </row>
    <row r="372" spans="2:57" ht="15.6" x14ac:dyDescent="0.3">
      <c r="B372" s="18"/>
      <c r="C372" s="18"/>
      <c r="D372" s="18"/>
      <c r="E372" s="18"/>
      <c r="F372" s="18"/>
      <c r="H372" s="40"/>
      <c r="I372" s="18"/>
      <c r="J372" s="18"/>
      <c r="K372" s="18"/>
      <c r="L372" s="26" t="s">
        <v>147</v>
      </c>
      <c r="M372" s="26" t="s">
        <v>152</v>
      </c>
      <c r="N372" s="18"/>
      <c r="O372" s="18"/>
      <c r="P372" s="18"/>
      <c r="Q372" s="41"/>
      <c r="R372" s="181"/>
      <c r="S372" s="18"/>
      <c r="AT372" s="40"/>
      <c r="AU372" s="18"/>
      <c r="AV372" s="18"/>
      <c r="AW372" s="18"/>
      <c r="AX372" s="26" t="s">
        <v>147</v>
      </c>
      <c r="AY372" s="26" t="s">
        <v>152</v>
      </c>
      <c r="AZ372" s="18"/>
      <c r="BA372" s="18"/>
      <c r="BB372" s="18"/>
      <c r="BC372" s="41"/>
      <c r="BD372" s="176"/>
      <c r="BE372" s="176"/>
    </row>
    <row r="373" spans="2:57" ht="15.6" x14ac:dyDescent="0.3">
      <c r="H373" s="43"/>
      <c r="I373" s="42"/>
      <c r="J373" s="42"/>
      <c r="K373" s="42"/>
      <c r="L373" s="42"/>
      <c r="M373" s="142" t="s">
        <v>271</v>
      </c>
      <c r="N373" s="42"/>
      <c r="O373" s="42"/>
      <c r="P373" s="42"/>
      <c r="Q373" s="44"/>
      <c r="R373" s="176"/>
      <c r="AT373" s="43"/>
      <c r="AU373" s="42"/>
      <c r="AV373" s="42"/>
      <c r="AW373" s="42"/>
      <c r="AX373" s="42"/>
      <c r="AY373" s="142" t="s">
        <v>271</v>
      </c>
      <c r="AZ373" s="42"/>
      <c r="BA373" s="42"/>
      <c r="BB373" s="42"/>
      <c r="BC373" s="44"/>
      <c r="BD373" s="176"/>
      <c r="BE373" s="176"/>
    </row>
    <row r="374" spans="2:57" ht="15.6" x14ac:dyDescent="0.3">
      <c r="R374" s="176"/>
      <c r="AT374" s="176"/>
      <c r="AU374" s="176"/>
      <c r="AV374" s="176"/>
      <c r="AW374" s="176"/>
      <c r="AX374" s="176"/>
      <c r="AY374" s="215"/>
      <c r="AZ374" s="215"/>
      <c r="BB374" s="176"/>
      <c r="BC374" s="176"/>
      <c r="BD374" s="176"/>
      <c r="BE374" s="176"/>
    </row>
    <row r="375" spans="2:57" x14ac:dyDescent="0.25">
      <c r="H375" s="181"/>
      <c r="I375" s="18"/>
      <c r="J375" s="18"/>
      <c r="K375" s="18"/>
      <c r="L375" s="18"/>
      <c r="M375" s="18"/>
      <c r="N375" s="18"/>
      <c r="O375" s="18"/>
      <c r="P375" s="18"/>
      <c r="Q375" s="18"/>
      <c r="BB375" s="176"/>
      <c r="BC375" s="176"/>
      <c r="BD375" s="176"/>
      <c r="BE375" s="176"/>
    </row>
    <row r="376" spans="2:57" x14ac:dyDescent="0.25">
      <c r="H376" s="18"/>
      <c r="I376" s="18"/>
      <c r="J376" s="18"/>
      <c r="K376" s="18"/>
      <c r="L376" s="18"/>
      <c r="M376" s="18"/>
      <c r="N376" s="18"/>
      <c r="O376" s="181"/>
      <c r="P376" s="181"/>
      <c r="Q376" s="181"/>
      <c r="BB376" s="176"/>
      <c r="BC376" s="176"/>
      <c r="BD376" s="176"/>
      <c r="BE376" s="176"/>
    </row>
    <row r="377" spans="2:57" ht="15.6" x14ac:dyDescent="0.3">
      <c r="H377" s="18"/>
      <c r="I377" s="18"/>
      <c r="J377" s="18"/>
      <c r="K377" s="18"/>
      <c r="L377" s="216"/>
      <c r="M377" s="26"/>
      <c r="N377" s="26"/>
      <c r="O377" s="18"/>
      <c r="P377" s="18"/>
      <c r="Q377" s="18"/>
      <c r="BB377" s="176"/>
      <c r="BC377" s="176"/>
      <c r="BD377" s="176"/>
      <c r="BE377" s="176"/>
    </row>
    <row r="378" spans="2:57" x14ac:dyDescent="0.25"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BB378" s="176"/>
      <c r="BC378" s="176"/>
      <c r="BD378" s="176"/>
      <c r="BE378" s="176"/>
    </row>
    <row r="379" spans="2:57" x14ac:dyDescent="0.25">
      <c r="H379" s="18"/>
      <c r="I379" s="18"/>
      <c r="J379" s="18"/>
      <c r="K379" s="53"/>
      <c r="L379" s="53"/>
      <c r="M379" s="53"/>
      <c r="N379" s="18"/>
      <c r="O379" s="18"/>
      <c r="P379" s="18"/>
      <c r="Q379" s="18"/>
      <c r="BB379" s="176"/>
      <c r="BC379" s="176"/>
      <c r="BD379" s="176"/>
      <c r="BE379" s="176"/>
    </row>
    <row r="380" spans="2:57" ht="15.6" x14ac:dyDescent="0.3">
      <c r="H380" s="18"/>
      <c r="I380" s="18"/>
      <c r="J380" s="18"/>
      <c r="K380" s="27"/>
      <c r="L380" s="27"/>
      <c r="M380" s="27"/>
      <c r="N380" s="18"/>
      <c r="O380" s="18"/>
      <c r="P380" s="18"/>
      <c r="Q380" s="18"/>
    </row>
    <row r="381" spans="2:57" ht="15.6" x14ac:dyDescent="0.3">
      <c r="H381" s="18"/>
      <c r="I381" s="18"/>
      <c r="J381" s="18"/>
      <c r="K381" s="18"/>
      <c r="L381" s="18"/>
      <c r="M381" s="18"/>
      <c r="N381" s="26"/>
      <c r="O381" s="52"/>
      <c r="P381" s="18"/>
      <c r="Q381" s="18"/>
    </row>
    <row r="382" spans="2:57" ht="15.6" x14ac:dyDescent="0.3">
      <c r="H382" s="26"/>
      <c r="I382" s="52"/>
      <c r="J382" s="18"/>
      <c r="K382" s="53"/>
      <c r="L382" s="53"/>
      <c r="M382" s="53"/>
      <c r="N382" s="26"/>
      <c r="O382" s="52"/>
      <c r="P382" s="18"/>
      <c r="Q382" s="215"/>
    </row>
    <row r="383" spans="2:57" ht="15.6" x14ac:dyDescent="0.3">
      <c r="H383" s="26"/>
      <c r="I383" s="52"/>
      <c r="J383" s="18"/>
      <c r="K383" s="29"/>
      <c r="L383" s="53"/>
      <c r="M383" s="53"/>
      <c r="N383" s="26"/>
      <c r="O383" s="52"/>
      <c r="P383" s="18"/>
      <c r="Q383" s="29"/>
    </row>
    <row r="384" spans="2:57" ht="15.6" x14ac:dyDescent="0.3">
      <c r="H384" s="217"/>
      <c r="I384" s="18"/>
      <c r="J384" s="18"/>
      <c r="K384" s="29"/>
      <c r="L384" s="53"/>
      <c r="M384" s="53"/>
      <c r="N384" s="18"/>
      <c r="O384" s="18"/>
      <c r="P384" s="18"/>
      <c r="Q384" s="29"/>
    </row>
    <row r="385" spans="8:17" ht="15.6" x14ac:dyDescent="0.3">
      <c r="H385" s="18"/>
      <c r="I385" s="18"/>
      <c r="J385" s="18"/>
      <c r="K385" s="29"/>
      <c r="L385" s="53"/>
      <c r="M385" s="27"/>
      <c r="N385" s="27"/>
      <c r="O385" s="27"/>
      <c r="P385" s="18"/>
      <c r="Q385" s="18"/>
    </row>
    <row r="386" spans="8:17" x14ac:dyDescent="0.25">
      <c r="H386" s="18"/>
      <c r="I386" s="18"/>
      <c r="J386" s="18"/>
      <c r="K386" s="53"/>
      <c r="L386" s="18"/>
      <c r="M386" s="53"/>
      <c r="N386" s="53"/>
      <c r="O386" s="53"/>
      <c r="P386" s="18"/>
      <c r="Q386" s="18"/>
    </row>
    <row r="387" spans="8:17" x14ac:dyDescent="0.25">
      <c r="H387" s="18"/>
      <c r="I387" s="18"/>
      <c r="J387" s="18"/>
      <c r="K387" s="18"/>
      <c r="L387" s="18"/>
      <c r="M387" s="18"/>
      <c r="N387" s="18"/>
      <c r="O387" s="18"/>
      <c r="P387" s="18"/>
      <c r="Q387" s="18"/>
    </row>
    <row r="388" spans="8:17" ht="15.6" x14ac:dyDescent="0.3">
      <c r="H388" s="18"/>
      <c r="I388" s="18"/>
      <c r="J388" s="18"/>
      <c r="K388" s="18"/>
      <c r="L388" s="26"/>
      <c r="M388" s="26"/>
      <c r="N388" s="18"/>
      <c r="O388" s="18"/>
      <c r="P388" s="18"/>
      <c r="Q388" s="18"/>
    </row>
    <row r="389" spans="8:17" ht="15.6" x14ac:dyDescent="0.3">
      <c r="H389" s="18"/>
      <c r="I389" s="18"/>
      <c r="J389" s="18"/>
      <c r="K389" s="18"/>
      <c r="L389" s="18"/>
      <c r="M389" s="139"/>
      <c r="N389" s="18"/>
      <c r="O389" s="18"/>
      <c r="P389" s="18"/>
      <c r="Q389" s="18"/>
    </row>
    <row r="390" spans="8:17" x14ac:dyDescent="0.25">
      <c r="H390" s="18"/>
      <c r="I390" s="18"/>
      <c r="J390" s="18"/>
      <c r="K390" s="18"/>
      <c r="L390" s="18"/>
      <c r="M390" s="18"/>
      <c r="N390" s="18"/>
      <c r="O390" s="18"/>
      <c r="P390" s="18"/>
      <c r="Q390" s="18"/>
    </row>
  </sheetData>
  <mergeCells count="4">
    <mergeCell ref="H1:P1"/>
    <mergeCell ref="H2:K2"/>
    <mergeCell ref="N12:P12"/>
    <mergeCell ref="G60:H60"/>
  </mergeCells>
  <conditionalFormatting sqref="J299:J302">
    <cfRule type="cellIs" dxfId="4" priority="10" stopIfTrue="1" operator="notBetween">
      <formula>-0.1</formula>
      <formula>0.1</formula>
    </cfRule>
  </conditionalFormatting>
  <conditionalFormatting sqref="O316">
    <cfRule type="cellIs" dxfId="3" priority="4" operator="notBetween">
      <formula>-0.1</formula>
      <formula>0.1</formula>
    </cfRule>
  </conditionalFormatting>
  <conditionalFormatting sqref="O317:O321">
    <cfRule type="cellIs" dxfId="2" priority="3" operator="notBetween">
      <formula>-0.1</formula>
      <formula>0.1</formula>
    </cfRule>
  </conditionalFormatting>
  <conditionalFormatting sqref="BA316">
    <cfRule type="cellIs" dxfId="1" priority="2" operator="notBetween">
      <formula>-0.1</formula>
      <formula>0.1</formula>
    </cfRule>
  </conditionalFormatting>
  <conditionalFormatting sqref="BA317:BA321">
    <cfRule type="cellIs" dxfId="0" priority="1" operator="notBetween">
      <formula>-0.1</formula>
      <formula>0.1</formula>
    </cfRule>
  </conditionalFormatting>
  <pageMargins left="0.75" right="0.75" top="1" bottom="1" header="0.5" footer="0.5"/>
  <pageSetup scale="96" orientation="portrait" r:id="rId1"/>
  <headerFooter alignWithMargins="0">
    <oddFooter>&amp;L&amp;D
&amp;T&amp;R&amp;Z&amp;F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8BAE9F39C0C64E9C8B17515140D44D" ma:contentTypeVersion="0" ma:contentTypeDescription="Create a new document." ma:contentTypeScope="" ma:versionID="f77cbcbe248f48ce2403d2095cb21d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A6A4FE-0B2B-4577-A449-F0AF4B30E7F1}"/>
</file>

<file path=customXml/itemProps2.xml><?xml version="1.0" encoding="utf-8"?>
<ds:datastoreItem xmlns:ds="http://schemas.openxmlformats.org/officeDocument/2006/customXml" ds:itemID="{669B33FE-F785-4E20-9846-E33204CE69D2}"/>
</file>

<file path=customXml/itemProps3.xml><?xml version="1.0" encoding="utf-8"?>
<ds:datastoreItem xmlns:ds="http://schemas.openxmlformats.org/officeDocument/2006/customXml" ds:itemID="{776C4430-710C-4A83-97B9-03205A7F10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TOC</vt:lpstr>
      <vt:lpstr>Regression</vt:lpstr>
      <vt:lpstr>NCHRP255_link</vt:lpstr>
      <vt:lpstr>PM_turns</vt:lpstr>
      <vt:lpstr>AM_turns</vt:lpstr>
      <vt:lpstr>24_turns</vt:lpstr>
      <vt:lpstr>'24_turns'!Print_Area</vt:lpstr>
      <vt:lpstr>AM_turns!Print_Area</vt:lpstr>
      <vt:lpstr>PM_turns!Print_Area</vt:lpstr>
      <vt:lpstr>Regression!Print_Area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Anderson</dc:creator>
  <cp:lastModifiedBy>Samuel Granato</cp:lastModifiedBy>
  <cp:lastPrinted>2011-04-07T14:58:31Z</cp:lastPrinted>
  <dcterms:created xsi:type="dcterms:W3CDTF">2005-07-18T20:04:31Z</dcterms:created>
  <dcterms:modified xsi:type="dcterms:W3CDTF">2013-10-03T15:42:02Z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0x010100208BAE9F39C0C64E9C8B17515140D44D</vt:lpwstr>
  </property>
</Properties>
</file>