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msconsultants.com\Files\Production\01\60\08406-00\117666\Task-11-C_PID118153-COL-644-8.00\118153\400-Engineering\MOT\EngData\"/>
    </mc:Choice>
  </mc:AlternateContent>
  <xr:revisionPtr revIDLastSave="0" documentId="13_ncr:1_{CA0AA721-B5A2-407F-B76A-8D7E4459D9DA}" xr6:coauthVersionLast="47" xr6:coauthVersionMax="47" xr10:uidLastSave="{00000000-0000-0000-0000-000000000000}"/>
  <bookViews>
    <workbookView xWindow="-120" yWindow="-120" windowWidth="29040" windowHeight="15840" activeTab="3" xr2:uid="{1F48D996-9BD9-4F4B-994A-E401481FD784}"/>
  </bookViews>
  <sheets>
    <sheet name="Traffic Compacted Surface" sheetId="3" r:id="rId1"/>
    <sheet name="Work Zone Markings and Signs" sheetId="4" r:id="rId2"/>
    <sheet name="Dust Control" sheetId="2" r:id="rId3"/>
    <sheet name="Earthwork for MT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5" l="1"/>
  <c r="G16" i="5"/>
  <c r="G12" i="5"/>
  <c r="M12" i="5" s="1"/>
  <c r="I19" i="3"/>
  <c r="L15" i="3"/>
  <c r="I15" i="3"/>
  <c r="F15" i="3"/>
  <c r="O15" i="3" l="1"/>
  <c r="T15" i="3" s="1"/>
  <c r="F19" i="3" s="1"/>
  <c r="L19" i="3" s="1"/>
  <c r="A10" i="2"/>
  <c r="G10" i="2" s="1"/>
</calcChain>
</file>

<file path=xl/sharedStrings.xml><?xml version="1.0" encoding="utf-8"?>
<sst xmlns="http://schemas.openxmlformats.org/spreadsheetml/2006/main" count="80" uniqueCount="46">
  <si>
    <t>Methodology: For every cubic yard of earthwork (embankment plus excavation), use between 0.002 M. Gallon and 0.004 M. Gal of water. The lower rate should be used for small and/or rural projects and the larger rate should be used for large and/or urban projects.</t>
  </si>
  <si>
    <t>CY Earthwork</t>
  </si>
  <si>
    <t>x</t>
  </si>
  <si>
    <t>M. Gal./CY</t>
  </si>
  <si>
    <t>=</t>
  </si>
  <si>
    <t>Project: COL-644-7.96</t>
  </si>
  <si>
    <t>PID: 118153</t>
  </si>
  <si>
    <t>Project Number: 01-60-08406-00-117666-Task-11-C_PID118153-COL-644-8.00-118153</t>
  </si>
  <si>
    <t>Calculated by: KJF 5/28/24</t>
  </si>
  <si>
    <t>Asumption: This is a small and rural project, used 0.002 M. Gal</t>
  </si>
  <si>
    <t>*Used 7 M. Gal.</t>
  </si>
  <si>
    <t>Stage 2 Cost Estimate:</t>
  </si>
  <si>
    <t>Methodology: This quantity is used to maintain the existing driveway connections along the work zone. Generally, every 50 cubic yards of C&amp;MS Item 410 will require 1 M. Gal. of C&amp;MS Item 616, Water (minimum of 50 M. Gal.).</t>
  </si>
  <si>
    <t>sqft</t>
  </si>
  <si>
    <t>Assumptions:</t>
  </si>
  <si>
    <t>Southern Driveway Area to be Maintained =</t>
  </si>
  <si>
    <t>Northern Driveway Area to be Maintained=</t>
  </si>
  <si>
    <t>Gravel Depth =</t>
  </si>
  <si>
    <t>ft</t>
  </si>
  <si>
    <t>+</t>
  </si>
  <si>
    <t>*</t>
  </si>
  <si>
    <t>/</t>
  </si>
  <si>
    <t>CY</t>
  </si>
  <si>
    <t>FT</t>
  </si>
  <si>
    <t>CF</t>
  </si>
  <si>
    <t>SQFT</t>
  </si>
  <si>
    <t>Traffic Compacted Surface, Type C:</t>
  </si>
  <si>
    <t>M. Gal.</t>
  </si>
  <si>
    <t>*50 M. Gal Minimum</t>
  </si>
  <si>
    <t>Water:</t>
  </si>
  <si>
    <t>*Used 35 CY</t>
  </si>
  <si>
    <t>Methodlogy: Used the final PM quantities</t>
  </si>
  <si>
    <t>ITEM 614, WORK ZONE EDGE LINE CLASS I, 642 PAINT =</t>
  </si>
  <si>
    <t>ITEM 614, WORK ZONE CENTERLINE CLASS I, 642 PAINT =</t>
  </si>
  <si>
    <t>MI</t>
  </si>
  <si>
    <t>Checked by: JML 5/29/24</t>
  </si>
  <si>
    <t>Checked by: JML 5/28/24</t>
  </si>
  <si>
    <t>Methodology: Calculate the volume of temporary pavement. Excavation to place the pavement then embankment to fill the void that is left after the pavement is removed.</t>
  </si>
  <si>
    <t>Assumptions: Class A Flexible Pavement is 14.5" thick (C&amp;MS 615.05)</t>
  </si>
  <si>
    <t>YD</t>
  </si>
  <si>
    <t>SY</t>
  </si>
  <si>
    <t>Excavation:</t>
  </si>
  <si>
    <t>Embankment:</t>
  </si>
  <si>
    <t>IN</t>
  </si>
  <si>
    <t>Calculated by: KJF 5/29/24</t>
  </si>
  <si>
    <t>Checked by: JML 5/30/24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</si>
</sst>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/>
    <xf numFmtId="2" fontId="0" fillId="0" borderId="0" xfId="0" applyNumberFormat="1"/>
    <xf numFmtId="164" fontId="0" fillId="0" borderId="0" xfId="0" applyNumberFormat="1"/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14</xdr:row>
      <xdr:rowOff>19050</xdr:rowOff>
    </xdr:from>
    <xdr:to>
      <xdr:col>12</xdr:col>
      <xdr:colOff>523875</xdr:colOff>
      <xdr:row>24</xdr:row>
      <xdr:rowOff>43035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56C42C-A068-521B-9FDE-694743068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686050"/>
          <a:ext cx="7029450" cy="1928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8DAA7-4DB4-42CA-8A0C-E357BBA1F3E9}">
  <dimension ref="A1:V19"/>
  <sheetViews>
    <sheetView workbookViewId="0">
      <selection activeCell="A6" sqref="A6"/>
    </sheetView>
  </sheetViews>
  <sheetFormatPr defaultRowHeight="15" x14ac:dyDescent="0.25"/>
  <cols>
    <col min="2" max="2" width="6" customWidth="1"/>
    <col min="3" max="3" width="4.5703125" bestFit="1" customWidth="1"/>
    <col min="4" max="4" width="22.85546875" customWidth="1"/>
    <col min="5" max="5" width="4" bestFit="1" customWidth="1"/>
    <col min="6" max="6" width="5.5703125" bestFit="1" customWidth="1"/>
    <col min="7" max="7" width="5.42578125" bestFit="1" customWidth="1"/>
    <col min="8" max="8" width="2" bestFit="1" customWidth="1"/>
    <col min="9" max="9" width="4.5703125" bestFit="1" customWidth="1"/>
    <col min="10" max="10" width="10.140625" bestFit="1" customWidth="1"/>
    <col min="11" max="11" width="2" bestFit="1" customWidth="1"/>
    <col min="12" max="12" width="4.5703125" bestFit="1" customWidth="1"/>
    <col min="13" max="13" width="7.140625" bestFit="1" customWidth="1"/>
    <col min="14" max="14" width="2" bestFit="1" customWidth="1"/>
    <col min="15" max="15" width="5" bestFit="1" customWidth="1"/>
    <col min="16" max="16" width="3.140625" bestFit="1" customWidth="1"/>
    <col min="17" max="17" width="1.85546875" bestFit="1" customWidth="1"/>
    <col min="18" max="18" width="3" bestFit="1" customWidth="1"/>
    <col min="19" max="19" width="2" bestFit="1" customWidth="1"/>
    <col min="20" max="20" width="5.5703125" bestFit="1" customWidth="1"/>
    <col min="21" max="21" width="3.140625" bestFit="1" customWidth="1"/>
  </cols>
  <sheetData>
    <row r="1" spans="1:22" x14ac:dyDescent="0.25">
      <c r="A1" t="s">
        <v>5</v>
      </c>
    </row>
    <row r="2" spans="1:22" x14ac:dyDescent="0.25">
      <c r="A2" t="s">
        <v>6</v>
      </c>
    </row>
    <row r="3" spans="1:22" x14ac:dyDescent="0.25">
      <c r="A3" t="s">
        <v>7</v>
      </c>
    </row>
    <row r="4" spans="1:22" x14ac:dyDescent="0.25">
      <c r="A4" t="s">
        <v>8</v>
      </c>
    </row>
    <row r="5" spans="1:22" x14ac:dyDescent="0.25">
      <c r="A5" t="s">
        <v>35</v>
      </c>
    </row>
    <row r="7" spans="1:22" x14ac:dyDescent="0.25">
      <c r="A7" t="s">
        <v>12</v>
      </c>
    </row>
    <row r="8" spans="1:22" x14ac:dyDescent="0.25">
      <c r="A8" t="s">
        <v>14</v>
      </c>
    </row>
    <row r="9" spans="1:22" x14ac:dyDescent="0.25">
      <c r="A9" t="s">
        <v>15</v>
      </c>
      <c r="E9">
        <v>300</v>
      </c>
      <c r="F9" t="s">
        <v>13</v>
      </c>
    </row>
    <row r="10" spans="1:22" x14ac:dyDescent="0.25">
      <c r="A10" t="s">
        <v>16</v>
      </c>
      <c r="E10">
        <v>600</v>
      </c>
      <c r="F10" t="s">
        <v>13</v>
      </c>
    </row>
    <row r="11" spans="1:22" x14ac:dyDescent="0.25">
      <c r="A11" t="s">
        <v>17</v>
      </c>
      <c r="C11" s="3">
        <v>1</v>
      </c>
      <c r="D11" t="s">
        <v>18</v>
      </c>
    </row>
    <row r="12" spans="1:22" x14ac:dyDescent="0.25">
      <c r="C12" s="3"/>
    </row>
    <row r="13" spans="1:22" x14ac:dyDescent="0.25">
      <c r="C13" s="3"/>
      <c r="E13" s="5" t="s">
        <v>26</v>
      </c>
    </row>
    <row r="15" spans="1:22" x14ac:dyDescent="0.25">
      <c r="F15">
        <f>E9</f>
        <v>300</v>
      </c>
      <c r="G15" t="s">
        <v>25</v>
      </c>
      <c r="H15" t="s">
        <v>19</v>
      </c>
      <c r="I15">
        <f>E10</f>
        <v>600</v>
      </c>
      <c r="J15" t="s">
        <v>25</v>
      </c>
      <c r="K15" t="s">
        <v>20</v>
      </c>
      <c r="L15" s="4">
        <f>C11</f>
        <v>1</v>
      </c>
      <c r="M15" t="s">
        <v>23</v>
      </c>
      <c r="N15" t="s">
        <v>4</v>
      </c>
      <c r="O15">
        <f>(F15+I15)*L15</f>
        <v>900</v>
      </c>
      <c r="P15" t="s">
        <v>24</v>
      </c>
      <c r="Q15" t="s">
        <v>21</v>
      </c>
      <c r="R15">
        <v>27</v>
      </c>
      <c r="S15" t="s">
        <v>4</v>
      </c>
      <c r="T15" s="3">
        <f>O15/R15</f>
        <v>33.333333333333336</v>
      </c>
      <c r="U15" t="s">
        <v>22</v>
      </c>
      <c r="V15" t="s">
        <v>30</v>
      </c>
    </row>
    <row r="17" spans="5:14" x14ac:dyDescent="0.25">
      <c r="E17" s="5" t="s">
        <v>29</v>
      </c>
    </row>
    <row r="19" spans="5:14" x14ac:dyDescent="0.25">
      <c r="F19" s="3">
        <f>T15</f>
        <v>33.333333333333336</v>
      </c>
      <c r="G19" t="s">
        <v>22</v>
      </c>
      <c r="H19" t="s">
        <v>20</v>
      </c>
      <c r="I19" s="3">
        <f>1/50</f>
        <v>0.02</v>
      </c>
      <c r="J19" t="s">
        <v>3</v>
      </c>
      <c r="K19" t="s">
        <v>4</v>
      </c>
      <c r="L19" s="3">
        <f>F19*I19</f>
        <v>0.66666666666666674</v>
      </c>
      <c r="M19" t="s">
        <v>27</v>
      </c>
      <c r="N19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D6B3B-A4D1-4E75-B1C5-6C49501E2891}">
  <dimension ref="A1:G10"/>
  <sheetViews>
    <sheetView workbookViewId="0">
      <selection activeCell="A6" sqref="A6"/>
    </sheetView>
  </sheetViews>
  <sheetFormatPr defaultRowHeight="15" x14ac:dyDescent="0.25"/>
  <cols>
    <col min="5" max="5" width="13.7109375" customWidth="1"/>
    <col min="6" max="6" width="5" bestFit="1" customWidth="1"/>
  </cols>
  <sheetData>
    <row r="1" spans="1:7" x14ac:dyDescent="0.25">
      <c r="A1" t="s">
        <v>5</v>
      </c>
    </row>
    <row r="2" spans="1:7" x14ac:dyDescent="0.25">
      <c r="A2" t="s">
        <v>6</v>
      </c>
    </row>
    <row r="3" spans="1:7" x14ac:dyDescent="0.25">
      <c r="A3" t="s">
        <v>7</v>
      </c>
    </row>
    <row r="4" spans="1:7" x14ac:dyDescent="0.25">
      <c r="A4" t="s">
        <v>8</v>
      </c>
    </row>
    <row r="5" spans="1:7" x14ac:dyDescent="0.25">
      <c r="A5" t="s">
        <v>35</v>
      </c>
    </row>
    <row r="7" spans="1:7" x14ac:dyDescent="0.25">
      <c r="A7" t="s">
        <v>31</v>
      </c>
    </row>
    <row r="9" spans="1:7" x14ac:dyDescent="0.25">
      <c r="A9" t="s">
        <v>33</v>
      </c>
      <c r="F9">
        <v>0.13</v>
      </c>
      <c r="G9" t="s">
        <v>34</v>
      </c>
    </row>
    <row r="10" spans="1:7" x14ac:dyDescent="0.25">
      <c r="A10" t="s">
        <v>32</v>
      </c>
      <c r="F10">
        <v>0.26</v>
      </c>
      <c r="G10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73612-73DA-4D0E-9490-BEF9A2C49878}">
  <dimension ref="A1:H14"/>
  <sheetViews>
    <sheetView workbookViewId="0">
      <selection activeCell="A7" sqref="A7"/>
    </sheetView>
  </sheetViews>
  <sheetFormatPr defaultRowHeight="15" x14ac:dyDescent="0.25"/>
  <cols>
    <col min="1" max="1" width="11" customWidth="1"/>
    <col min="2" max="2" width="12.5703125" bestFit="1" customWidth="1"/>
    <col min="3" max="3" width="2" bestFit="1" customWidth="1"/>
    <col min="4" max="4" width="6" bestFit="1" customWidth="1"/>
    <col min="5" max="5" width="10.140625" bestFit="1" customWidth="1"/>
    <col min="6" max="6" width="2" bestFit="1" customWidth="1"/>
  </cols>
  <sheetData>
    <row r="1" spans="1:8" x14ac:dyDescent="0.25">
      <c r="A1" t="s">
        <v>5</v>
      </c>
    </row>
    <row r="2" spans="1:8" x14ac:dyDescent="0.25">
      <c r="A2" t="s">
        <v>6</v>
      </c>
    </row>
    <row r="3" spans="1:8" x14ac:dyDescent="0.25">
      <c r="A3" t="s">
        <v>7</v>
      </c>
    </row>
    <row r="4" spans="1:8" x14ac:dyDescent="0.25">
      <c r="A4" t="s">
        <v>8</v>
      </c>
    </row>
    <row r="5" spans="1:8" x14ac:dyDescent="0.25">
      <c r="A5" t="s">
        <v>36</v>
      </c>
    </row>
    <row r="7" spans="1:8" x14ac:dyDescent="0.25">
      <c r="A7" t="s">
        <v>0</v>
      </c>
    </row>
    <row r="8" spans="1:8" x14ac:dyDescent="0.25">
      <c r="A8" t="s">
        <v>9</v>
      </c>
    </row>
    <row r="10" spans="1:8" x14ac:dyDescent="0.25">
      <c r="A10">
        <f>1000+2141</f>
        <v>3141</v>
      </c>
      <c r="B10" t="s">
        <v>1</v>
      </c>
      <c r="C10" s="1" t="s">
        <v>2</v>
      </c>
      <c r="D10">
        <v>2E-3</v>
      </c>
      <c r="E10" t="s">
        <v>3</v>
      </c>
      <c r="F10" s="2" t="s">
        <v>4</v>
      </c>
      <c r="G10" s="3">
        <f>A10*D10</f>
        <v>6.282</v>
      </c>
      <c r="H10" t="s">
        <v>10</v>
      </c>
    </row>
    <row r="14" spans="1:8" x14ac:dyDescent="0.25">
      <c r="A14" t="s">
        <v>11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B026A-B4D8-4877-A7F2-28EA212E96BB}">
  <dimension ref="A1:N16"/>
  <sheetViews>
    <sheetView tabSelected="1" workbookViewId="0">
      <selection activeCell="R16" sqref="R16"/>
    </sheetView>
  </sheetViews>
  <sheetFormatPr defaultRowHeight="15" x14ac:dyDescent="0.25"/>
  <cols>
    <col min="2" max="2" width="5" bestFit="1" customWidth="1"/>
    <col min="3" max="3" width="2.7109375" bestFit="1" customWidth="1"/>
    <col min="4" max="4" width="1.85546875" bestFit="1" customWidth="1"/>
    <col min="5" max="5" width="3" bestFit="1" customWidth="1"/>
    <col min="6" max="6" width="2" bestFit="1" customWidth="1"/>
    <col min="7" max="7" width="4.5703125" bestFit="1" customWidth="1"/>
    <col min="8" max="8" width="3.28515625" bestFit="1" customWidth="1"/>
    <col min="9" max="9" width="2" bestFit="1" customWidth="1"/>
    <col min="10" max="10" width="4" bestFit="1" customWidth="1"/>
    <col min="11" max="11" width="3" bestFit="1" customWidth="1"/>
    <col min="12" max="12" width="2" bestFit="1" customWidth="1"/>
    <col min="13" max="13" width="3" bestFit="1" customWidth="1"/>
    <col min="14" max="14" width="3.140625" bestFit="1" customWidth="1"/>
  </cols>
  <sheetData>
    <row r="1" spans="1:14" x14ac:dyDescent="0.25">
      <c r="A1" t="s">
        <v>5</v>
      </c>
    </row>
    <row r="2" spans="1:14" x14ac:dyDescent="0.25">
      <c r="A2" t="s">
        <v>6</v>
      </c>
    </row>
    <row r="3" spans="1:14" x14ac:dyDescent="0.25">
      <c r="A3" t="s">
        <v>7</v>
      </c>
    </row>
    <row r="4" spans="1:14" x14ac:dyDescent="0.25">
      <c r="A4" t="s">
        <v>44</v>
      </c>
    </row>
    <row r="5" spans="1:14" x14ac:dyDescent="0.25">
      <c r="A5" t="s">
        <v>45</v>
      </c>
    </row>
    <row r="7" spans="1:14" x14ac:dyDescent="0.25">
      <c r="A7" t="s">
        <v>37</v>
      </c>
    </row>
    <row r="8" spans="1:14" x14ac:dyDescent="0.25">
      <c r="A8" t="s">
        <v>38</v>
      </c>
    </row>
    <row r="10" spans="1:14" x14ac:dyDescent="0.25">
      <c r="A10" s="5" t="s">
        <v>41</v>
      </c>
    </row>
    <row r="12" spans="1:14" x14ac:dyDescent="0.25">
      <c r="B12">
        <v>14.5</v>
      </c>
      <c r="C12" t="s">
        <v>43</v>
      </c>
      <c r="D12" t="s">
        <v>21</v>
      </c>
      <c r="E12">
        <v>36</v>
      </c>
      <c r="F12" t="s">
        <v>4</v>
      </c>
      <c r="G12" s="3">
        <f>B12/E12</f>
        <v>0.40277777777777779</v>
      </c>
      <c r="H12" t="s">
        <v>39</v>
      </c>
      <c r="I12" t="s">
        <v>20</v>
      </c>
      <c r="J12">
        <v>233</v>
      </c>
      <c r="K12" t="s">
        <v>40</v>
      </c>
      <c r="L12" t="s">
        <v>4</v>
      </c>
      <c r="M12" s="6">
        <f>G12*J12</f>
        <v>93.847222222222229</v>
      </c>
      <c r="N12" t="s">
        <v>22</v>
      </c>
    </row>
    <row r="14" spans="1:14" x14ac:dyDescent="0.25">
      <c r="A14" s="5" t="s">
        <v>42</v>
      </c>
    </row>
    <row r="16" spans="1:14" x14ac:dyDescent="0.25">
      <c r="B16">
        <v>14.5</v>
      </c>
      <c r="C16" t="s">
        <v>43</v>
      </c>
      <c r="D16" t="s">
        <v>21</v>
      </c>
      <c r="E16">
        <v>36</v>
      </c>
      <c r="F16" t="s">
        <v>4</v>
      </c>
      <c r="G16" s="3">
        <f>B16/E16</f>
        <v>0.40277777777777779</v>
      </c>
      <c r="H16" t="s">
        <v>39</v>
      </c>
      <c r="I16" t="s">
        <v>20</v>
      </c>
      <c r="J16">
        <v>233</v>
      </c>
      <c r="K16" t="s">
        <v>40</v>
      </c>
      <c r="L16" t="s">
        <v>4</v>
      </c>
      <c r="M16" s="6">
        <f>G16*J16</f>
        <v>93.847222222222229</v>
      </c>
      <c r="N16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Traffic Compacted Surface</vt:lpstr>
      <vt:lpstr>Work Zone Markings and Signs</vt:lpstr>
      <vt:lpstr>Dust Control</vt:lpstr>
      <vt:lpstr>Earthwork for MT</vt:lpstr>
    </vt:vector>
  </TitlesOfParts>
  <Company>ms consultants,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Fomich, Keanan</dc:creator>
  <cp:lastModifiedBy>Lacher, James</cp:lastModifiedBy>
  <dcterms:created xsi:type="dcterms:W3CDTF">2024-01-31T19:47:23Z</dcterms:created>
  <dcterms:modified xsi:type="dcterms:W3CDTF">2024-05-30T14:05:35Z</dcterms:modified>
</cp:coreProperties>
</file>