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DOT\CUY-480-21.30\400-Engineering\Traffic Control\EngData\Scripts\"/>
    </mc:Choice>
  </mc:AlternateContent>
  <xr:revisionPtr revIDLastSave="0" documentId="13_ncr:1_{5E638C72-2FB4-4974-8730-AD4C130096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1" l="1"/>
  <c r="L84" i="1"/>
  <c r="K84" i="1"/>
  <c r="S85" i="1"/>
  <c r="T84" i="1"/>
  <c r="U84" i="1"/>
  <c r="S84" i="1"/>
  <c r="Y84" i="1"/>
  <c r="Y85" i="1"/>
  <c r="M84" i="1"/>
  <c r="Y51" i="1"/>
  <c r="E28" i="1"/>
  <c r="U33" i="1"/>
  <c r="U32" i="1"/>
  <c r="Q48" i="1"/>
  <c r="T39" i="1"/>
  <c r="W32" i="1"/>
  <c r="S37" i="1"/>
  <c r="S36" i="1"/>
  <c r="S35" i="1"/>
  <c r="T44" i="1"/>
  <c r="T43" i="1"/>
  <c r="T42" i="1"/>
  <c r="T41" i="1"/>
  <c r="L32" i="1"/>
  <c r="Q49" i="1"/>
  <c r="O46" i="1"/>
  <c r="K27" i="1"/>
  <c r="K26" i="1"/>
  <c r="L31" i="1"/>
  <c r="K25" i="1"/>
  <c r="M36" i="1"/>
  <c r="M37" i="1"/>
  <c r="M35" i="1"/>
  <c r="N43" i="1"/>
  <c r="N44" i="1"/>
  <c r="L33" i="1"/>
  <c r="N41" i="1"/>
  <c r="P85" i="1"/>
  <c r="P84" i="1" s="1"/>
  <c r="R85" i="1"/>
  <c r="R84" i="1" s="1"/>
  <c r="V85" i="1"/>
  <c r="V84" i="1" s="1"/>
  <c r="X85" i="1"/>
  <c r="X84" i="1" s="1"/>
  <c r="Z85" i="1"/>
  <c r="Z84" i="1" s="1"/>
  <c r="AA85" i="1"/>
  <c r="AA84" i="1" s="1"/>
  <c r="AB85" i="1"/>
  <c r="AB84" i="1" s="1"/>
  <c r="AC85" i="1"/>
  <c r="AC84" i="1" s="1"/>
  <c r="AD85" i="1"/>
  <c r="AD84" i="1" s="1"/>
  <c r="AE85" i="1"/>
  <c r="AE84" i="1" s="1"/>
  <c r="AE249" i="1" l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Q170" i="1"/>
  <c r="P170" i="1"/>
  <c r="O170" i="1"/>
  <c r="N170" i="1"/>
  <c r="M170" i="1"/>
  <c r="L170" i="1"/>
  <c r="K170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E322" i="1" l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AE261" i="1" l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R243" i="1" s="1"/>
  <c r="Q182" i="1"/>
  <c r="Q243" i="1" s="1"/>
  <c r="P182" i="1"/>
  <c r="P243" i="1" s="1"/>
  <c r="O182" i="1"/>
  <c r="O243" i="1" s="1"/>
  <c r="N182" i="1"/>
  <c r="N243" i="1" s="1"/>
  <c r="M182" i="1"/>
  <c r="M243" i="1" s="1"/>
  <c r="L182" i="1"/>
  <c r="L243" i="1" s="1"/>
  <c r="K182" i="1"/>
  <c r="K243" i="1" s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M164" i="1" s="1"/>
  <c r="L103" i="1"/>
  <c r="L164" i="1" s="1"/>
  <c r="K103" i="1"/>
  <c r="K164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L23" i="1" l="1"/>
  <c r="M23" i="1"/>
  <c r="M85" i="1" s="1"/>
  <c r="N23" i="1"/>
  <c r="N85" i="1" s="1"/>
  <c r="N84" i="1" s="1"/>
  <c r="O23" i="1"/>
  <c r="P23" i="1"/>
  <c r="Q23" i="1"/>
  <c r="Q85" i="1" s="1"/>
  <c r="Q84" i="1" s="1"/>
  <c r="R23" i="1"/>
  <c r="S23" i="1"/>
  <c r="T23" i="1"/>
  <c r="U23" i="1"/>
  <c r="V23" i="1"/>
  <c r="W23" i="1"/>
  <c r="W85" i="1" s="1"/>
  <c r="W84" i="1" s="1"/>
  <c r="X23" i="1"/>
  <c r="Y23" i="1"/>
  <c r="Z23" i="1"/>
  <c r="AA23" i="1"/>
  <c r="AB23" i="1"/>
  <c r="AC23" i="1"/>
  <c r="AD23" i="1"/>
  <c r="AE23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K23" i="1"/>
  <c r="O85" i="1" l="1"/>
  <c r="O84" i="1" s="1"/>
  <c r="K10" i="1"/>
  <c r="D7" i="1" l="1"/>
  <c r="D87" i="1" s="1"/>
  <c r="D166" i="1" s="1"/>
  <c r="D245" i="1" s="1"/>
</calcChain>
</file>

<file path=xl/sharedStrings.xml><?xml version="1.0" encoding="utf-8"?>
<sst xmlns="http://schemas.openxmlformats.org/spreadsheetml/2006/main" count="99" uniqueCount="60">
  <si>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</si>
  <si>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</si>
  <si>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</si>
  <si>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</si>
  <si>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</si>
  <si>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</si>
  <si>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</si>
  <si>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</si>
  <si>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</si>
  <si>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</si>
  <si>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</si>
  <si>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</si>
  <si>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</si>
  <si>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</si>
  <si>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</si>
  <si>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</si>
  <si>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</si>
  <si>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</si>
  <si>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</si>
  <si>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</si>
  <si>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</si>
  <si>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, WHITE</t>
  </si>
  <si>
    <t>, YELLOW</t>
  </si>
  <si>
    <t>ELW-1</t>
  </si>
  <si>
    <t>ELW-2</t>
  </si>
  <si>
    <t>ELW-3</t>
  </si>
  <si>
    <t>ELW-4</t>
  </si>
  <si>
    <t>ELY-1</t>
  </si>
  <si>
    <t>ELY-2</t>
  </si>
  <si>
    <t>ELY-3</t>
  </si>
  <si>
    <t>LL-1</t>
  </si>
  <si>
    <t>LL-2</t>
  </si>
  <si>
    <t>LL-3</t>
  </si>
  <si>
    <t>646E10110</t>
  </si>
  <si>
    <t>646E10010</t>
  </si>
  <si>
    <t>ELW-5</t>
  </si>
  <si>
    <t>646E10310</t>
  </si>
  <si>
    <t>646E10600</t>
  </si>
  <si>
    <t>CH-1</t>
  </si>
  <si>
    <t>CH-2</t>
  </si>
  <si>
    <t>CH-3</t>
  </si>
  <si>
    <t>CH-4</t>
  </si>
  <si>
    <t>DL-1</t>
  </si>
  <si>
    <t>DL-2</t>
  </si>
  <si>
    <t>621E00100</t>
  </si>
  <si>
    <t xml:space="preserve"> (WHITE ONE-WAY)</t>
  </si>
  <si>
    <t xml:space="preserve"> (WHITE/RED TWO-WAY)</t>
  </si>
  <si>
    <t xml:space="preserve"> (YELLOW TWO-WAY)</t>
  </si>
  <si>
    <t>77-78</t>
  </si>
  <si>
    <t>77, 79</t>
  </si>
  <si>
    <t>76-78</t>
  </si>
  <si>
    <t>77,79</t>
  </si>
  <si>
    <t>646E20504</t>
  </si>
  <si>
    <t>TR-1</t>
  </si>
  <si>
    <t>SUBTOTALS</t>
  </si>
  <si>
    <t>CH-5</t>
  </si>
  <si>
    <t>CH-6</t>
  </si>
  <si>
    <t>`</t>
  </si>
  <si>
    <t>620E00500</t>
  </si>
  <si>
    <t>642E30030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</si>
</sst>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4" fillId="0" borderId="32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85</xdr:row>
      <xdr:rowOff>0</xdr:rowOff>
    </xdr:from>
    <xdr:to>
      <xdr:col>44</xdr:col>
      <xdr:colOff>161925</xdr:colOff>
      <xdr:row>85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85</xdr:row>
      <xdr:rowOff>0</xdr:rowOff>
    </xdr:from>
    <xdr:to>
      <xdr:col>43</xdr:col>
      <xdr:colOff>66675</xdr:colOff>
      <xdr:row>85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2"/>
  <sheetViews>
    <sheetView showGridLines="0" tabSelected="1" zoomScale="70" zoomScaleNormal="70" workbookViewId="0">
      <selection activeCell="N73" sqref="N73"/>
    </sheetView>
  </sheetViews>
  <sheetFormatPr defaultColWidth="9.140625"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7" t="s">
        <v>17</v>
      </c>
      <c r="I1" s="2" t="s">
        <v>16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2">
      <c r="D2" s="2"/>
      <c r="E2" s="2"/>
      <c r="F2" s="3"/>
      <c r="G2" s="3" t="s">
        <v>6</v>
      </c>
      <c r="H2" s="37" t="s">
        <v>18</v>
      </c>
      <c r="I2" s="2" t="s">
        <v>7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2">
      <c r="D3" s="2"/>
      <c r="E3" s="3"/>
      <c r="F3" s="3"/>
      <c r="G3" s="3"/>
      <c r="H3" s="37" t="s">
        <v>19</v>
      </c>
      <c r="I3" s="2" t="s">
        <v>14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2">
      <c r="D4" s="2"/>
      <c r="E4" s="3"/>
      <c r="F4" s="4"/>
      <c r="G4" s="4"/>
      <c r="H4" s="37" t="s">
        <v>20</v>
      </c>
      <c r="I4" s="2" t="s">
        <v>15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2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25"/>
    <row r="7" spans="1:38" ht="12.75" customHeight="1" thickBot="1" x14ac:dyDescent="0.25">
      <c r="B7" s="32" t="s">
        <v>11</v>
      </c>
      <c r="D7" s="43">
        <f>AG7</f>
        <v>76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G7" s="25">
        <v>76</v>
      </c>
      <c r="AH7" s="26" t="s">
        <v>5</v>
      </c>
      <c r="AI7" s="27"/>
      <c r="AJ7" s="27"/>
      <c r="AK7" s="27"/>
      <c r="AL7" s="27"/>
    </row>
    <row r="8" spans="1:38" ht="12.75" customHeight="1" thickBot="1" x14ac:dyDescent="0.25">
      <c r="B8" s="36">
        <v>24</v>
      </c>
      <c r="D8" s="44" t="s">
        <v>9</v>
      </c>
      <c r="E8" s="44"/>
      <c r="F8" s="44"/>
      <c r="G8" s="44"/>
      <c r="H8" s="44"/>
      <c r="I8" s="44"/>
      <c r="J8" s="44"/>
      <c r="K8" s="31" t="s">
        <v>34</v>
      </c>
      <c r="L8" s="31" t="s">
        <v>34</v>
      </c>
      <c r="M8" s="31" t="s">
        <v>33</v>
      </c>
      <c r="N8" s="31" t="s">
        <v>36</v>
      </c>
      <c r="O8" s="31" t="s">
        <v>37</v>
      </c>
      <c r="P8" s="31"/>
      <c r="Q8" s="31" t="s">
        <v>52</v>
      </c>
      <c r="R8" s="31"/>
      <c r="S8" s="31" t="s">
        <v>44</v>
      </c>
      <c r="T8" s="31" t="s">
        <v>44</v>
      </c>
      <c r="U8" s="31" t="s">
        <v>44</v>
      </c>
      <c r="V8" s="31"/>
      <c r="W8" s="31" t="s">
        <v>58</v>
      </c>
      <c r="X8" s="31"/>
      <c r="Y8" s="31" t="s">
        <v>59</v>
      </c>
      <c r="Z8" s="31"/>
      <c r="AA8" s="31"/>
      <c r="AB8" s="31"/>
      <c r="AC8" s="31"/>
      <c r="AD8" s="31"/>
      <c r="AE8" s="31"/>
    </row>
    <row r="9" spans="1:38" ht="12.75" customHeight="1" thickBot="1" x14ac:dyDescent="0.25">
      <c r="D9" s="45" t="s">
        <v>10</v>
      </c>
      <c r="E9" s="45"/>
      <c r="F9" s="45"/>
      <c r="G9" s="45"/>
      <c r="H9" s="45"/>
      <c r="I9" s="45"/>
      <c r="J9" s="45"/>
      <c r="K9" s="24" t="s">
        <v>21</v>
      </c>
      <c r="L9" s="24" t="s">
        <v>22</v>
      </c>
      <c r="M9" s="24"/>
      <c r="N9" s="24"/>
      <c r="O9" s="24"/>
      <c r="P9" s="24"/>
      <c r="Q9" s="24"/>
      <c r="R9" s="24"/>
      <c r="S9" s="24" t="s">
        <v>45</v>
      </c>
      <c r="T9" s="24" t="s">
        <v>46</v>
      </c>
      <c r="U9" s="24" t="s">
        <v>47</v>
      </c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8" ht="12.75" customHeight="1" x14ac:dyDescent="0.2">
      <c r="B10" s="67" t="s">
        <v>12</v>
      </c>
      <c r="D10" s="46" t="s">
        <v>0</v>
      </c>
      <c r="E10" s="46" t="s">
        <v>1</v>
      </c>
      <c r="F10" s="49" t="s">
        <v>2</v>
      </c>
      <c r="G10" s="50"/>
      <c r="H10" s="50"/>
      <c r="I10" s="50"/>
      <c r="J10" s="51"/>
      <c r="K10" s="8" t="str">
        <f t="shared" ref="K10:AE10" si="0">IF(OR(TRIM(K8)=0,TRIM(K8)=""),"",IF(IFERROR(TRIM(INDEX(QryItemNamed,MATCH(TRIM(K8),ITEM,0),2)),"")="Y","SPECIAL",LEFT(IFERROR(TRIM(INDEX(ITEM,MATCH(TRIM(K8),ITEM,0))),""),3)))</f>
        <v>646</v>
      </c>
      <c r="L10" s="9" t="str">
        <f t="shared" si="0"/>
        <v>646</v>
      </c>
      <c r="M10" s="9" t="str">
        <f t="shared" si="0"/>
        <v>646</v>
      </c>
      <c r="N10" s="9" t="str">
        <f t="shared" si="0"/>
        <v>646</v>
      </c>
      <c r="O10" s="9" t="str">
        <f t="shared" si="0"/>
        <v>646</v>
      </c>
      <c r="P10" s="9" t="str">
        <f t="shared" si="0"/>
        <v/>
      </c>
      <c r="Q10" s="9" t="str">
        <f t="shared" si="0"/>
        <v>646</v>
      </c>
      <c r="R10" s="9" t="str">
        <f t="shared" si="0"/>
        <v/>
      </c>
      <c r="S10" s="9" t="str">
        <f t="shared" si="0"/>
        <v>621</v>
      </c>
      <c r="T10" s="9" t="str">
        <f t="shared" si="0"/>
        <v>621</v>
      </c>
      <c r="U10" s="9" t="str">
        <f t="shared" si="0"/>
        <v>621</v>
      </c>
      <c r="V10" s="9" t="str">
        <f t="shared" si="0"/>
        <v/>
      </c>
      <c r="W10" s="9" t="str">
        <f t="shared" si="0"/>
        <v>620</v>
      </c>
      <c r="X10" s="9" t="str">
        <f t="shared" si="0"/>
        <v/>
      </c>
      <c r="Y10" s="9" t="str">
        <f t="shared" si="0"/>
        <v>642</v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</row>
    <row r="11" spans="1:38" ht="12.75" customHeight="1" x14ac:dyDescent="0.2">
      <c r="B11" s="68"/>
      <c r="D11" s="47"/>
      <c r="E11" s="47"/>
      <c r="F11" s="52"/>
      <c r="G11" s="53"/>
      <c r="H11" s="53"/>
      <c r="I11" s="53"/>
      <c r="J11" s="54"/>
      <c r="K11" s="58" t="str">
        <f t="shared" ref="K11:AE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EDGE LINE, 6", WHITE</v>
      </c>
      <c r="L11" s="59" t="str">
        <f t="shared" si="1"/>
        <v>EDGE LINE, 6", YELLOW</v>
      </c>
      <c r="M11" s="59" t="str">
        <f t="shared" si="1"/>
        <v>LANE LINE, 6"</v>
      </c>
      <c r="N11" s="59" t="str">
        <f t="shared" si="1"/>
        <v>CHANNELIZING LINE, 12"</v>
      </c>
      <c r="O11" s="59" t="str">
        <f t="shared" si="1"/>
        <v>TRANSVERSE/DIAGONAL LINE</v>
      </c>
      <c r="P11" s="59" t="str">
        <f t="shared" si="1"/>
        <v/>
      </c>
      <c r="Q11" s="59" t="str">
        <f t="shared" si="1"/>
        <v>DOTTED LINE, 6"</v>
      </c>
      <c r="R11" s="59" t="str">
        <f t="shared" si="1"/>
        <v/>
      </c>
      <c r="S11" s="59" t="str">
        <f t="shared" si="1"/>
        <v>RPM (WHITE ONE-WAY)</v>
      </c>
      <c r="T11" s="59" t="str">
        <f t="shared" si="1"/>
        <v>RPM (WHITE/RED TWO-WAY)</v>
      </c>
      <c r="U11" s="59" t="str">
        <f t="shared" si="1"/>
        <v>RPM (YELLOW TWO-WAY)</v>
      </c>
      <c r="V11" s="59" t="str">
        <f t="shared" si="1"/>
        <v/>
      </c>
      <c r="W11" s="59" t="str">
        <f t="shared" si="1"/>
        <v>DELINEATOR, POST GROUND MOUNTED</v>
      </c>
      <c r="X11" s="59" t="str">
        <f t="shared" si="1"/>
        <v/>
      </c>
      <c r="Y11" s="59" t="str">
        <f t="shared" si="1"/>
        <v>REMOVAL OF PAVEMENT MARKING</v>
      </c>
      <c r="Z11" s="59" t="str">
        <f t="shared" si="1"/>
        <v/>
      </c>
      <c r="AA11" s="59" t="str">
        <f t="shared" si="1"/>
        <v/>
      </c>
      <c r="AB11" s="59" t="str">
        <f t="shared" si="1"/>
        <v/>
      </c>
      <c r="AC11" s="59" t="str">
        <f t="shared" si="1"/>
        <v/>
      </c>
      <c r="AD11" s="59" t="str">
        <f t="shared" si="1"/>
        <v/>
      </c>
      <c r="AE11" s="59" t="str">
        <f t="shared" si="1"/>
        <v/>
      </c>
    </row>
    <row r="12" spans="1:38" ht="12.75" customHeight="1" x14ac:dyDescent="0.2">
      <c r="B12" s="68"/>
      <c r="D12" s="47"/>
      <c r="E12" s="47"/>
      <c r="F12" s="52"/>
      <c r="G12" s="53"/>
      <c r="H12" s="53"/>
      <c r="I12" s="53"/>
      <c r="J12" s="54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8" ht="12.75" customHeight="1" x14ac:dyDescent="0.2">
      <c r="B13" s="68"/>
      <c r="D13" s="47"/>
      <c r="E13" s="47"/>
      <c r="F13" s="52"/>
      <c r="G13" s="53"/>
      <c r="H13" s="53"/>
      <c r="I13" s="53"/>
      <c r="J13" s="54"/>
      <c r="K13" s="5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8" ht="12.75" customHeight="1" x14ac:dyDescent="0.2">
      <c r="B14" s="68"/>
      <c r="D14" s="47"/>
      <c r="E14" s="47"/>
      <c r="F14" s="52"/>
      <c r="G14" s="53"/>
      <c r="H14" s="53"/>
      <c r="I14" s="53"/>
      <c r="J14" s="54"/>
      <c r="K14" s="58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8" ht="12.75" customHeight="1" x14ac:dyDescent="0.2">
      <c r="B15" s="68"/>
      <c r="D15" s="47"/>
      <c r="E15" s="47"/>
      <c r="F15" s="52"/>
      <c r="G15" s="53"/>
      <c r="H15" s="53"/>
      <c r="I15" s="53"/>
      <c r="J15" s="54"/>
      <c r="K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8" ht="12.75" customHeight="1" x14ac:dyDescent="0.2">
      <c r="B16" s="68"/>
      <c r="D16" s="47"/>
      <c r="E16" s="47"/>
      <c r="F16" s="52"/>
      <c r="G16" s="53"/>
      <c r="H16" s="53"/>
      <c r="I16" s="53"/>
      <c r="J16" s="54"/>
      <c r="K16" s="58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2:31" ht="12.75" customHeight="1" x14ac:dyDescent="0.2">
      <c r="B17" s="68"/>
      <c r="D17" s="47"/>
      <c r="E17" s="47"/>
      <c r="F17" s="52"/>
      <c r="G17" s="53"/>
      <c r="H17" s="53"/>
      <c r="I17" s="53"/>
      <c r="J17" s="54"/>
      <c r="K17" s="58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2:31" ht="12.75" customHeight="1" x14ac:dyDescent="0.2">
      <c r="B18" s="68"/>
      <c r="D18" s="47"/>
      <c r="E18" s="47"/>
      <c r="F18" s="52"/>
      <c r="G18" s="53"/>
      <c r="H18" s="53"/>
      <c r="I18" s="53"/>
      <c r="J18" s="54"/>
      <c r="K18" s="58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2:31" ht="12.75" customHeight="1" x14ac:dyDescent="0.2">
      <c r="B19" s="68"/>
      <c r="D19" s="47"/>
      <c r="E19" s="47"/>
      <c r="F19" s="52"/>
      <c r="G19" s="53"/>
      <c r="H19" s="53"/>
      <c r="I19" s="53"/>
      <c r="J19" s="54"/>
      <c r="K19" s="58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2:31" ht="12.75" customHeight="1" x14ac:dyDescent="0.2">
      <c r="B20" s="68"/>
      <c r="D20" s="47"/>
      <c r="E20" s="47"/>
      <c r="F20" s="52"/>
      <c r="G20" s="53"/>
      <c r="H20" s="53"/>
      <c r="I20" s="53"/>
      <c r="J20" s="54"/>
      <c r="K20" s="58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2:31" ht="12.75" customHeight="1" x14ac:dyDescent="0.2">
      <c r="B21" s="68"/>
      <c r="D21" s="47"/>
      <c r="E21" s="47"/>
      <c r="F21" s="52"/>
      <c r="G21" s="53"/>
      <c r="H21" s="53"/>
      <c r="I21" s="53"/>
      <c r="J21" s="54"/>
      <c r="K21" s="58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2:31" ht="12.75" customHeight="1" x14ac:dyDescent="0.2">
      <c r="B22" s="68"/>
      <c r="D22" s="47"/>
      <c r="E22" s="47"/>
      <c r="F22" s="52"/>
      <c r="G22" s="53"/>
      <c r="H22" s="53"/>
      <c r="I22" s="53"/>
      <c r="J22" s="54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2:31" ht="12.75" customHeight="1" thickBot="1" x14ac:dyDescent="0.25">
      <c r="B23" s="69"/>
      <c r="D23" s="48"/>
      <c r="E23" s="48"/>
      <c r="F23" s="55"/>
      <c r="G23" s="56"/>
      <c r="H23" s="56"/>
      <c r="I23" s="56"/>
      <c r="J23" s="57"/>
      <c r="K23" s="10" t="str">
        <f t="shared" ref="K23:AE23" si="2">IF(OR(TRIM(K8)=0,TRIM(K8)=""),"",IF(IFERROR(TRIM(INDEX(QryItemNamed,MATCH(TRIM(K8),ITEM,0),3)),"")="LS","",IFERROR(TRIM(INDEX(QryItemNamed,MATCH(TRIM(K8),ITEM,0),3)),"")))</f>
        <v>MILE</v>
      </c>
      <c r="L23" s="11" t="str">
        <f t="shared" si="2"/>
        <v>MILE</v>
      </c>
      <c r="M23" s="11" t="str">
        <f t="shared" si="2"/>
        <v>MILE</v>
      </c>
      <c r="N23" s="11" t="str">
        <f t="shared" si="2"/>
        <v>FT</v>
      </c>
      <c r="O23" s="11" t="str">
        <f t="shared" si="2"/>
        <v>FT</v>
      </c>
      <c r="P23" s="11" t="str">
        <f t="shared" si="2"/>
        <v/>
      </c>
      <c r="Q23" s="11" t="str">
        <f t="shared" si="2"/>
        <v>FT</v>
      </c>
      <c r="R23" s="11" t="str">
        <f t="shared" si="2"/>
        <v/>
      </c>
      <c r="S23" s="11" t="str">
        <f t="shared" si="2"/>
        <v>EACH</v>
      </c>
      <c r="T23" s="11" t="str">
        <f t="shared" si="2"/>
        <v>EACH</v>
      </c>
      <c r="U23" s="11" t="str">
        <f t="shared" si="2"/>
        <v>EACH</v>
      </c>
      <c r="V23" s="11" t="str">
        <f t="shared" si="2"/>
        <v/>
      </c>
      <c r="W23" s="11" t="str">
        <f t="shared" si="2"/>
        <v>EACH</v>
      </c>
      <c r="X23" s="11" t="str">
        <f t="shared" si="2"/>
        <v/>
      </c>
      <c r="Y23" s="11" t="str">
        <f t="shared" si="2"/>
        <v>MILE</v>
      </c>
      <c r="Z23" s="11" t="str">
        <f t="shared" si="2"/>
        <v/>
      </c>
      <c r="AA23" s="11" t="str">
        <f t="shared" si="2"/>
        <v/>
      </c>
      <c r="AB23" s="11" t="str">
        <f t="shared" si="2"/>
        <v/>
      </c>
      <c r="AC23" s="11" t="str">
        <f t="shared" si="2"/>
        <v/>
      </c>
      <c r="AD23" s="11" t="str">
        <f t="shared" si="2"/>
        <v/>
      </c>
      <c r="AE23" s="11" t="str">
        <f t="shared" si="2"/>
        <v/>
      </c>
    </row>
    <row r="24" spans="2:31" ht="12.75" customHeight="1" x14ac:dyDescent="0.2">
      <c r="B24" s="33"/>
      <c r="D24" s="12"/>
      <c r="E24" s="12"/>
      <c r="F24" s="13"/>
      <c r="G24" s="14"/>
      <c r="H24" s="15" t="s">
        <v>3</v>
      </c>
      <c r="I24" s="13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2">
      <c r="B25" s="34">
        <v>1</v>
      </c>
      <c r="D25" s="17" t="s">
        <v>23</v>
      </c>
      <c r="E25" s="17">
        <v>76</v>
      </c>
      <c r="F25" s="18">
        <v>114526.31</v>
      </c>
      <c r="G25" s="19"/>
      <c r="H25" s="20"/>
      <c r="I25" s="18">
        <v>115989</v>
      </c>
      <c r="J25" s="21"/>
      <c r="K25" s="42">
        <f>+(5989-4526)/5280</f>
        <v>0.27708333333333335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2.75" customHeight="1" x14ac:dyDescent="0.2">
      <c r="B26" s="34">
        <v>1</v>
      </c>
      <c r="D26" s="17" t="s">
        <v>24</v>
      </c>
      <c r="E26" s="17">
        <v>77</v>
      </c>
      <c r="F26" s="18">
        <v>116252</v>
      </c>
      <c r="G26" s="19"/>
      <c r="H26" s="20"/>
      <c r="I26" s="18">
        <v>117833</v>
      </c>
      <c r="J26" s="21"/>
      <c r="K26" s="42">
        <f>+(7833-6252)/5280</f>
        <v>0.29943181818181819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4</v>
      </c>
      <c r="X26" s="20"/>
      <c r="Y26" s="20"/>
      <c r="Z26" s="20"/>
      <c r="AA26" s="20"/>
      <c r="AB26" s="20"/>
      <c r="AC26" s="20"/>
      <c r="AD26" s="20"/>
      <c r="AE26" s="20"/>
    </row>
    <row r="27" spans="2:31" ht="12.75" customHeight="1" x14ac:dyDescent="0.2">
      <c r="B27" s="34">
        <v>1</v>
      </c>
      <c r="D27" s="17" t="s">
        <v>25</v>
      </c>
      <c r="E27" s="17" t="s">
        <v>48</v>
      </c>
      <c r="F27" s="18">
        <v>118168</v>
      </c>
      <c r="G27" s="19"/>
      <c r="H27" s="20"/>
      <c r="I27" s="18">
        <v>118805.08</v>
      </c>
      <c r="J27" s="21"/>
      <c r="K27" s="42">
        <f>+(8805-8168)/5280</f>
        <v>0.1206439393939394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2</v>
      </c>
      <c r="X27" s="20"/>
      <c r="Y27" s="20"/>
      <c r="Z27" s="20"/>
      <c r="AA27" s="20"/>
      <c r="AB27" s="20"/>
      <c r="AC27" s="20"/>
      <c r="AD27" s="20"/>
      <c r="AE27" s="20"/>
    </row>
    <row r="28" spans="2:31" ht="12.75" customHeight="1" x14ac:dyDescent="0.2">
      <c r="B28" s="34">
        <v>1</v>
      </c>
      <c r="D28" s="17" t="s">
        <v>26</v>
      </c>
      <c r="E28" s="17" t="str">
        <f>_xlfn.CONCAT($AG$7,"-",$AG$7+1,",",$AG$7+3)</f>
        <v>76-77,79</v>
      </c>
      <c r="F28" s="18">
        <v>115989</v>
      </c>
      <c r="G28" s="19"/>
      <c r="H28" s="20"/>
      <c r="I28" s="18">
        <v>1654.88</v>
      </c>
      <c r="J28" s="21"/>
      <c r="K28" s="19">
        <v>0.12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2">
      <c r="B29" s="34">
        <v>1</v>
      </c>
      <c r="D29" s="17" t="s">
        <v>35</v>
      </c>
      <c r="E29" s="17" t="s">
        <v>49</v>
      </c>
      <c r="F29" s="18">
        <v>5248.8</v>
      </c>
      <c r="G29" s="19"/>
      <c r="H29" s="20"/>
      <c r="I29" s="18">
        <v>118168</v>
      </c>
      <c r="J29" s="21"/>
      <c r="K29" s="19">
        <v>0.52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2.75" customHeight="1" x14ac:dyDescent="0.2">
      <c r="B30" s="34">
        <v>1</v>
      </c>
      <c r="D30" s="17"/>
      <c r="E30" s="17"/>
      <c r="F30" s="18"/>
      <c r="G30" s="19"/>
      <c r="H30" s="20"/>
      <c r="I30" s="18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2">
      <c r="B31" s="34">
        <v>1</v>
      </c>
      <c r="D31" s="17" t="s">
        <v>27</v>
      </c>
      <c r="E31" s="17" t="s">
        <v>50</v>
      </c>
      <c r="F31" s="18">
        <v>114526.31</v>
      </c>
      <c r="G31" s="19"/>
      <c r="H31" s="20"/>
      <c r="I31" s="18">
        <v>118805.08</v>
      </c>
      <c r="J31" s="21"/>
      <c r="K31" s="19"/>
      <c r="L31" s="39">
        <f>+(8805-4526)/5280</f>
        <v>0.81041666666666667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2">
      <c r="B32" s="34">
        <v>1</v>
      </c>
      <c r="D32" s="17" t="s">
        <v>28</v>
      </c>
      <c r="E32" s="17">
        <v>77</v>
      </c>
      <c r="F32" s="18">
        <v>1254</v>
      </c>
      <c r="G32" s="19"/>
      <c r="H32" s="20"/>
      <c r="I32" s="18">
        <v>1654.88</v>
      </c>
      <c r="J32" s="21"/>
      <c r="K32" s="19"/>
      <c r="L32" s="39">
        <f>+(655-254)/5280</f>
        <v>7.5946969696969693E-2</v>
      </c>
      <c r="M32" s="20"/>
      <c r="N32" s="20"/>
      <c r="O32" s="20"/>
      <c r="P32" s="20"/>
      <c r="Q32" s="20"/>
      <c r="R32" s="20"/>
      <c r="S32" s="20"/>
      <c r="T32" s="20"/>
      <c r="U32" s="20">
        <f>ROUNDUP(((654-254)/80),0)</f>
        <v>5</v>
      </c>
      <c r="V32" s="20"/>
      <c r="W32" s="40">
        <f>ROUNDUP(((654-254)/70),0)</f>
        <v>6</v>
      </c>
      <c r="X32" s="20"/>
      <c r="Y32" s="20"/>
      <c r="Z32" s="20"/>
      <c r="AA32" s="20"/>
      <c r="AB32" s="20"/>
      <c r="AC32" s="20"/>
      <c r="AD32" s="20"/>
      <c r="AE32" s="20"/>
    </row>
    <row r="33" spans="2:31" ht="12.75" customHeight="1" x14ac:dyDescent="0.2">
      <c r="B33" s="34">
        <v>1</v>
      </c>
      <c r="D33" s="17" t="s">
        <v>29</v>
      </c>
      <c r="E33" s="17" t="s">
        <v>48</v>
      </c>
      <c r="F33" s="18">
        <v>6327</v>
      </c>
      <c r="G33" s="19"/>
      <c r="H33" s="20"/>
      <c r="I33" s="18">
        <v>7828</v>
      </c>
      <c r="J33" s="21"/>
      <c r="K33" s="19"/>
      <c r="L33" s="39">
        <f>(7828-6327)/5280</f>
        <v>0.28428030303030305</v>
      </c>
      <c r="M33" s="20"/>
      <c r="N33" s="20"/>
      <c r="O33" s="20"/>
      <c r="P33" s="20"/>
      <c r="Q33" s="20"/>
      <c r="R33" s="20"/>
      <c r="S33" s="20"/>
      <c r="T33" s="20"/>
      <c r="U33" s="40">
        <f>ROUNDUP(((7828-6327)/80),0)</f>
        <v>19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ht="12.75" customHeight="1" x14ac:dyDescent="0.2">
      <c r="B34" s="34">
        <v>1</v>
      </c>
      <c r="D34" s="17"/>
      <c r="E34" s="17"/>
      <c r="F34" s="18"/>
      <c r="G34" s="19"/>
      <c r="H34" s="20"/>
      <c r="I34" s="18"/>
      <c r="J34" s="21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2.75" customHeight="1" x14ac:dyDescent="0.2">
      <c r="B35" s="34">
        <v>1</v>
      </c>
      <c r="D35" s="17" t="s">
        <v>30</v>
      </c>
      <c r="E35" s="17" t="s">
        <v>50</v>
      </c>
      <c r="F35" s="18">
        <v>114526.31</v>
      </c>
      <c r="G35" s="19"/>
      <c r="H35" s="20"/>
      <c r="I35" s="18">
        <v>118805.08</v>
      </c>
      <c r="J35" s="21"/>
      <c r="K35" s="19"/>
      <c r="L35" s="20"/>
      <c r="M35" s="39">
        <f>+(8805-4526)/5280</f>
        <v>0.81041666666666667</v>
      </c>
      <c r="N35" s="20"/>
      <c r="O35" s="20"/>
      <c r="P35" s="20"/>
      <c r="Q35" s="20"/>
      <c r="R35" s="20"/>
      <c r="S35" s="40">
        <f>ROUNDUP(((8805-4526)/120),0)</f>
        <v>36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2.75" customHeight="1" x14ac:dyDescent="0.2">
      <c r="B36" s="34">
        <v>1</v>
      </c>
      <c r="D36" s="17" t="s">
        <v>31</v>
      </c>
      <c r="E36" s="17" t="s">
        <v>50</v>
      </c>
      <c r="F36" s="18">
        <v>114526.31</v>
      </c>
      <c r="G36" s="19"/>
      <c r="H36" s="20"/>
      <c r="I36" s="18">
        <v>118805.08</v>
      </c>
      <c r="J36" s="21"/>
      <c r="K36" s="19"/>
      <c r="L36" s="20"/>
      <c r="M36" s="39">
        <f t="shared" ref="M36:M37" si="3">+(8805-4526)/5280</f>
        <v>0.81041666666666667</v>
      </c>
      <c r="N36" s="20"/>
      <c r="O36" s="20"/>
      <c r="P36" s="20"/>
      <c r="Q36" s="20"/>
      <c r="R36" s="20"/>
      <c r="S36" s="40">
        <f>ROUNDUP(((8805-4526)/120),0)</f>
        <v>36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2.75" customHeight="1" x14ac:dyDescent="0.2">
      <c r="B37" s="34">
        <v>1</v>
      </c>
      <c r="D37" s="17" t="s">
        <v>32</v>
      </c>
      <c r="E37" s="17" t="s">
        <v>50</v>
      </c>
      <c r="F37" s="18">
        <v>114526.31</v>
      </c>
      <c r="G37" s="19"/>
      <c r="H37" s="20"/>
      <c r="I37" s="18">
        <v>118805.08</v>
      </c>
      <c r="J37" s="21"/>
      <c r="K37" s="19"/>
      <c r="L37" s="20"/>
      <c r="M37" s="39">
        <f t="shared" si="3"/>
        <v>0.81041666666666667</v>
      </c>
      <c r="N37" s="20"/>
      <c r="O37" s="20"/>
      <c r="P37" s="20"/>
      <c r="Q37" s="20"/>
      <c r="R37" s="20"/>
      <c r="S37" s="40">
        <f>ROUNDUP(((8805-4526)/120),0)</f>
        <v>36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2.75" customHeight="1" x14ac:dyDescent="0.2">
      <c r="B38" s="34">
        <v>1</v>
      </c>
      <c r="D38" s="17"/>
      <c r="E38" s="17"/>
      <c r="F38" s="18"/>
      <c r="G38" s="19"/>
      <c r="H38" s="20"/>
      <c r="I38" s="18"/>
      <c r="J38" s="21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2.75" customHeight="1" x14ac:dyDescent="0.2">
      <c r="B39" s="34">
        <v>1</v>
      </c>
      <c r="D39" s="17" t="s">
        <v>38</v>
      </c>
      <c r="E39" s="17">
        <v>76</v>
      </c>
      <c r="F39" s="18">
        <v>116047</v>
      </c>
      <c r="G39" s="19"/>
      <c r="H39" s="20"/>
      <c r="I39" s="18">
        <v>1254</v>
      </c>
      <c r="J39" s="21"/>
      <c r="K39" s="19"/>
      <c r="L39" s="20"/>
      <c r="M39" s="20"/>
      <c r="N39" s="20">
        <v>207</v>
      </c>
      <c r="O39" s="20"/>
      <c r="P39" s="20"/>
      <c r="Q39" s="20"/>
      <c r="R39" s="20"/>
      <c r="S39" s="20"/>
      <c r="T39" s="40">
        <f>ROUNDUP(N39/40,0)</f>
        <v>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2.75" customHeight="1" x14ac:dyDescent="0.2">
      <c r="B40" s="34">
        <v>1</v>
      </c>
      <c r="D40" s="17" t="s">
        <v>39</v>
      </c>
      <c r="E40" s="17">
        <v>76</v>
      </c>
      <c r="F40" s="18">
        <v>116047</v>
      </c>
      <c r="G40" s="19"/>
      <c r="H40" s="20"/>
      <c r="I40" s="18">
        <v>116252</v>
      </c>
      <c r="J40" s="21"/>
      <c r="K40" s="19"/>
      <c r="L40" s="20"/>
      <c r="M40" s="20"/>
      <c r="N40" s="20">
        <v>205</v>
      </c>
      <c r="O40" s="20"/>
      <c r="P40" s="20"/>
      <c r="Q40" s="20"/>
      <c r="R40" s="20"/>
      <c r="S40" s="20"/>
      <c r="T40" s="4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2.75" customHeight="1" x14ac:dyDescent="0.2">
      <c r="B41" s="34">
        <v>1</v>
      </c>
      <c r="D41" s="17" t="s">
        <v>40</v>
      </c>
      <c r="E41" s="17">
        <v>77</v>
      </c>
      <c r="F41" s="18">
        <v>117833</v>
      </c>
      <c r="G41" s="19"/>
      <c r="H41" s="20"/>
      <c r="I41" s="18">
        <v>118168</v>
      </c>
      <c r="J41" s="21"/>
      <c r="K41" s="19"/>
      <c r="L41" s="20"/>
      <c r="M41" s="20"/>
      <c r="N41" s="20">
        <f>8168-7833</f>
        <v>335</v>
      </c>
      <c r="O41" s="20"/>
      <c r="P41" s="20"/>
      <c r="Q41" s="20"/>
      <c r="R41" s="20"/>
      <c r="S41" s="20"/>
      <c r="T41" s="40">
        <f>ROUNDUP(N41/40,0)</f>
        <v>9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2.75" customHeight="1" x14ac:dyDescent="0.2">
      <c r="B42" s="34">
        <v>1</v>
      </c>
      <c r="D42" s="17" t="s">
        <v>41</v>
      </c>
      <c r="E42" s="17">
        <v>77</v>
      </c>
      <c r="F42" s="18">
        <v>7828</v>
      </c>
      <c r="G42" s="19"/>
      <c r="H42" s="20"/>
      <c r="I42" s="18">
        <v>118168</v>
      </c>
      <c r="J42" s="21"/>
      <c r="K42" s="19"/>
      <c r="L42" s="20"/>
      <c r="M42" s="20"/>
      <c r="N42" s="20">
        <v>336</v>
      </c>
      <c r="O42" s="20"/>
      <c r="P42" s="20"/>
      <c r="Q42" s="20"/>
      <c r="R42" s="20"/>
      <c r="S42" s="20"/>
      <c r="T42" s="40">
        <f>ROUNDUP(N42/40,0)</f>
        <v>9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2.75" customHeight="1" x14ac:dyDescent="0.2">
      <c r="B43" s="34">
        <v>1</v>
      </c>
      <c r="D43" s="17" t="s">
        <v>55</v>
      </c>
      <c r="E43" s="17">
        <v>79</v>
      </c>
      <c r="F43" s="18">
        <v>5572</v>
      </c>
      <c r="G43" s="19"/>
      <c r="H43" s="20"/>
      <c r="I43" s="18">
        <v>6327</v>
      </c>
      <c r="J43" s="21"/>
      <c r="K43" s="19"/>
      <c r="L43" s="20"/>
      <c r="M43" s="20"/>
      <c r="N43" s="20">
        <f>6327-5572</f>
        <v>755</v>
      </c>
      <c r="O43" s="20"/>
      <c r="P43" s="20"/>
      <c r="Q43" s="20"/>
      <c r="R43" s="20"/>
      <c r="S43" s="20"/>
      <c r="T43" s="40">
        <f>ROUNDUP(N43/40,0)</f>
        <v>19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customHeight="1" x14ac:dyDescent="0.2">
      <c r="B44" s="34">
        <v>1</v>
      </c>
      <c r="D44" s="17" t="s">
        <v>56</v>
      </c>
      <c r="E44" s="17">
        <v>79</v>
      </c>
      <c r="F44" s="18">
        <v>5572</v>
      </c>
      <c r="G44" s="19"/>
      <c r="H44" s="20"/>
      <c r="I44" s="18">
        <v>6327</v>
      </c>
      <c r="J44" s="21"/>
      <c r="K44" s="19"/>
      <c r="L44" s="20"/>
      <c r="M44" s="20"/>
      <c r="N44" s="20">
        <f>6327-5572</f>
        <v>755</v>
      </c>
      <c r="O44" s="20"/>
      <c r="P44" s="20"/>
      <c r="Q44" s="20"/>
      <c r="R44" s="20"/>
      <c r="S44" s="20"/>
      <c r="T44" s="40">
        <f>ROUNDUP(N44/40,0)</f>
        <v>19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2.75" customHeight="1" x14ac:dyDescent="0.2">
      <c r="B45" s="34">
        <v>1</v>
      </c>
      <c r="D45" s="17"/>
      <c r="E45" s="17"/>
      <c r="F45" s="18"/>
      <c r="G45" s="19"/>
      <c r="H45" s="20"/>
      <c r="I45" s="18"/>
      <c r="J45" s="21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2.75" customHeight="1" x14ac:dyDescent="0.2">
      <c r="B46" s="34">
        <v>1</v>
      </c>
      <c r="D46" s="17" t="s">
        <v>53</v>
      </c>
      <c r="E46" s="17" t="s">
        <v>51</v>
      </c>
      <c r="F46" s="18">
        <v>7250</v>
      </c>
      <c r="G46" s="19"/>
      <c r="H46" s="20"/>
      <c r="I46" s="18">
        <v>7828</v>
      </c>
      <c r="J46" s="21"/>
      <c r="K46" s="19"/>
      <c r="L46" s="20"/>
      <c r="M46" s="20"/>
      <c r="N46" s="20"/>
      <c r="O46" s="20">
        <f>828-250</f>
        <v>578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2.75" customHeight="1" x14ac:dyDescent="0.2">
      <c r="B47" s="34">
        <v>1</v>
      </c>
      <c r="D47" s="17"/>
      <c r="E47" s="17"/>
      <c r="F47" s="18"/>
      <c r="G47" s="19"/>
      <c r="H47" s="20"/>
      <c r="I47" s="18"/>
      <c r="J47" s="21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2.75" customHeight="1" x14ac:dyDescent="0.2">
      <c r="B48" s="34">
        <v>1</v>
      </c>
      <c r="D48" s="17" t="s">
        <v>42</v>
      </c>
      <c r="E48" s="17">
        <v>76</v>
      </c>
      <c r="F48" s="18">
        <v>114997</v>
      </c>
      <c r="G48" s="19"/>
      <c r="H48" s="20"/>
      <c r="I48" s="18">
        <v>116047</v>
      </c>
      <c r="J48" s="21"/>
      <c r="K48" s="19"/>
      <c r="L48" s="20"/>
      <c r="M48" s="20"/>
      <c r="N48" s="20"/>
      <c r="O48" s="20"/>
      <c r="P48" s="20"/>
      <c r="Q48" s="20">
        <f>6047-4997</f>
        <v>1050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2.75" customHeight="1" x14ac:dyDescent="0.2">
      <c r="B49" s="34">
        <v>1</v>
      </c>
      <c r="D49" s="17" t="s">
        <v>43</v>
      </c>
      <c r="E49" s="17" t="s">
        <v>48</v>
      </c>
      <c r="F49" s="18">
        <v>118168</v>
      </c>
      <c r="G49" s="19"/>
      <c r="H49" s="20"/>
      <c r="I49" s="18">
        <v>118656</v>
      </c>
      <c r="J49" s="21"/>
      <c r="K49" s="19"/>
      <c r="L49" s="20"/>
      <c r="M49" s="20"/>
      <c r="N49" s="20"/>
      <c r="O49" s="20"/>
      <c r="P49" s="20"/>
      <c r="Q49" s="20">
        <f>8656-8168</f>
        <v>488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2.75" customHeight="1" x14ac:dyDescent="0.2">
      <c r="B50" s="34">
        <v>1</v>
      </c>
      <c r="D50" s="17"/>
      <c r="E50" s="17"/>
      <c r="F50" s="18"/>
      <c r="G50" s="19"/>
      <c r="H50" s="20"/>
      <c r="I50" s="18"/>
      <c r="J50" s="21"/>
      <c r="K50" s="19"/>
      <c r="L50" s="20"/>
      <c r="M50" s="20"/>
      <c r="N50" s="4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2.75" customHeight="1" x14ac:dyDescent="0.2">
      <c r="B51" s="34">
        <v>1</v>
      </c>
      <c r="D51" s="17"/>
      <c r="E51" s="17" t="s">
        <v>51</v>
      </c>
      <c r="F51" s="18">
        <v>5248</v>
      </c>
      <c r="G51" s="19"/>
      <c r="H51" s="20"/>
      <c r="I51" s="18">
        <v>7827</v>
      </c>
      <c r="J51" s="21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39">
        <f>(2580+741+1586)/5280</f>
        <v>0.92935606060606057</v>
      </c>
      <c r="Z51" s="20"/>
      <c r="AA51" s="20"/>
      <c r="AB51" s="20"/>
      <c r="AC51" s="20"/>
      <c r="AD51" s="20"/>
      <c r="AE51" s="20"/>
    </row>
    <row r="52" spans="2:31" ht="12.75" customHeight="1" x14ac:dyDescent="0.2">
      <c r="B52" s="34"/>
      <c r="D52" s="17"/>
      <c r="E52" s="17"/>
      <c r="F52" s="18"/>
      <c r="G52" s="19"/>
      <c r="H52" s="20"/>
      <c r="I52" s="18"/>
      <c r="J52" s="21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2.75" customHeight="1" x14ac:dyDescent="0.2">
      <c r="B53" s="34"/>
      <c r="D53" s="17"/>
      <c r="E53" s="17"/>
      <c r="F53" s="18"/>
      <c r="G53" s="19"/>
      <c r="H53" s="20"/>
      <c r="I53" s="18"/>
      <c r="J53" s="21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2.75" customHeight="1" x14ac:dyDescent="0.2">
      <c r="B54" s="34"/>
      <c r="D54" s="17"/>
      <c r="E54" s="17"/>
      <c r="F54" s="18"/>
      <c r="G54" s="19"/>
      <c r="H54" s="20"/>
      <c r="I54" s="18"/>
      <c r="J54" s="21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2.75" customHeight="1" x14ac:dyDescent="0.2">
      <c r="B55" s="34"/>
      <c r="D55" s="17"/>
      <c r="E55" s="17"/>
      <c r="F55" s="18"/>
      <c r="G55" s="19"/>
      <c r="H55" s="20"/>
      <c r="I55" s="18"/>
      <c r="J55" s="21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2.75" customHeight="1" x14ac:dyDescent="0.2">
      <c r="B56" s="34"/>
      <c r="D56" s="17"/>
      <c r="E56" s="17"/>
      <c r="F56" s="18"/>
      <c r="G56" s="19"/>
      <c r="H56" s="20"/>
      <c r="I56" s="18"/>
      <c r="J56" s="21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2.75" customHeight="1" x14ac:dyDescent="0.2">
      <c r="B57" s="34"/>
      <c r="D57" s="17"/>
      <c r="E57" s="17"/>
      <c r="F57" s="18"/>
      <c r="G57" s="19"/>
      <c r="H57" s="20"/>
      <c r="I57" s="18"/>
      <c r="J57" s="21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2.75" customHeight="1" x14ac:dyDescent="0.2">
      <c r="B58" s="34"/>
      <c r="D58" s="17"/>
      <c r="E58" s="17"/>
      <c r="F58" s="18"/>
      <c r="G58" s="19"/>
      <c r="H58" s="20"/>
      <c r="I58" s="18"/>
      <c r="J58" s="21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2.75" customHeight="1" x14ac:dyDescent="0.2">
      <c r="B59" s="34"/>
      <c r="D59" s="17"/>
      <c r="E59" s="17"/>
      <c r="F59" s="18"/>
      <c r="G59" s="19"/>
      <c r="H59" s="20"/>
      <c r="I59" s="18"/>
      <c r="J59" s="21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2.75" customHeight="1" x14ac:dyDescent="0.2">
      <c r="B60" s="34"/>
      <c r="D60" s="17"/>
      <c r="E60" s="17"/>
      <c r="F60" s="18"/>
      <c r="G60" s="19"/>
      <c r="H60" s="20"/>
      <c r="I60" s="18"/>
      <c r="J60" s="21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2.75" customHeight="1" x14ac:dyDescent="0.2">
      <c r="B61" s="34"/>
      <c r="D61" s="17"/>
      <c r="E61" s="17"/>
      <c r="F61" s="18"/>
      <c r="G61" s="19"/>
      <c r="H61" s="20"/>
      <c r="I61" s="18"/>
      <c r="J61" s="21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2.75" customHeight="1" x14ac:dyDescent="0.2">
      <c r="B62" s="34"/>
      <c r="D62" s="17"/>
      <c r="E62" s="17"/>
      <c r="F62" s="18"/>
      <c r="G62" s="19"/>
      <c r="H62" s="20"/>
      <c r="I62" s="18"/>
      <c r="J62" s="21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2.75" customHeight="1" x14ac:dyDescent="0.2">
      <c r="B63" s="34"/>
      <c r="D63" s="17"/>
      <c r="E63" s="17"/>
      <c r="F63" s="18"/>
      <c r="G63" s="19"/>
      <c r="H63" s="20"/>
      <c r="I63" s="18"/>
      <c r="J63" s="21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2.75" customHeight="1" x14ac:dyDescent="0.2">
      <c r="B64" s="34"/>
      <c r="D64" s="17"/>
      <c r="E64" s="17"/>
      <c r="F64" s="18"/>
      <c r="G64" s="19"/>
      <c r="H64" s="20"/>
      <c r="I64" s="18"/>
      <c r="J64" s="21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2.75" customHeight="1" x14ac:dyDescent="0.2">
      <c r="B65" s="34"/>
      <c r="D65" s="17"/>
      <c r="E65" s="17"/>
      <c r="F65" s="18"/>
      <c r="G65" s="19"/>
      <c r="H65" s="20"/>
      <c r="I65" s="18"/>
      <c r="J65" s="21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2.75" customHeight="1" x14ac:dyDescent="0.2">
      <c r="B66" s="34"/>
      <c r="D66" s="17"/>
      <c r="E66" s="17"/>
      <c r="F66" s="18"/>
      <c r="G66" s="19"/>
      <c r="H66" s="20"/>
      <c r="I66" s="18"/>
      <c r="J66" s="21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2.75" customHeight="1" x14ac:dyDescent="0.2">
      <c r="B67" s="34"/>
      <c r="D67" s="17"/>
      <c r="E67" s="17"/>
      <c r="F67" s="18"/>
      <c r="G67" s="19"/>
      <c r="H67" s="20"/>
      <c r="I67" s="18"/>
      <c r="J67" s="21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customHeight="1" x14ac:dyDescent="0.2">
      <c r="B68" s="34"/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2">
      <c r="B69" s="34"/>
      <c r="D69" s="17"/>
      <c r="E69" s="17"/>
      <c r="F69" s="18"/>
      <c r="G69" s="19"/>
      <c r="H69" s="20"/>
      <c r="I69" s="18"/>
      <c r="J69" s="21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2">
      <c r="B70" s="34"/>
      <c r="D70" s="17"/>
      <c r="E70" s="17"/>
      <c r="F70" s="18"/>
      <c r="G70" s="19"/>
      <c r="H70" s="20"/>
      <c r="I70" s="18"/>
      <c r="J70" s="21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2">
      <c r="B71" s="34"/>
      <c r="D71" s="17"/>
      <c r="E71" s="17"/>
      <c r="F71" s="18"/>
      <c r="G71" s="19"/>
      <c r="H71" s="20"/>
      <c r="I71" s="18"/>
      <c r="J71" s="21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2">
      <c r="B72" s="34"/>
      <c r="D72" s="17"/>
      <c r="E72" s="17"/>
      <c r="F72" s="18"/>
      <c r="G72" s="19"/>
      <c r="H72" s="20"/>
      <c r="I72" s="18"/>
      <c r="J72" s="21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customHeight="1" x14ac:dyDescent="0.2">
      <c r="B73" s="34"/>
      <c r="D73" s="17"/>
      <c r="E73" s="17"/>
      <c r="F73" s="18"/>
      <c r="G73" s="19"/>
      <c r="H73" s="20"/>
      <c r="I73" s="18"/>
      <c r="J73" s="21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customHeight="1" x14ac:dyDescent="0.2">
      <c r="B74" s="34"/>
      <c r="D74" s="17"/>
      <c r="E74" s="17"/>
      <c r="F74" s="18"/>
      <c r="G74" s="19"/>
      <c r="H74" s="20"/>
      <c r="I74" s="18"/>
      <c r="J74" s="21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2">
      <c r="B75" s="34"/>
      <c r="D75" s="17"/>
      <c r="E75" s="17"/>
      <c r="F75" s="18"/>
      <c r="G75" s="19"/>
      <c r="H75" s="20"/>
      <c r="I75" s="18"/>
      <c r="J75" s="21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2">
      <c r="B76" s="34"/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2">
      <c r="B77" s="34"/>
      <c r="D77" s="17"/>
      <c r="E77" s="17"/>
      <c r="F77" s="18"/>
      <c r="G77" s="19"/>
      <c r="H77" s="20"/>
      <c r="I77" s="18"/>
      <c r="J77" s="21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customHeight="1" x14ac:dyDescent="0.2">
      <c r="B78" s="34"/>
      <c r="D78" s="17"/>
      <c r="E78" s="17"/>
      <c r="F78" s="18"/>
      <c r="G78" s="19"/>
      <c r="H78" s="20"/>
      <c r="I78" s="18"/>
      <c r="J78" s="21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customHeight="1" x14ac:dyDescent="0.2">
      <c r="B79" s="34"/>
      <c r="D79" s="17"/>
      <c r="E79" s="17"/>
      <c r="F79" s="18"/>
      <c r="G79" s="19"/>
      <c r="H79" s="20"/>
      <c r="I79" s="18"/>
      <c r="J79" s="21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customHeight="1" x14ac:dyDescent="0.2">
      <c r="B80" s="34"/>
      <c r="D80" s="17"/>
      <c r="E80" s="17"/>
      <c r="F80" s="18"/>
      <c r="G80" s="19"/>
      <c r="H80" s="20"/>
      <c r="I80" s="18"/>
      <c r="J80" s="21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2">
      <c r="B81" s="34"/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2">
      <c r="B82" s="34"/>
      <c r="D82" s="17"/>
      <c r="E82" s="17"/>
      <c r="F82" s="18"/>
      <c r="G82" s="19"/>
      <c r="H82" s="20"/>
      <c r="I82" s="18"/>
      <c r="J82" s="21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thickBot="1" x14ac:dyDescent="0.25">
      <c r="B83" s="34"/>
      <c r="D83" s="17"/>
      <c r="E83" s="17"/>
      <c r="F83" s="18"/>
      <c r="G83" s="19"/>
      <c r="H83" s="20"/>
      <c r="I83" s="18"/>
      <c r="J83" s="21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thickBot="1" x14ac:dyDescent="0.25">
      <c r="B84" s="35"/>
      <c r="D84" s="61" t="s">
        <v>54</v>
      </c>
      <c r="E84" s="62"/>
      <c r="F84" s="62"/>
      <c r="G84" s="62"/>
      <c r="H84" s="62"/>
      <c r="I84" s="62"/>
      <c r="J84" s="63"/>
      <c r="K84" s="38">
        <f>IF(K8="","",IF(K23="",IF(SUM(COUNTIF(K24:K82,"LS")+COUNTIF(K24:K83,"LUMP"))&gt;0,"LS",""),IF(SUM(K23:K82)&gt;0,ROUNDUP(SUM(K23:K82),2),"")))</f>
        <v>1.34</v>
      </c>
      <c r="L84" s="38">
        <f>IF(L8="","",IF(L23="",IF(SUM(COUNTIF(L24:L82,"LS")+COUNTIF(L24:L83,"LUMP"))&gt;0,"LS",""),IF(SUM(L23:L82)&gt;0,ROUNDUP(SUM(L23:L82),2),"")))</f>
        <v>1.18</v>
      </c>
      <c r="M84" s="38">
        <f>M85</f>
        <v>2.44</v>
      </c>
      <c r="N84" s="22">
        <f>N85</f>
        <v>2593</v>
      </c>
      <c r="O84" s="22">
        <f t="shared" ref="O84" si="4">O85</f>
        <v>578</v>
      </c>
      <c r="P84" s="22" t="str">
        <f t="shared" ref="P84" si="5">P85</f>
        <v/>
      </c>
      <c r="Q84" s="22">
        <f t="shared" ref="Q84" si="6">Q85</f>
        <v>1538</v>
      </c>
      <c r="R84" s="22" t="str">
        <f t="shared" ref="R84" si="7">R85</f>
        <v/>
      </c>
      <c r="S84" s="22">
        <f>IF(S8="","",IF(S23="",IF(SUM(COUNTIF(S24:S83,"LS")+COUNTIF(S24:S84,"LUMP"))&gt;0,"LS",""),IF(SUM(S24:S83)&gt;0,ROUNDUP(SUM(S24:S83),2),"")))</f>
        <v>108</v>
      </c>
      <c r="T84" s="22">
        <f t="shared" ref="T84:U84" si="8">IF(T8="","",IF(T23="",IF(SUM(COUNTIF(T24:T83,"LS")+COUNTIF(T24:T84,"LUMP"))&gt;0,"LS",""),IF(SUM(T24:T83)&gt;0,ROUNDUP(SUM(T24:T83),2),"")))</f>
        <v>62</v>
      </c>
      <c r="U84" s="22">
        <f t="shared" si="8"/>
        <v>24</v>
      </c>
      <c r="V84" s="22" t="str">
        <f t="shared" ref="V84" si="9">V85</f>
        <v/>
      </c>
      <c r="W84" s="22">
        <f t="shared" ref="W84" si="10">W85</f>
        <v>12</v>
      </c>
      <c r="X84" s="22" t="str">
        <f t="shared" ref="X84" si="11">X85</f>
        <v/>
      </c>
      <c r="Y84" s="38">
        <f>Y85</f>
        <v>0.93</v>
      </c>
      <c r="Z84" s="22" t="str">
        <f t="shared" ref="Z84" si="12">Z85</f>
        <v/>
      </c>
      <c r="AA84" s="22" t="str">
        <f t="shared" ref="AA84" si="13">AA85</f>
        <v/>
      </c>
      <c r="AB84" s="22" t="str">
        <f t="shared" ref="AB84" si="14">AB85</f>
        <v/>
      </c>
      <c r="AC84" s="22" t="str">
        <f t="shared" ref="AC84" si="15">AC85</f>
        <v/>
      </c>
      <c r="AD84" s="22" t="str">
        <f t="shared" ref="AD84" si="16">AD85</f>
        <v/>
      </c>
      <c r="AE84" s="22" t="str">
        <f t="shared" ref="AE84" si="17">AE85</f>
        <v/>
      </c>
    </row>
    <row r="85" spans="2:31" ht="12.75" customHeight="1" x14ac:dyDescent="0.2">
      <c r="B85" s="5" t="s">
        <v>13</v>
      </c>
      <c r="D85" s="61" t="s">
        <v>4</v>
      </c>
      <c r="E85" s="62"/>
      <c r="F85" s="62"/>
      <c r="G85" s="62"/>
      <c r="H85" s="62"/>
      <c r="I85" s="62"/>
      <c r="J85" s="63"/>
      <c r="K85" s="73">
        <f>SUM(K84:L84)</f>
        <v>2.52</v>
      </c>
      <c r="L85" s="72"/>
      <c r="M85" s="38">
        <f t="shared" ref="L85:P85" si="18">IF(M8="","",IF(M23="",IF(SUM(COUNTIF(M24:M83,"LS")+COUNTIF(M24:M84,"LUMP"))&gt;0,"LS",""),IF(SUM(M24:M83)&gt;0,ROUNDUP(SUM(M24:M83),2),"")))</f>
        <v>2.44</v>
      </c>
      <c r="N85" s="22">
        <f>IF(N8="","",IF(N23="",IF(SUM(COUNTIF(N24:N83,"LS")+COUNTIF(N24:N84,"LUMP"))&gt;0,"LS",""),IF(SUM(N24:N83)&gt;0,ROUNDUP(SUM(N24:N83),2),"")))</f>
        <v>2593</v>
      </c>
      <c r="O85" s="22">
        <f>IF(O8="","",IF(O23="",IF(SUM(COUNTIF(O24:O83,"LS")+COUNTIF(O24:O84,"LUMP"))&gt;0,"LS",""),IF(SUM(O24:O83)&gt;0,ROUNDUP(SUM(O24:O83),2),"")))</f>
        <v>578</v>
      </c>
      <c r="P85" s="22" t="str">
        <f t="shared" si="18"/>
        <v/>
      </c>
      <c r="Q85" s="22">
        <f t="shared" ref="Q85" si="19">IF(Q8="","",IF(Q23="",IF(SUM(COUNTIF(Q24:Q83,"LS")+COUNTIF(Q24:Q84,"LUMP"))&gt;0,"LS",""),IF(SUM(Q24:Q83)&gt;0,ROUNDUP(SUM(Q24:Q83),2),"")))</f>
        <v>1538</v>
      </c>
      <c r="R85" s="22" t="str">
        <f t="shared" ref="R85" si="20">IF(R8="","",IF(R23="",IF(SUM(COUNTIF(R24:R83,"LS")+COUNTIF(R24:R84,"LUMP"))&gt;0,"LS",""),IF(SUM(R24:R83)&gt;0,ROUNDUP(SUM(R24:R83),2),"")))</f>
        <v/>
      </c>
      <c r="S85" s="70">
        <f>SUM(S84:U84)</f>
        <v>194</v>
      </c>
      <c r="T85" s="71"/>
      <c r="U85" s="72"/>
      <c r="V85" s="22" t="str">
        <f t="shared" ref="V85" si="21">IF(V8="","",IF(V23="",IF(SUM(COUNTIF(V24:V83,"LS")+COUNTIF(V24:V84,"LUMP"))&gt;0,"LS",""),IF(SUM(V24:V83)&gt;0,ROUNDUP(SUM(V24:V83),2),"")))</f>
        <v/>
      </c>
      <c r="W85" s="22">
        <f t="shared" ref="W85" si="22">IF(W8="","",IF(W23="",IF(SUM(COUNTIF(W24:W83,"LS")+COUNTIF(W24:W84,"LUMP"))&gt;0,"LS",""),IF(SUM(W24:W83)&gt;0,ROUNDUP(SUM(W24:W83),2),"")))</f>
        <v>12</v>
      </c>
      <c r="X85" s="22" t="str">
        <f t="shared" ref="X85" si="23">IF(X8="","",IF(X23="",IF(SUM(COUNTIF(X24:X83,"LS")+COUNTIF(X24:X84,"LUMP"))&gt;0,"LS",""),IF(SUM(X24:X83)&gt;0,ROUNDUP(SUM(X24:X83),2),"")))</f>
        <v/>
      </c>
      <c r="Y85" s="38">
        <f>IF(Y8="","",IF(Y23="",IF(SUM(COUNTIF(Y24:Y83,"LS")+COUNTIF(Y24:Y84,"LUMP"))&gt;0,"LS",""),IF(SUM(Y24:Y83)&gt;0,ROUNDUP(SUM(Y24:Y83),2),"")))</f>
        <v>0.93</v>
      </c>
      <c r="Z85" s="22" t="str">
        <f t="shared" ref="Z85" si="24">IF(Z8="","",IF(Z23="",IF(SUM(COUNTIF(Z24:Z83,"LS")+COUNTIF(Z24:Z84,"LUMP"))&gt;0,"LS",""),IF(SUM(Z24:Z83)&gt;0,ROUNDUP(SUM(Z24:Z83),2),"")))</f>
        <v/>
      </c>
      <c r="AA85" s="22" t="str">
        <f t="shared" ref="AA85" si="25">IF(AA8="","",IF(AA23="",IF(SUM(COUNTIF(AA24:AA83,"LS")+COUNTIF(AA24:AA84,"LUMP"))&gt;0,"LS",""),IF(SUM(AA24:AA83)&gt;0,ROUNDUP(SUM(AA24:AA83),2),"")))</f>
        <v/>
      </c>
      <c r="AB85" s="22" t="str">
        <f t="shared" ref="AB85" si="26">IF(AB8="","",IF(AB23="",IF(SUM(COUNTIF(AB24:AB83,"LS")+COUNTIF(AB24:AB84,"LUMP"))&gt;0,"LS",""),IF(SUM(AB24:AB83)&gt;0,ROUNDUP(SUM(AB24:AB83),2),"")))</f>
        <v/>
      </c>
      <c r="AC85" s="22" t="str">
        <f t="shared" ref="AC85" si="27">IF(AC8="","",IF(AC23="",IF(SUM(COUNTIF(AC24:AC83,"LS")+COUNTIF(AC24:AC84,"LUMP"))&gt;0,"LS",""),IF(SUM(AC24:AC83)&gt;0,ROUNDUP(SUM(AC24:AC83),2),"")))</f>
        <v/>
      </c>
      <c r="AD85" s="22" t="str">
        <f t="shared" ref="AD85:AE85" si="28">IF(AD8="","",IF(AD23="",IF(SUM(COUNTIF(AD24:AD83,"LS")+COUNTIF(AD24:AD84,"LUMP"))&gt;0,"LS",""),IF(SUM(AD24:AD83)&gt;0,ROUNDUP(SUM(AD24:AD83),2),"")))</f>
        <v/>
      </c>
      <c r="AE85" s="22" t="str">
        <f t="shared" si="28"/>
        <v/>
      </c>
    </row>
    <row r="86" spans="2:31" ht="12.75" customHeight="1" thickBot="1" x14ac:dyDescent="0.25"/>
    <row r="87" spans="2:31" ht="12.75" customHeight="1" thickBot="1" x14ac:dyDescent="0.25">
      <c r="B87" s="32" t="s">
        <v>11</v>
      </c>
      <c r="D87" s="43">
        <f>D7+1</f>
        <v>77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2:31" ht="12.75" customHeight="1" thickBot="1" x14ac:dyDescent="0.25">
      <c r="B88" s="36"/>
      <c r="D88" s="44" t="s">
        <v>9</v>
      </c>
      <c r="E88" s="44"/>
      <c r="F88" s="44"/>
      <c r="G88" s="44"/>
      <c r="H88" s="44"/>
      <c r="I88" s="44"/>
      <c r="J88" s="44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2:31" ht="12.75" customHeight="1" thickBot="1" x14ac:dyDescent="0.25">
      <c r="D89" s="45" t="s">
        <v>10</v>
      </c>
      <c r="E89" s="45"/>
      <c r="F89" s="45"/>
      <c r="G89" s="45"/>
      <c r="H89" s="45"/>
      <c r="I89" s="45"/>
      <c r="J89" s="45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2:31" ht="12.75" customHeight="1" x14ac:dyDescent="0.2">
      <c r="B90" s="67" t="s">
        <v>12</v>
      </c>
      <c r="D90" s="46" t="s">
        <v>0</v>
      </c>
      <c r="E90" s="46" t="s">
        <v>1</v>
      </c>
      <c r="F90" s="49" t="s">
        <v>2</v>
      </c>
      <c r="G90" s="50"/>
      <c r="H90" s="50"/>
      <c r="I90" s="50"/>
      <c r="J90" s="51"/>
      <c r="K90" s="8" t="str">
        <f t="shared" ref="K90:AE90" si="29">IF(OR(TRIM(K88)=0,TRIM(K88)=""),"",IF(IFERROR(TRIM(INDEX(QryItemNamed,MATCH(TRIM(K88),ITEM,0),2)),"")="Y","SPECIAL",LEFT(IFERROR(TRIM(INDEX(ITEM,MATCH(TRIM(K88),ITEM,0))),""),3)))</f>
        <v/>
      </c>
      <c r="L90" s="9" t="str">
        <f t="shared" si="29"/>
        <v/>
      </c>
      <c r="M90" s="9" t="str">
        <f t="shared" si="29"/>
        <v/>
      </c>
      <c r="N90" s="9" t="str">
        <f t="shared" si="29"/>
        <v/>
      </c>
      <c r="O90" s="9" t="str">
        <f t="shared" si="29"/>
        <v/>
      </c>
      <c r="P90" s="9" t="str">
        <f t="shared" si="29"/>
        <v/>
      </c>
      <c r="Q90" s="9" t="str">
        <f t="shared" si="29"/>
        <v/>
      </c>
      <c r="R90" s="9" t="str">
        <f t="shared" si="29"/>
        <v/>
      </c>
      <c r="S90" s="9" t="str">
        <f t="shared" si="29"/>
        <v/>
      </c>
      <c r="T90" s="9" t="str">
        <f t="shared" si="29"/>
        <v/>
      </c>
      <c r="U90" s="9" t="str">
        <f t="shared" si="29"/>
        <v/>
      </c>
      <c r="V90" s="9" t="str">
        <f t="shared" si="29"/>
        <v/>
      </c>
      <c r="W90" s="9" t="str">
        <f t="shared" si="29"/>
        <v/>
      </c>
      <c r="X90" s="9" t="str">
        <f t="shared" si="29"/>
        <v/>
      </c>
      <c r="Y90" s="9" t="str">
        <f t="shared" si="29"/>
        <v/>
      </c>
      <c r="Z90" s="9" t="str">
        <f t="shared" si="29"/>
        <v/>
      </c>
      <c r="AA90" s="9" t="str">
        <f t="shared" si="29"/>
        <v/>
      </c>
      <c r="AB90" s="9" t="str">
        <f t="shared" si="29"/>
        <v/>
      </c>
      <c r="AC90" s="9" t="str">
        <f t="shared" si="29"/>
        <v/>
      </c>
      <c r="AD90" s="9" t="str">
        <f t="shared" si="29"/>
        <v/>
      </c>
      <c r="AE90" s="9" t="str">
        <f t="shared" si="29"/>
        <v/>
      </c>
    </row>
    <row r="91" spans="2:31" ht="12.75" customHeight="1" x14ac:dyDescent="0.2">
      <c r="B91" s="68"/>
      <c r="D91" s="47"/>
      <c r="E91" s="47"/>
      <c r="F91" s="52"/>
      <c r="G91" s="53"/>
      <c r="H91" s="53"/>
      <c r="I91" s="53"/>
      <c r="J91" s="54"/>
      <c r="K91" s="58" t="str">
        <f t="shared" ref="K91:AE91" si="30">IF(OR(TRIM(K88)=0,TRIM(K88)=""),IF(K89="","",K89),IF(IFERROR(TRIM(INDEX(QryItemNamed,MATCH(TRIM(K88),ITEM,0),2)),"")="Y",TRIM(RIGHT(IFERROR(TRIM(INDEX(QryItemNamed,MATCH(TRIM(K88),ITEM,0),4)),"123456789012"),LEN(IFERROR(TRIM(INDEX(QryItemNamed,MATCH(TRIM(K88),ITEM,0),4)),"123456789012"))-9))&amp;K89,IFERROR(TRIM(INDEX(QryItemNamed,MATCH(TRIM(K88),ITEM,0),4))&amp;K89,"ITEM CODE DOES NOT EXIST IN ITEM MASTER")))</f>
        <v/>
      </c>
      <c r="L91" s="59" t="str">
        <f t="shared" si="30"/>
        <v/>
      </c>
      <c r="M91" s="59" t="str">
        <f t="shared" si="30"/>
        <v/>
      </c>
      <c r="N91" s="59" t="str">
        <f t="shared" si="30"/>
        <v/>
      </c>
      <c r="O91" s="60" t="str">
        <f t="shared" si="30"/>
        <v/>
      </c>
      <c r="P91" s="60" t="str">
        <f t="shared" si="30"/>
        <v/>
      </c>
      <c r="Q91" s="60" t="str">
        <f t="shared" si="30"/>
        <v/>
      </c>
      <c r="R91" s="60" t="str">
        <f t="shared" si="30"/>
        <v/>
      </c>
      <c r="S91" s="60" t="str">
        <f t="shared" si="30"/>
        <v/>
      </c>
      <c r="T91" s="60" t="str">
        <f t="shared" si="30"/>
        <v/>
      </c>
      <c r="U91" s="60" t="str">
        <f t="shared" si="30"/>
        <v/>
      </c>
      <c r="V91" s="60" t="str">
        <f t="shared" si="30"/>
        <v/>
      </c>
      <c r="W91" s="60" t="str">
        <f t="shared" si="30"/>
        <v/>
      </c>
      <c r="X91" s="60" t="str">
        <f t="shared" si="30"/>
        <v/>
      </c>
      <c r="Y91" s="60" t="str">
        <f t="shared" si="30"/>
        <v/>
      </c>
      <c r="Z91" s="60" t="str">
        <f t="shared" si="30"/>
        <v/>
      </c>
      <c r="AA91" s="64" t="str">
        <f t="shared" si="30"/>
        <v/>
      </c>
      <c r="AB91" s="60" t="str">
        <f t="shared" si="30"/>
        <v/>
      </c>
      <c r="AC91" s="60" t="str">
        <f t="shared" si="30"/>
        <v/>
      </c>
      <c r="AD91" s="60" t="str">
        <f t="shared" si="30"/>
        <v/>
      </c>
      <c r="AE91" s="60" t="str">
        <f t="shared" si="30"/>
        <v/>
      </c>
    </row>
    <row r="92" spans="2:31" ht="12.75" customHeight="1" x14ac:dyDescent="0.2">
      <c r="B92" s="68"/>
      <c r="D92" s="47"/>
      <c r="E92" s="47"/>
      <c r="F92" s="52"/>
      <c r="G92" s="53"/>
      <c r="H92" s="53"/>
      <c r="I92" s="53"/>
      <c r="J92" s="54"/>
      <c r="K92" s="58"/>
      <c r="L92" s="59"/>
      <c r="M92" s="59"/>
      <c r="N92" s="5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5"/>
      <c r="AB92" s="60"/>
      <c r="AC92" s="60"/>
      <c r="AD92" s="60"/>
      <c r="AE92" s="60"/>
    </row>
    <row r="93" spans="2:31" ht="12.75" customHeight="1" x14ac:dyDescent="0.2">
      <c r="B93" s="68"/>
      <c r="D93" s="47"/>
      <c r="E93" s="47"/>
      <c r="F93" s="52"/>
      <c r="G93" s="53"/>
      <c r="H93" s="53"/>
      <c r="I93" s="53"/>
      <c r="J93" s="54"/>
      <c r="K93" s="58"/>
      <c r="L93" s="59"/>
      <c r="M93" s="59"/>
      <c r="N93" s="5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5"/>
      <c r="AB93" s="60"/>
      <c r="AC93" s="60"/>
      <c r="AD93" s="60"/>
      <c r="AE93" s="60"/>
    </row>
    <row r="94" spans="2:31" ht="12.75" customHeight="1" x14ac:dyDescent="0.2">
      <c r="B94" s="68"/>
      <c r="D94" s="47"/>
      <c r="E94" s="47"/>
      <c r="F94" s="52"/>
      <c r="G94" s="53"/>
      <c r="H94" s="53"/>
      <c r="I94" s="53"/>
      <c r="J94" s="54"/>
      <c r="K94" s="58"/>
      <c r="L94" s="59"/>
      <c r="M94" s="59"/>
      <c r="N94" s="5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5"/>
      <c r="AB94" s="60"/>
      <c r="AC94" s="60"/>
      <c r="AD94" s="60"/>
      <c r="AE94" s="60"/>
    </row>
    <row r="95" spans="2:31" ht="12.75" customHeight="1" x14ac:dyDescent="0.2">
      <c r="B95" s="68"/>
      <c r="D95" s="47"/>
      <c r="E95" s="47"/>
      <c r="F95" s="52"/>
      <c r="G95" s="53"/>
      <c r="H95" s="53"/>
      <c r="I95" s="53"/>
      <c r="J95" s="54"/>
      <c r="K95" s="58"/>
      <c r="L95" s="59"/>
      <c r="M95" s="59"/>
      <c r="N95" s="5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5"/>
      <c r="AB95" s="60"/>
      <c r="AC95" s="60"/>
      <c r="AD95" s="60"/>
      <c r="AE95" s="60"/>
    </row>
    <row r="96" spans="2:31" ht="12.75" customHeight="1" x14ac:dyDescent="0.2">
      <c r="B96" s="68"/>
      <c r="D96" s="47"/>
      <c r="E96" s="47"/>
      <c r="F96" s="52"/>
      <c r="G96" s="53"/>
      <c r="H96" s="53"/>
      <c r="I96" s="53"/>
      <c r="J96" s="54"/>
      <c r="K96" s="58"/>
      <c r="L96" s="59"/>
      <c r="M96" s="59"/>
      <c r="N96" s="5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5"/>
      <c r="AB96" s="60"/>
      <c r="AC96" s="60"/>
      <c r="AD96" s="60"/>
      <c r="AE96" s="60"/>
    </row>
    <row r="97" spans="2:31" ht="12.75" customHeight="1" x14ac:dyDescent="0.2">
      <c r="B97" s="68"/>
      <c r="D97" s="47"/>
      <c r="E97" s="47"/>
      <c r="F97" s="52"/>
      <c r="G97" s="53"/>
      <c r="H97" s="53"/>
      <c r="I97" s="53"/>
      <c r="J97" s="54"/>
      <c r="K97" s="58"/>
      <c r="L97" s="59"/>
      <c r="M97" s="59"/>
      <c r="N97" s="5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5"/>
      <c r="AB97" s="60"/>
      <c r="AC97" s="60"/>
      <c r="AD97" s="60"/>
      <c r="AE97" s="60"/>
    </row>
    <row r="98" spans="2:31" ht="12.75" customHeight="1" x14ac:dyDescent="0.2">
      <c r="B98" s="68"/>
      <c r="D98" s="47"/>
      <c r="E98" s="47"/>
      <c r="F98" s="52"/>
      <c r="G98" s="53"/>
      <c r="H98" s="53"/>
      <c r="I98" s="53"/>
      <c r="J98" s="54"/>
      <c r="K98" s="58"/>
      <c r="L98" s="59"/>
      <c r="M98" s="59"/>
      <c r="N98" s="5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5"/>
      <c r="AB98" s="60"/>
      <c r="AC98" s="60"/>
      <c r="AD98" s="60"/>
      <c r="AE98" s="60"/>
    </row>
    <row r="99" spans="2:31" ht="12.75" customHeight="1" x14ac:dyDescent="0.2">
      <c r="B99" s="68"/>
      <c r="D99" s="47"/>
      <c r="E99" s="47"/>
      <c r="F99" s="52"/>
      <c r="G99" s="53"/>
      <c r="H99" s="53"/>
      <c r="I99" s="53"/>
      <c r="J99" s="54"/>
      <c r="K99" s="58"/>
      <c r="L99" s="59"/>
      <c r="M99" s="59"/>
      <c r="N99" s="5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5"/>
      <c r="AB99" s="60"/>
      <c r="AC99" s="60"/>
      <c r="AD99" s="60"/>
      <c r="AE99" s="60"/>
    </row>
    <row r="100" spans="2:31" ht="12.75" customHeight="1" x14ac:dyDescent="0.2">
      <c r="B100" s="68"/>
      <c r="D100" s="47"/>
      <c r="E100" s="47"/>
      <c r="F100" s="52"/>
      <c r="G100" s="53"/>
      <c r="H100" s="53"/>
      <c r="I100" s="53"/>
      <c r="J100" s="54"/>
      <c r="K100" s="58"/>
      <c r="L100" s="59"/>
      <c r="M100" s="59"/>
      <c r="N100" s="5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5"/>
      <c r="AB100" s="60"/>
      <c r="AC100" s="60"/>
      <c r="AD100" s="60"/>
      <c r="AE100" s="60"/>
    </row>
    <row r="101" spans="2:31" ht="12.75" customHeight="1" x14ac:dyDescent="0.2">
      <c r="B101" s="68"/>
      <c r="D101" s="47"/>
      <c r="E101" s="47"/>
      <c r="F101" s="52"/>
      <c r="G101" s="53"/>
      <c r="H101" s="53"/>
      <c r="I101" s="53"/>
      <c r="J101" s="54"/>
      <c r="K101" s="58"/>
      <c r="L101" s="59"/>
      <c r="M101" s="59"/>
      <c r="N101" s="5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5"/>
      <c r="AB101" s="60"/>
      <c r="AC101" s="60"/>
      <c r="AD101" s="60"/>
      <c r="AE101" s="60"/>
    </row>
    <row r="102" spans="2:31" ht="12.75" customHeight="1" x14ac:dyDescent="0.2">
      <c r="B102" s="68"/>
      <c r="D102" s="47"/>
      <c r="E102" s="47"/>
      <c r="F102" s="52"/>
      <c r="G102" s="53"/>
      <c r="H102" s="53"/>
      <c r="I102" s="53"/>
      <c r="J102" s="54"/>
      <c r="K102" s="58"/>
      <c r="L102" s="59"/>
      <c r="M102" s="59"/>
      <c r="N102" s="59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6"/>
      <c r="AB102" s="60"/>
      <c r="AC102" s="60"/>
      <c r="AD102" s="60"/>
      <c r="AE102" s="60"/>
    </row>
    <row r="103" spans="2:31" ht="12.75" customHeight="1" thickBot="1" x14ac:dyDescent="0.25">
      <c r="B103" s="69"/>
      <c r="D103" s="48"/>
      <c r="E103" s="48"/>
      <c r="F103" s="55"/>
      <c r="G103" s="56"/>
      <c r="H103" s="56"/>
      <c r="I103" s="56"/>
      <c r="J103" s="57"/>
      <c r="K103" s="10" t="str">
        <f t="shared" ref="K103:AE103" si="31">IF(OR(TRIM(K88)=0,TRIM(K88)=""),"",IF(IFERROR(TRIM(INDEX(QryItemNamed,MATCH(TRIM(K88),ITEM,0),3)),"")="LS","",IFERROR(TRIM(INDEX(QryItemNamed,MATCH(TRIM(K88),ITEM,0),3)),"")))</f>
        <v/>
      </c>
      <c r="L103" s="11" t="str">
        <f t="shared" si="31"/>
        <v/>
      </c>
      <c r="M103" s="11" t="str">
        <f t="shared" si="31"/>
        <v/>
      </c>
      <c r="N103" s="11" t="str">
        <f t="shared" si="31"/>
        <v/>
      </c>
      <c r="O103" s="11" t="str">
        <f t="shared" si="31"/>
        <v/>
      </c>
      <c r="P103" s="11" t="str">
        <f t="shared" si="31"/>
        <v/>
      </c>
      <c r="Q103" s="11" t="str">
        <f t="shared" si="31"/>
        <v/>
      </c>
      <c r="R103" s="11" t="str">
        <f t="shared" si="31"/>
        <v/>
      </c>
      <c r="S103" s="11" t="str">
        <f t="shared" si="31"/>
        <v/>
      </c>
      <c r="T103" s="11" t="str">
        <f t="shared" si="31"/>
        <v/>
      </c>
      <c r="U103" s="11" t="str">
        <f t="shared" si="31"/>
        <v/>
      </c>
      <c r="V103" s="11" t="str">
        <f t="shared" si="31"/>
        <v/>
      </c>
      <c r="W103" s="11" t="str">
        <f t="shared" si="31"/>
        <v/>
      </c>
      <c r="X103" s="11" t="str">
        <f t="shared" si="31"/>
        <v/>
      </c>
      <c r="Y103" s="11" t="str">
        <f t="shared" si="31"/>
        <v/>
      </c>
      <c r="Z103" s="11" t="str">
        <f t="shared" si="31"/>
        <v/>
      </c>
      <c r="AA103" s="11" t="str">
        <f t="shared" si="31"/>
        <v/>
      </c>
      <c r="AB103" s="11" t="str">
        <f t="shared" si="31"/>
        <v/>
      </c>
      <c r="AC103" s="11" t="str">
        <f t="shared" si="31"/>
        <v/>
      </c>
      <c r="AD103" s="11" t="str">
        <f t="shared" si="31"/>
        <v/>
      </c>
      <c r="AE103" s="11" t="str">
        <f t="shared" si="31"/>
        <v/>
      </c>
    </row>
    <row r="104" spans="2:31" ht="12.75" customHeight="1" x14ac:dyDescent="0.2">
      <c r="B104" s="33"/>
      <c r="D104" s="12"/>
      <c r="E104" s="12"/>
      <c r="F104" s="18"/>
      <c r="G104" s="14"/>
      <c r="H104" s="15"/>
      <c r="I104" s="13"/>
      <c r="J104" s="16"/>
      <c r="K104" s="14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2:31" ht="12.75" customHeight="1" x14ac:dyDescent="0.2">
      <c r="B105" s="34"/>
      <c r="D105" s="17"/>
      <c r="E105" s="17"/>
      <c r="F105" s="18"/>
      <c r="G105" s="19"/>
      <c r="H105" s="20"/>
      <c r="I105" s="18"/>
      <c r="J105" s="21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2">
      <c r="B106" s="34"/>
      <c r="D106" s="17"/>
      <c r="E106" s="17"/>
      <c r="F106" s="18"/>
      <c r="G106" s="19"/>
      <c r="H106" s="20"/>
      <c r="I106" s="18"/>
      <c r="J106" s="21"/>
      <c r="K106" s="1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2">
      <c r="B107" s="34"/>
      <c r="D107" s="17"/>
      <c r="E107" s="17"/>
      <c r="F107" s="18"/>
      <c r="G107" s="19"/>
      <c r="H107" s="20"/>
      <c r="I107" s="18"/>
      <c r="J107" s="21"/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2">
      <c r="B108" s="34"/>
      <c r="D108" s="17"/>
      <c r="E108" s="17"/>
      <c r="F108" s="18"/>
      <c r="G108" s="19"/>
      <c r="H108" s="20"/>
      <c r="I108" s="18"/>
      <c r="J108" s="21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2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2">
      <c r="B130" s="34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">
      <c r="B131" s="34"/>
      <c r="D131" s="17"/>
      <c r="E131" s="17"/>
      <c r="F131" s="18"/>
      <c r="G131" s="19"/>
      <c r="H131" s="20"/>
      <c r="I131" s="18"/>
      <c r="J131" s="21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2">
      <c r="B132" s="34"/>
      <c r="D132" s="17"/>
      <c r="E132" s="17"/>
      <c r="F132" s="18"/>
      <c r="G132" s="19"/>
      <c r="H132" s="20"/>
      <c r="I132" s="18"/>
      <c r="J132" s="21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2">
      <c r="B133" s="34"/>
      <c r="D133" s="17"/>
      <c r="E133" s="17"/>
      <c r="F133" s="18"/>
      <c r="G133" s="19"/>
      <c r="H133" s="20"/>
      <c r="I133" s="18"/>
      <c r="J133" s="21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2">
      <c r="B134" s="34"/>
      <c r="D134" s="17"/>
      <c r="E134" s="17"/>
      <c r="F134" s="18"/>
      <c r="G134" s="19"/>
      <c r="H134" s="20"/>
      <c r="I134" s="18"/>
      <c r="J134" s="21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2">
      <c r="B135" s="34"/>
      <c r="D135" s="17"/>
      <c r="E135" s="17"/>
      <c r="F135" s="18"/>
      <c r="G135" s="19"/>
      <c r="H135" s="20"/>
      <c r="I135" s="18"/>
      <c r="J135" s="21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2">
      <c r="B136" s="34"/>
      <c r="D136" s="17"/>
      <c r="E136" s="17"/>
      <c r="F136" s="18"/>
      <c r="G136" s="19"/>
      <c r="H136" s="20"/>
      <c r="I136" s="18"/>
      <c r="J136" s="21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2">
      <c r="B137" s="34"/>
      <c r="D137" s="17"/>
      <c r="E137" s="17"/>
      <c r="F137" s="18"/>
      <c r="G137" s="19"/>
      <c r="H137" s="20"/>
      <c r="I137" s="18"/>
      <c r="J137" s="21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2">
      <c r="B138" s="34"/>
      <c r="D138" s="17"/>
      <c r="E138" s="17"/>
      <c r="F138" s="18"/>
      <c r="G138" s="19"/>
      <c r="H138" s="20"/>
      <c r="I138" s="18"/>
      <c r="J138" s="21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2">
      <c r="B139" s="34"/>
      <c r="D139" s="17"/>
      <c r="E139" s="17"/>
      <c r="F139" s="18"/>
      <c r="G139" s="19"/>
      <c r="H139" s="20"/>
      <c r="I139" s="18"/>
      <c r="J139" s="21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2">
      <c r="B140" s="34"/>
      <c r="D140" s="17"/>
      <c r="E140" s="17"/>
      <c r="F140" s="18"/>
      <c r="G140" s="19"/>
      <c r="H140" s="20"/>
      <c r="I140" s="18"/>
      <c r="J140" s="21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2">
      <c r="B141" s="34"/>
      <c r="D141" s="17"/>
      <c r="E141" s="17"/>
      <c r="F141" s="18"/>
      <c r="G141" s="19"/>
      <c r="H141" s="20"/>
      <c r="I141" s="18"/>
      <c r="J141" s="21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2">
      <c r="B142" s="34"/>
      <c r="D142" s="17"/>
      <c r="E142" s="17"/>
      <c r="F142" s="18"/>
      <c r="G142" s="19"/>
      <c r="H142" s="20"/>
      <c r="I142" s="18"/>
      <c r="J142" s="21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2">
      <c r="B143" s="34"/>
      <c r="D143" s="17"/>
      <c r="E143" s="17"/>
      <c r="F143" s="18"/>
      <c r="G143" s="19"/>
      <c r="H143" s="20"/>
      <c r="I143" s="18"/>
      <c r="J143" s="21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2">
      <c r="B144" s="34"/>
      <c r="D144" s="17"/>
      <c r="E144" s="17"/>
      <c r="F144" s="18"/>
      <c r="G144" s="19"/>
      <c r="H144" s="20"/>
      <c r="I144" s="18"/>
      <c r="J144" s="21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2">
      <c r="B145" s="34"/>
      <c r="D145" s="17"/>
      <c r="E145" s="17"/>
      <c r="F145" s="18"/>
      <c r="G145" s="19"/>
      <c r="H145" s="20"/>
      <c r="I145" s="18"/>
      <c r="J145" s="21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2">
      <c r="B146" s="34"/>
      <c r="D146" s="17"/>
      <c r="E146" s="17"/>
      <c r="F146" s="18"/>
      <c r="G146" s="19"/>
      <c r="H146" s="20"/>
      <c r="I146" s="18"/>
      <c r="J146" s="21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2">
      <c r="B147" s="34"/>
      <c r="D147" s="17"/>
      <c r="E147" s="17"/>
      <c r="F147" s="18"/>
      <c r="G147" s="19"/>
      <c r="H147" s="20"/>
      <c r="I147" s="18"/>
      <c r="J147" s="21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2">
      <c r="B148" s="34"/>
      <c r="D148" s="17"/>
      <c r="E148" s="17"/>
      <c r="F148" s="18"/>
      <c r="G148" s="19"/>
      <c r="H148" s="20"/>
      <c r="I148" s="18"/>
      <c r="J148" s="21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2">
      <c r="B149" s="34"/>
      <c r="D149" s="17"/>
      <c r="E149" s="17"/>
      <c r="F149" s="18"/>
      <c r="G149" s="19"/>
      <c r="H149" s="20"/>
      <c r="I149" s="18"/>
      <c r="J149" s="21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2">
      <c r="B150" s="34"/>
      <c r="D150" s="17"/>
      <c r="E150" s="17"/>
      <c r="F150" s="18"/>
      <c r="G150" s="19"/>
      <c r="H150" s="20"/>
      <c r="I150" s="18"/>
      <c r="J150" s="21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2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x14ac:dyDescent="0.2">
      <c r="B162" s="34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thickBot="1" x14ac:dyDescent="0.25">
      <c r="B163" s="35"/>
      <c r="D163" s="17"/>
      <c r="E163" s="17"/>
      <c r="F163" s="18"/>
      <c r="G163" s="19"/>
      <c r="H163" s="20"/>
      <c r="I163" s="18"/>
      <c r="J163" s="21"/>
      <c r="K163" s="1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2:31" ht="12.75" customHeight="1" x14ac:dyDescent="0.2">
      <c r="B164" s="5" t="s">
        <v>13</v>
      </c>
      <c r="D164" s="61" t="s">
        <v>4</v>
      </c>
      <c r="E164" s="62"/>
      <c r="F164" s="62"/>
      <c r="G164" s="62"/>
      <c r="H164" s="62"/>
      <c r="I164" s="62"/>
      <c r="J164" s="63"/>
      <c r="K164" s="22" t="str">
        <f>IF(K88="","",IF(K103="",IF(SUM(COUNTIF(K104:K163,"LS")+COUNTIF(K104:K163,"LUMP"))&gt;0,"LS",""),IF(SUM(K104:K163)&gt;0,ROUNDUP(SUM(K104:K163),0),"")))</f>
        <v/>
      </c>
      <c r="L164" s="22" t="str">
        <f t="shared" ref="L164" si="32">IF(L88="","",IF(L103="",IF(SUM(COUNTIF(L104:L163,"LS")+COUNTIF(L104:L163,"LUMP"))&gt;0,"LS",""),IF(SUM(L104:L163)&gt;0,ROUNDUP(SUM(L104:L163),0),"")))</f>
        <v/>
      </c>
      <c r="M164" s="22" t="str">
        <f t="shared" ref="M164" si="33">IF(M88="","",IF(M103="",IF(SUM(COUNTIF(M104:M163,"LS")+COUNTIF(M104:M163,"LUMP"))&gt;0,"LS",""),IF(SUM(M104:M163)&gt;0,ROUNDUP(SUM(M104:M163),0),"")))</f>
        <v/>
      </c>
      <c r="N164" s="22" t="str">
        <f t="shared" ref="N164" si="34">IF(N88="","",IF(N103="",IF(SUM(COUNTIF(N104:N163,"LS")+COUNTIF(N104:N163,"LUMP"))&gt;0,"LS",""),IF(SUM(N104:N163)&gt;0,ROUNDUP(SUM(N104:N163),0),"")))</f>
        <v/>
      </c>
      <c r="O164" s="22" t="str">
        <f t="shared" ref="O164" si="35">IF(O88="","",IF(O103="",IF(SUM(COUNTIF(O104:O163,"LS")+COUNTIF(O104:O163,"LUMP"))&gt;0,"LS",""),IF(SUM(O104:O163)&gt;0,ROUNDUP(SUM(O104:O163),0),"")))</f>
        <v/>
      </c>
      <c r="P164" s="22" t="str">
        <f t="shared" ref="P164" si="36">IF(P88="","",IF(P103="",IF(SUM(COUNTIF(P104:P163,"LS")+COUNTIF(P104:P163,"LUMP"))&gt;0,"LS",""),IF(SUM(P104:P163)&gt;0,ROUNDUP(SUM(P104:P163),0),"")))</f>
        <v/>
      </c>
      <c r="Q164" s="22" t="str">
        <f t="shared" ref="Q164" si="37">IF(Q88="","",IF(Q103="",IF(SUM(COUNTIF(Q104:Q163,"LS")+COUNTIF(Q104:Q163,"LUMP"))&gt;0,"LS",""),IF(SUM(Q104:Q163)&gt;0,ROUNDUP(SUM(Q104:Q163),0),"")))</f>
        <v/>
      </c>
      <c r="R164" s="22" t="str">
        <f t="shared" ref="R164" si="38">IF(R88="","",IF(R103="",IF(SUM(COUNTIF(R104:R163,"LS")+COUNTIF(R104:R163,"LUMP"))&gt;0,"LS",""),IF(SUM(R104:R163)&gt;0,ROUNDUP(SUM(R104:R163),0),"")))</f>
        <v/>
      </c>
      <c r="S164" s="22" t="str">
        <f t="shared" ref="S164" si="39">IF(S88="","",IF(S103="",IF(SUM(COUNTIF(S104:S163,"LS")+COUNTIF(S104:S163,"LUMP"))&gt;0,"LS",""),IF(SUM(S104:S163)&gt;0,ROUNDUP(SUM(S104:S163),0),"")))</f>
        <v/>
      </c>
      <c r="T164" s="22" t="str">
        <f t="shared" ref="T164" si="40">IF(T88="","",IF(T103="",IF(SUM(COUNTIF(T104:T163,"LS")+COUNTIF(T104:T163,"LUMP"))&gt;0,"LS",""),IF(SUM(T104:T163)&gt;0,ROUNDUP(SUM(T104:T163),0),"")))</f>
        <v/>
      </c>
      <c r="U164" s="22" t="str">
        <f t="shared" ref="U164" si="41">IF(U88="","",IF(U103="",IF(SUM(COUNTIF(U104:U163,"LS")+COUNTIF(U104:U163,"LUMP"))&gt;0,"LS",""),IF(SUM(U104:U163)&gt;0,ROUNDUP(SUM(U104:U163),0),"")))</f>
        <v/>
      </c>
      <c r="V164" s="22" t="str">
        <f t="shared" ref="V164" si="42">IF(V88="","",IF(V103="",IF(SUM(COUNTIF(V104:V163,"LS")+COUNTIF(V104:V163,"LUMP"))&gt;0,"LS",""),IF(SUM(V104:V163)&gt;0,ROUNDUP(SUM(V104:V163),0),"")))</f>
        <v/>
      </c>
      <c r="W164" s="22" t="str">
        <f t="shared" ref="W164" si="43">IF(W88="","",IF(W103="",IF(SUM(COUNTIF(W104:W163,"LS")+COUNTIF(W104:W163,"LUMP"))&gt;0,"LS",""),IF(SUM(W104:W163)&gt;0,ROUNDUP(SUM(W104:W163),0),"")))</f>
        <v/>
      </c>
      <c r="X164" s="22" t="str">
        <f t="shared" ref="X164" si="44">IF(X88="","",IF(X103="",IF(SUM(COUNTIF(X104:X163,"LS")+COUNTIF(X104:X163,"LUMP"))&gt;0,"LS",""),IF(SUM(X104:X163)&gt;0,ROUNDUP(SUM(X104:X163),0),"")))</f>
        <v/>
      </c>
      <c r="Y164" s="22" t="str">
        <f t="shared" ref="Y164" si="45">IF(Y88="","",IF(Y103="",IF(SUM(COUNTIF(Y104:Y163,"LS")+COUNTIF(Y104:Y163,"LUMP"))&gt;0,"LS",""),IF(SUM(Y104:Y163)&gt;0,ROUNDUP(SUM(Y104:Y163),0),"")))</f>
        <v/>
      </c>
      <c r="Z164" s="22" t="str">
        <f t="shared" ref="Z164" si="46">IF(Z88="","",IF(Z103="",IF(SUM(COUNTIF(Z104:Z163,"LS")+COUNTIF(Z104:Z163,"LUMP"))&gt;0,"LS",""),IF(SUM(Z104:Z163)&gt;0,ROUNDUP(SUM(Z104:Z163),0),"")))</f>
        <v/>
      </c>
      <c r="AA164" s="22" t="str">
        <f t="shared" ref="AA164" si="47">IF(AA88="","",IF(AA103="",IF(SUM(COUNTIF(AA104:AA163,"LS")+COUNTIF(AA104:AA163,"LUMP"))&gt;0,"LS",""),IF(SUM(AA104:AA163)&gt;0,ROUNDUP(SUM(AA104:AA163),0),"")))</f>
        <v/>
      </c>
      <c r="AB164" s="22" t="str">
        <f t="shared" ref="AB164" si="48">IF(AB88="","",IF(AB103="",IF(SUM(COUNTIF(AB104:AB163,"LS")+COUNTIF(AB104:AB163,"LUMP"))&gt;0,"LS",""),IF(SUM(AB104:AB163)&gt;0,ROUNDUP(SUM(AB104:AB163),0),"")))</f>
        <v/>
      </c>
      <c r="AC164" s="22" t="str">
        <f t="shared" ref="AC164" si="49">IF(AC88="","",IF(AC103="",IF(SUM(COUNTIF(AC104:AC163,"LS")+COUNTIF(AC104:AC163,"LUMP"))&gt;0,"LS",""),IF(SUM(AC104:AC163)&gt;0,ROUNDUP(SUM(AC104:AC163),0),"")))</f>
        <v/>
      </c>
      <c r="AD164" s="22" t="str">
        <f t="shared" ref="AD164" si="50">IF(AD88="","",IF(AD103="",IF(SUM(COUNTIF(AD104:AD163,"LS")+COUNTIF(AD104:AD163,"LUMP"))&gt;0,"LS",""),IF(SUM(AD104:AD163)&gt;0,ROUNDUP(SUM(AD104:AD163),0),"")))</f>
        <v/>
      </c>
      <c r="AE164" s="22" t="str">
        <f t="shared" ref="AE164" si="51">IF(AE88="","",IF(AE103="",IF(SUM(COUNTIF(AE104:AE163,"LS")+COUNTIF(AE104:AE163,"LUMP"))&gt;0,"LS",""),IF(SUM(AE104:AE163)&gt;0,ROUNDUP(SUM(AE104:AE163),0),"")))</f>
        <v/>
      </c>
    </row>
    <row r="165" spans="2:31" ht="12.75" customHeight="1" thickBot="1" x14ac:dyDescent="0.25"/>
    <row r="166" spans="2:31" ht="12.75" customHeight="1" thickBot="1" x14ac:dyDescent="0.25">
      <c r="B166" s="32" t="s">
        <v>11</v>
      </c>
      <c r="D166" s="43">
        <f>D87+1</f>
        <v>78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</row>
    <row r="167" spans="2:31" ht="12.75" customHeight="1" thickBot="1" x14ac:dyDescent="0.25">
      <c r="B167" s="36"/>
      <c r="D167" s="44" t="s">
        <v>9</v>
      </c>
      <c r="E167" s="44"/>
      <c r="F167" s="44"/>
      <c r="G167" s="44"/>
      <c r="H167" s="44"/>
      <c r="I167" s="44"/>
      <c r="J167" s="44"/>
      <c r="K167" s="31"/>
      <c r="L167" s="31"/>
      <c r="M167" s="31"/>
      <c r="N167" s="31"/>
      <c r="O167" s="31"/>
      <c r="P167" s="31"/>
      <c r="Q167" s="31"/>
      <c r="R167" s="31" t="s">
        <v>57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  <row r="168" spans="2:31" ht="12.75" customHeight="1" thickBot="1" x14ac:dyDescent="0.25">
      <c r="D168" s="45" t="s">
        <v>10</v>
      </c>
      <c r="E168" s="45"/>
      <c r="F168" s="45"/>
      <c r="G168" s="45"/>
      <c r="H168" s="45"/>
      <c r="I168" s="45"/>
      <c r="J168" s="45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2.75" customHeight="1" x14ac:dyDescent="0.2">
      <c r="B169" s="67" t="s">
        <v>12</v>
      </c>
      <c r="D169" s="46" t="s">
        <v>0</v>
      </c>
      <c r="E169" s="46" t="s">
        <v>1</v>
      </c>
      <c r="F169" s="49" t="s">
        <v>2</v>
      </c>
      <c r="G169" s="50"/>
      <c r="H169" s="50"/>
      <c r="I169" s="50"/>
      <c r="J169" s="51"/>
      <c r="K169" s="8" t="str">
        <f t="shared" ref="K169:AE169" si="52">IF(OR(TRIM(K167)=0,TRIM(K167)=""),"",IF(IFERROR(TRIM(INDEX(QryItemNamed,MATCH(TRIM(K167),ITEM,0),2)),"")="Y","SPECIAL",LEFT(IFERROR(TRIM(INDEX(ITEM,MATCH(TRIM(K167),ITEM,0))),""),3)))</f>
        <v/>
      </c>
      <c r="L169" s="9" t="str">
        <f t="shared" si="52"/>
        <v/>
      </c>
      <c r="M169" s="9" t="str">
        <f t="shared" si="52"/>
        <v/>
      </c>
      <c r="N169" s="9" t="str">
        <f t="shared" si="52"/>
        <v/>
      </c>
      <c r="O169" s="9" t="str">
        <f>IF(OR(TRIM(O167)=0,TRIM(O167)=""),"",IF(IFERROR(TRIM(INDEX(QryItemNamed,MATCH(TRIM(O167),ITEM,0),2)),"")="Y","SPECIAL",LEFT(IFERROR(TRIM(INDEX(ITEM,MATCH(TRIM(O167),ITEM,0))),""),3)))</f>
        <v/>
      </c>
      <c r="P169" s="9" t="str">
        <f t="shared" si="52"/>
        <v/>
      </c>
      <c r="Q169" s="9" t="str">
        <f>IF(OR(TRIM(Q167)=0,TRIM(Q167)=""),"",IF(IFERROR(TRIM(INDEX(QryItemNamed,MATCH(TRIM(Q167),ITEM,0),2)),"")="Y","SPECIAL",LEFT(IFERROR(TRIM(INDEX(ITEM,MATCH(TRIM(Q167),ITEM,0))),""),3)))</f>
        <v/>
      </c>
      <c r="R169" s="9" t="str">
        <f>IF(OR(TRIM(R167)=0,TRIM(R167)=""),"",IF(IFERROR(TRIM(INDEX(QryItemNamed,MATCH(TRIM(R167),ITEM,0),2)),"")="Y","SPECIAL",LEFT(IFERROR(TRIM(INDEX(ITEM,MATCH(TRIM(R167),ITEM,0))),""),3)))</f>
        <v/>
      </c>
      <c r="S169" s="9" t="str">
        <f t="shared" si="52"/>
        <v/>
      </c>
      <c r="T169" s="9" t="str">
        <f t="shared" si="52"/>
        <v/>
      </c>
      <c r="U169" s="9" t="str">
        <f t="shared" si="52"/>
        <v/>
      </c>
      <c r="V169" s="9" t="str">
        <f t="shared" si="52"/>
        <v/>
      </c>
      <c r="W169" s="9" t="str">
        <f t="shared" si="52"/>
        <v/>
      </c>
      <c r="X169" s="9" t="str">
        <f t="shared" si="52"/>
        <v/>
      </c>
      <c r="Y169" s="9" t="str">
        <f t="shared" si="52"/>
        <v/>
      </c>
      <c r="Z169" s="9" t="str">
        <f t="shared" si="52"/>
        <v/>
      </c>
      <c r="AA169" s="9" t="str">
        <f t="shared" si="52"/>
        <v/>
      </c>
      <c r="AB169" s="9" t="str">
        <f t="shared" si="52"/>
        <v/>
      </c>
      <c r="AC169" s="9" t="str">
        <f t="shared" si="52"/>
        <v/>
      </c>
      <c r="AD169" s="9" t="str">
        <f t="shared" si="52"/>
        <v/>
      </c>
      <c r="AE169" s="9" t="str">
        <f t="shared" si="52"/>
        <v/>
      </c>
    </row>
    <row r="170" spans="2:31" ht="12.75" customHeight="1" x14ac:dyDescent="0.2">
      <c r="B170" s="68"/>
      <c r="D170" s="47"/>
      <c r="E170" s="47"/>
      <c r="F170" s="52"/>
      <c r="G170" s="53"/>
      <c r="H170" s="53"/>
      <c r="I170" s="53"/>
      <c r="J170" s="54"/>
      <c r="K170" s="58" t="str">
        <f t="shared" ref="K170:AE170" si="53">IF(OR(TRIM(K167)=0,TRIM(K167)=""),IF(K168="","",K168),IF(IFERROR(TRIM(INDEX(QryItemNamed,MATCH(TRIM(K167),ITEM,0),2)),"")="Y",TRIM(RIGHT(IFERROR(TRIM(INDEX(QryItemNamed,MATCH(TRIM(K167),ITEM,0),4)),"123456789012"),LEN(IFERROR(TRIM(INDEX(QryItemNamed,MATCH(TRIM(K167),ITEM,0),4)),"123456789012"))-9))&amp;K168,IFERROR(TRIM(INDEX(QryItemNamed,MATCH(TRIM(K167),ITEM,0),4))&amp;K168,"ITEM CODE DOES NOT EXIST IN ITEM MASTER")))</f>
        <v/>
      </c>
      <c r="L170" s="59" t="str">
        <f t="shared" si="53"/>
        <v/>
      </c>
      <c r="M170" s="59" t="str">
        <f t="shared" si="53"/>
        <v/>
      </c>
      <c r="N170" s="59" t="str">
        <f t="shared" si="53"/>
        <v/>
      </c>
      <c r="O170" s="60" t="str">
        <f>IF(OR(TRIM(O167)=0,TRIM(O167)=""),IF(O168="","",O168),IF(IFERROR(TRIM(INDEX(QryItemNamed,MATCH(TRIM(O167),ITEM,0),2)),"")="Y",TRIM(RIGHT(IFERROR(TRIM(INDEX(QryItemNamed,MATCH(TRIM(O167),ITEM,0),4)),"123456789012"),LEN(IFERROR(TRIM(INDEX(QryItemNamed,MATCH(TRIM(O167),ITEM,0),4)),"123456789012"))-9))&amp;O168,IFERROR(TRIM(INDEX(QryItemNamed,MATCH(TRIM(O167),ITEM,0),4))&amp;O168,"ITEM CODE DOES NOT EXIST IN ITEM MASTER")))</f>
        <v/>
      </c>
      <c r="P170" s="60" t="str">
        <f t="shared" si="53"/>
        <v/>
      </c>
      <c r="Q170" s="60" t="str">
        <f>IF(OR(TRIM(Q167)=0,TRIM(Q167)=""),IF(Q168="","",Q168),IF(IFERROR(TRIM(INDEX(QryItemNamed,MATCH(TRIM(Q167),ITEM,0),2)),"")="Y",TRIM(RIGHT(IFERROR(TRIM(INDEX(QryItemNamed,MATCH(TRIM(Q167),ITEM,0),4)),"123456789012"),LEN(IFERROR(TRIM(INDEX(QryItemNamed,MATCH(TRIM(Q167),ITEM,0),4)),"123456789012"))-9))&amp;Q168,IFERROR(TRIM(INDEX(QryItemNamed,MATCH(TRIM(Q167),ITEM,0),4))&amp;Q168,"ITEM CODE DOES NOT EXIST IN ITEM MASTER")))</f>
        <v/>
      </c>
      <c r="R170" s="60" t="s">
        <v>57</v>
      </c>
      <c r="S170" s="60" t="str">
        <f t="shared" si="53"/>
        <v/>
      </c>
      <c r="T170" s="60" t="str">
        <f t="shared" si="53"/>
        <v/>
      </c>
      <c r="U170" s="60" t="str">
        <f t="shared" si="53"/>
        <v/>
      </c>
      <c r="V170" s="60" t="str">
        <f t="shared" si="53"/>
        <v/>
      </c>
      <c r="W170" s="60" t="str">
        <f t="shared" si="53"/>
        <v/>
      </c>
      <c r="X170" s="60" t="str">
        <f t="shared" si="53"/>
        <v/>
      </c>
      <c r="Y170" s="60" t="str">
        <f t="shared" si="53"/>
        <v/>
      </c>
      <c r="Z170" s="60" t="str">
        <f t="shared" si="53"/>
        <v/>
      </c>
      <c r="AA170" s="64" t="str">
        <f t="shared" si="53"/>
        <v/>
      </c>
      <c r="AB170" s="60" t="str">
        <f t="shared" si="53"/>
        <v/>
      </c>
      <c r="AC170" s="60" t="str">
        <f t="shared" si="53"/>
        <v/>
      </c>
      <c r="AD170" s="60" t="str">
        <f t="shared" si="53"/>
        <v/>
      </c>
      <c r="AE170" s="60" t="str">
        <f t="shared" si="53"/>
        <v/>
      </c>
    </row>
    <row r="171" spans="2:31" ht="12.75" customHeight="1" x14ac:dyDescent="0.2">
      <c r="B171" s="68"/>
      <c r="D171" s="47"/>
      <c r="E171" s="47"/>
      <c r="F171" s="52"/>
      <c r="G171" s="53"/>
      <c r="H171" s="53"/>
      <c r="I171" s="53"/>
      <c r="J171" s="54"/>
      <c r="K171" s="58"/>
      <c r="L171" s="59"/>
      <c r="M171" s="59"/>
      <c r="N171" s="59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5"/>
      <c r="AB171" s="60"/>
      <c r="AC171" s="60"/>
      <c r="AD171" s="60"/>
      <c r="AE171" s="60"/>
    </row>
    <row r="172" spans="2:31" ht="12.75" customHeight="1" x14ac:dyDescent="0.2">
      <c r="B172" s="68"/>
      <c r="D172" s="47"/>
      <c r="E172" s="47"/>
      <c r="F172" s="52"/>
      <c r="G172" s="53"/>
      <c r="H172" s="53"/>
      <c r="I172" s="53"/>
      <c r="J172" s="54"/>
      <c r="K172" s="58"/>
      <c r="L172" s="59"/>
      <c r="M172" s="59"/>
      <c r="N172" s="59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5"/>
      <c r="AB172" s="60"/>
      <c r="AC172" s="60"/>
      <c r="AD172" s="60"/>
      <c r="AE172" s="60"/>
    </row>
    <row r="173" spans="2:31" ht="12.75" customHeight="1" x14ac:dyDescent="0.2">
      <c r="B173" s="68"/>
      <c r="D173" s="47"/>
      <c r="E173" s="47"/>
      <c r="F173" s="52"/>
      <c r="G173" s="53"/>
      <c r="H173" s="53"/>
      <c r="I173" s="53"/>
      <c r="J173" s="54"/>
      <c r="K173" s="58"/>
      <c r="L173" s="59"/>
      <c r="M173" s="59"/>
      <c r="N173" s="59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5"/>
      <c r="AB173" s="60"/>
      <c r="AC173" s="60"/>
      <c r="AD173" s="60"/>
      <c r="AE173" s="60"/>
    </row>
    <row r="174" spans="2:31" ht="12.75" customHeight="1" x14ac:dyDescent="0.2">
      <c r="B174" s="68"/>
      <c r="D174" s="47"/>
      <c r="E174" s="47"/>
      <c r="F174" s="52"/>
      <c r="G174" s="53"/>
      <c r="H174" s="53"/>
      <c r="I174" s="53"/>
      <c r="J174" s="54"/>
      <c r="K174" s="58"/>
      <c r="L174" s="59"/>
      <c r="M174" s="59"/>
      <c r="N174" s="59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5"/>
      <c r="AB174" s="60"/>
      <c r="AC174" s="60"/>
      <c r="AD174" s="60"/>
      <c r="AE174" s="60"/>
    </row>
    <row r="175" spans="2:31" ht="12.75" customHeight="1" x14ac:dyDescent="0.2">
      <c r="B175" s="68"/>
      <c r="D175" s="47"/>
      <c r="E175" s="47"/>
      <c r="F175" s="52"/>
      <c r="G175" s="53"/>
      <c r="H175" s="53"/>
      <c r="I175" s="53"/>
      <c r="J175" s="54"/>
      <c r="K175" s="58"/>
      <c r="L175" s="59"/>
      <c r="M175" s="59"/>
      <c r="N175" s="59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5"/>
      <c r="AB175" s="60"/>
      <c r="AC175" s="60"/>
      <c r="AD175" s="60"/>
      <c r="AE175" s="60"/>
    </row>
    <row r="176" spans="2:31" ht="12.75" customHeight="1" x14ac:dyDescent="0.2">
      <c r="B176" s="68"/>
      <c r="D176" s="47"/>
      <c r="E176" s="47"/>
      <c r="F176" s="52"/>
      <c r="G176" s="53"/>
      <c r="H176" s="53"/>
      <c r="I176" s="53"/>
      <c r="J176" s="54"/>
      <c r="K176" s="58"/>
      <c r="L176" s="59"/>
      <c r="M176" s="59"/>
      <c r="N176" s="59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5"/>
      <c r="AB176" s="60"/>
      <c r="AC176" s="60"/>
      <c r="AD176" s="60"/>
      <c r="AE176" s="60"/>
    </row>
    <row r="177" spans="2:31" ht="12.75" customHeight="1" x14ac:dyDescent="0.2">
      <c r="B177" s="68"/>
      <c r="D177" s="47"/>
      <c r="E177" s="47"/>
      <c r="F177" s="52"/>
      <c r="G177" s="53"/>
      <c r="H177" s="53"/>
      <c r="I177" s="53"/>
      <c r="J177" s="54"/>
      <c r="K177" s="58"/>
      <c r="L177" s="59"/>
      <c r="M177" s="59"/>
      <c r="N177" s="59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5"/>
      <c r="AB177" s="60"/>
      <c r="AC177" s="60"/>
      <c r="AD177" s="60"/>
      <c r="AE177" s="60"/>
    </row>
    <row r="178" spans="2:31" ht="12.75" customHeight="1" x14ac:dyDescent="0.2">
      <c r="B178" s="68"/>
      <c r="D178" s="47"/>
      <c r="E178" s="47"/>
      <c r="F178" s="52"/>
      <c r="G178" s="53"/>
      <c r="H178" s="53"/>
      <c r="I178" s="53"/>
      <c r="J178" s="54"/>
      <c r="K178" s="58"/>
      <c r="L178" s="59"/>
      <c r="M178" s="59"/>
      <c r="N178" s="59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5"/>
      <c r="AB178" s="60"/>
      <c r="AC178" s="60"/>
      <c r="AD178" s="60"/>
      <c r="AE178" s="60"/>
    </row>
    <row r="179" spans="2:31" ht="12.75" customHeight="1" x14ac:dyDescent="0.2">
      <c r="B179" s="68"/>
      <c r="D179" s="47"/>
      <c r="E179" s="47"/>
      <c r="F179" s="52"/>
      <c r="G179" s="53"/>
      <c r="H179" s="53"/>
      <c r="I179" s="53"/>
      <c r="J179" s="54"/>
      <c r="K179" s="58"/>
      <c r="L179" s="59"/>
      <c r="M179" s="59"/>
      <c r="N179" s="59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5"/>
      <c r="AB179" s="60"/>
      <c r="AC179" s="60"/>
      <c r="AD179" s="60"/>
      <c r="AE179" s="60"/>
    </row>
    <row r="180" spans="2:31" ht="12.75" customHeight="1" x14ac:dyDescent="0.2">
      <c r="B180" s="68"/>
      <c r="D180" s="47"/>
      <c r="E180" s="47"/>
      <c r="F180" s="52"/>
      <c r="G180" s="53"/>
      <c r="H180" s="53"/>
      <c r="I180" s="53"/>
      <c r="J180" s="54"/>
      <c r="K180" s="58"/>
      <c r="L180" s="59"/>
      <c r="M180" s="59"/>
      <c r="N180" s="59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5"/>
      <c r="AB180" s="60"/>
      <c r="AC180" s="60"/>
      <c r="AD180" s="60"/>
      <c r="AE180" s="60"/>
    </row>
    <row r="181" spans="2:31" ht="12.75" customHeight="1" x14ac:dyDescent="0.2">
      <c r="B181" s="68"/>
      <c r="D181" s="47"/>
      <c r="E181" s="47"/>
      <c r="F181" s="52"/>
      <c r="G181" s="53"/>
      <c r="H181" s="53"/>
      <c r="I181" s="53"/>
      <c r="J181" s="54"/>
      <c r="K181" s="58"/>
      <c r="L181" s="59"/>
      <c r="M181" s="59"/>
      <c r="N181" s="59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6"/>
      <c r="AB181" s="60"/>
      <c r="AC181" s="60"/>
      <c r="AD181" s="60"/>
      <c r="AE181" s="60"/>
    </row>
    <row r="182" spans="2:31" ht="12.75" customHeight="1" thickBot="1" x14ac:dyDescent="0.25">
      <c r="B182" s="69"/>
      <c r="D182" s="48"/>
      <c r="E182" s="48"/>
      <c r="F182" s="55"/>
      <c r="G182" s="56"/>
      <c r="H182" s="56"/>
      <c r="I182" s="56"/>
      <c r="J182" s="57"/>
      <c r="K182" s="10" t="str">
        <f t="shared" ref="K182:AE182" si="54">IF(OR(TRIM(K167)=0,TRIM(K167)=""),"",IF(IFERROR(TRIM(INDEX(QryItemNamed,MATCH(TRIM(K167),ITEM,0),3)),"")="LS","",IFERROR(TRIM(INDEX(QryItemNamed,MATCH(TRIM(K167),ITEM,0),3)),"")))</f>
        <v/>
      </c>
      <c r="L182" s="11" t="str">
        <f t="shared" si="54"/>
        <v/>
      </c>
      <c r="M182" s="11" t="str">
        <f t="shared" si="54"/>
        <v/>
      </c>
      <c r="N182" s="11" t="str">
        <f t="shared" si="54"/>
        <v/>
      </c>
      <c r="O182" s="11" t="str">
        <f>IF(OR(TRIM(O167)=0,TRIM(O167)=""),"",IF(IFERROR(TRIM(INDEX(QryItemNamed,MATCH(TRIM(O167),ITEM,0),3)),"")="LS","",IFERROR(TRIM(INDEX(QryItemNamed,MATCH(TRIM(O167),ITEM,0),3)),"")))</f>
        <v/>
      </c>
      <c r="P182" s="11" t="str">
        <f t="shared" si="54"/>
        <v/>
      </c>
      <c r="Q182" s="11" t="str">
        <f>IF(OR(TRIM(Q167)=0,TRIM(Q167)=""),"",IF(IFERROR(TRIM(INDEX(QryItemNamed,MATCH(TRIM(Q167),ITEM,0),3)),"")="LS","",IFERROR(TRIM(INDEX(QryItemNamed,MATCH(TRIM(Q167),ITEM,0),3)),"")))</f>
        <v/>
      </c>
      <c r="R182" s="11" t="str">
        <f>IF(OR(TRIM(R167)=0,TRIM(R167)=""),"",IF(IFERROR(TRIM(INDEX(QryItemNamed,MATCH(TRIM(R167),ITEM,0),3)),"")="LS","",IFERROR(TRIM(INDEX(QryItemNamed,MATCH(TRIM(R167),ITEM,0),3)),"")))</f>
        <v/>
      </c>
      <c r="S182" s="11" t="str">
        <f t="shared" si="54"/>
        <v/>
      </c>
      <c r="T182" s="11" t="str">
        <f t="shared" si="54"/>
        <v/>
      </c>
      <c r="U182" s="11" t="str">
        <f t="shared" si="54"/>
        <v/>
      </c>
      <c r="V182" s="11" t="str">
        <f t="shared" si="54"/>
        <v/>
      </c>
      <c r="W182" s="11" t="str">
        <f t="shared" si="54"/>
        <v/>
      </c>
      <c r="X182" s="11" t="str">
        <f t="shared" si="54"/>
        <v/>
      </c>
      <c r="Y182" s="11" t="str">
        <f t="shared" si="54"/>
        <v/>
      </c>
      <c r="Z182" s="11" t="str">
        <f t="shared" si="54"/>
        <v/>
      </c>
      <c r="AA182" s="11" t="str">
        <f t="shared" si="54"/>
        <v/>
      </c>
      <c r="AB182" s="11" t="str">
        <f t="shared" si="54"/>
        <v/>
      </c>
      <c r="AC182" s="11" t="str">
        <f t="shared" si="54"/>
        <v/>
      </c>
      <c r="AD182" s="11" t="str">
        <f t="shared" si="54"/>
        <v/>
      </c>
      <c r="AE182" s="11" t="str">
        <f t="shared" si="54"/>
        <v/>
      </c>
    </row>
    <row r="183" spans="2:31" ht="12.75" customHeight="1" x14ac:dyDescent="0.2">
      <c r="B183" s="33"/>
      <c r="D183" s="41"/>
      <c r="E183" s="41"/>
      <c r="F183" s="13"/>
      <c r="G183" s="14"/>
      <c r="H183" s="15"/>
      <c r="I183" s="13"/>
      <c r="J183" s="16"/>
      <c r="K183" s="14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2:31" ht="12.75" customHeight="1" x14ac:dyDescent="0.2">
      <c r="B184" s="34"/>
      <c r="D184" s="17"/>
      <c r="E184" s="17"/>
      <c r="F184" s="18"/>
      <c r="G184" s="19"/>
      <c r="H184" s="20"/>
      <c r="I184" s="18"/>
      <c r="J184" s="21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2">
      <c r="B185" s="34"/>
      <c r="D185" s="17"/>
      <c r="E185" s="17"/>
      <c r="F185" s="18"/>
      <c r="G185" s="19"/>
      <c r="H185" s="20"/>
      <c r="I185" s="18"/>
      <c r="J185" s="21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2">
      <c r="B186" s="34"/>
      <c r="D186" s="17"/>
      <c r="E186" s="17"/>
      <c r="F186" s="18"/>
      <c r="G186" s="19"/>
      <c r="H186" s="20"/>
      <c r="I186" s="18"/>
      <c r="J186" s="21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2">
      <c r="B187" s="34"/>
      <c r="D187" s="17"/>
      <c r="E187" s="17"/>
      <c r="F187" s="18"/>
      <c r="G187" s="19"/>
      <c r="H187" s="20"/>
      <c r="I187" s="18"/>
      <c r="J187" s="21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2">
      <c r="B188" s="34"/>
      <c r="D188" s="17"/>
      <c r="E188" s="17"/>
      <c r="F188" s="18"/>
      <c r="G188" s="19"/>
      <c r="H188" s="20"/>
      <c r="I188" s="18"/>
      <c r="J188" s="21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2">
      <c r="B189" s="34"/>
      <c r="D189" s="17"/>
      <c r="E189" s="17"/>
      <c r="F189" s="18"/>
      <c r="G189" s="19"/>
      <c r="H189" s="20"/>
      <c r="I189" s="18"/>
      <c r="J189" s="21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2">
      <c r="B190" s="34"/>
      <c r="D190" s="17"/>
      <c r="E190" s="17"/>
      <c r="F190" s="18"/>
      <c r="G190" s="19"/>
      <c r="H190" s="20"/>
      <c r="I190" s="18"/>
      <c r="J190" s="21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2">
      <c r="B191" s="34"/>
      <c r="D191" s="17"/>
      <c r="E191" s="17"/>
      <c r="F191" s="18"/>
      <c r="G191" s="19"/>
      <c r="H191" s="20"/>
      <c r="I191" s="18"/>
      <c r="J191" s="21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2">
      <c r="B192" s="34"/>
      <c r="D192" s="17"/>
      <c r="E192" s="17"/>
      <c r="F192" s="18"/>
      <c r="G192" s="19"/>
      <c r="H192" s="20"/>
      <c r="I192" s="18"/>
      <c r="J192" s="21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2">
      <c r="B193" s="34"/>
      <c r="D193" s="17"/>
      <c r="E193" s="17"/>
      <c r="F193" s="18"/>
      <c r="G193" s="19"/>
      <c r="H193" s="20"/>
      <c r="I193" s="18"/>
      <c r="J193" s="21"/>
      <c r="K193" s="19"/>
      <c r="L193" s="20"/>
      <c r="M193" s="20"/>
      <c r="N193" s="20"/>
      <c r="O193" s="20" t="s">
        <v>57</v>
      </c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2">
      <c r="B194" s="34"/>
      <c r="D194" s="17"/>
      <c r="E194" s="17"/>
      <c r="F194" s="18"/>
      <c r="G194" s="19"/>
      <c r="H194" s="20"/>
      <c r="I194" s="18"/>
      <c r="J194" s="21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2">
      <c r="B195" s="34"/>
      <c r="D195" s="17"/>
      <c r="E195" s="17"/>
      <c r="F195" s="18"/>
      <c r="G195" s="19"/>
      <c r="H195" s="20"/>
      <c r="I195" s="18"/>
      <c r="J195" s="21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2">
      <c r="B196" s="34"/>
      <c r="D196" s="17"/>
      <c r="E196" s="17"/>
      <c r="F196" s="18"/>
      <c r="G196" s="19"/>
      <c r="H196" s="20"/>
      <c r="I196" s="18"/>
      <c r="J196" s="21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2">
      <c r="B197" s="34"/>
      <c r="D197" s="17"/>
      <c r="E197" s="17"/>
      <c r="F197" s="18"/>
      <c r="G197" s="19"/>
      <c r="H197" s="20"/>
      <c r="I197" s="18"/>
      <c r="J197" s="21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2">
      <c r="B198" s="34"/>
      <c r="D198" s="17"/>
      <c r="E198" s="17"/>
      <c r="F198" s="18"/>
      <c r="G198" s="19"/>
      <c r="H198" s="20"/>
      <c r="I198" s="18"/>
      <c r="J198" s="21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2">
      <c r="B199" s="34"/>
      <c r="D199" s="17"/>
      <c r="E199" s="17"/>
      <c r="F199" s="18"/>
      <c r="G199" s="19"/>
      <c r="H199" s="20"/>
      <c r="I199" s="18"/>
      <c r="J199" s="21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2">
      <c r="B200" s="34"/>
      <c r="D200" s="17"/>
      <c r="E200" s="17"/>
      <c r="F200" s="18"/>
      <c r="G200" s="19"/>
      <c r="H200" s="20"/>
      <c r="I200" s="18"/>
      <c r="J200" s="21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2">
      <c r="B201" s="34"/>
      <c r="D201" s="17"/>
      <c r="E201" s="17"/>
      <c r="F201" s="18"/>
      <c r="G201" s="19"/>
      <c r="H201" s="20"/>
      <c r="I201" s="18"/>
      <c r="J201" s="21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2">
      <c r="B202" s="34"/>
      <c r="D202" s="17"/>
      <c r="E202" s="17"/>
      <c r="F202" s="18"/>
      <c r="G202" s="19"/>
      <c r="H202" s="20"/>
      <c r="I202" s="18"/>
      <c r="J202" s="21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2">
      <c r="B203" s="34"/>
      <c r="D203" s="17"/>
      <c r="E203" s="17"/>
      <c r="F203" s="18"/>
      <c r="G203" s="19"/>
      <c r="H203" s="20"/>
      <c r="I203" s="18"/>
      <c r="J203" s="21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2">
      <c r="B204" s="34"/>
      <c r="D204" s="17"/>
      <c r="E204" s="17"/>
      <c r="F204" s="18"/>
      <c r="G204" s="19"/>
      <c r="H204" s="20"/>
      <c r="I204" s="18"/>
      <c r="J204" s="21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2">
      <c r="B205" s="34"/>
      <c r="D205" s="17"/>
      <c r="E205" s="17"/>
      <c r="F205" s="18"/>
      <c r="G205" s="19"/>
      <c r="H205" s="20"/>
      <c r="I205" s="18"/>
      <c r="J205" s="21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2">
      <c r="B206" s="34"/>
      <c r="D206" s="17"/>
      <c r="E206" s="17"/>
      <c r="F206" s="18"/>
      <c r="G206" s="19"/>
      <c r="H206" s="20"/>
      <c r="I206" s="18"/>
      <c r="J206" s="21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2">
      <c r="B207" s="34"/>
      <c r="D207" s="17"/>
      <c r="E207" s="17"/>
      <c r="F207" s="18"/>
      <c r="G207" s="19"/>
      <c r="H207" s="20"/>
      <c r="I207" s="18"/>
      <c r="J207" s="21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2">
      <c r="B208" s="34"/>
      <c r="D208" s="17"/>
      <c r="E208" s="17"/>
      <c r="F208" s="18"/>
      <c r="G208" s="19"/>
      <c r="H208" s="20"/>
      <c r="I208" s="18"/>
      <c r="J208" s="21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2">
      <c r="B209" s="34"/>
      <c r="D209" s="17"/>
      <c r="E209" s="17"/>
      <c r="F209" s="18"/>
      <c r="G209" s="19"/>
      <c r="H209" s="20"/>
      <c r="I209" s="18"/>
      <c r="J209" s="21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2">
      <c r="B210" s="34"/>
      <c r="D210" s="17"/>
      <c r="E210" s="17"/>
      <c r="F210" s="18"/>
      <c r="G210" s="19"/>
      <c r="H210" s="20"/>
      <c r="I210" s="18"/>
      <c r="J210" s="21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2">
      <c r="B211" s="34"/>
      <c r="D211" s="17"/>
      <c r="E211" s="17"/>
      <c r="F211" s="18"/>
      <c r="G211" s="19"/>
      <c r="H211" s="20"/>
      <c r="I211" s="18"/>
      <c r="J211" s="21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2">
      <c r="B212" s="34"/>
      <c r="D212" s="17"/>
      <c r="E212" s="17"/>
      <c r="F212" s="18"/>
      <c r="G212" s="19"/>
      <c r="H212" s="20"/>
      <c r="I212" s="18"/>
      <c r="J212" s="21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2">
      <c r="B213" s="34"/>
      <c r="D213" s="17"/>
      <c r="E213" s="17"/>
      <c r="F213" s="18"/>
      <c r="G213" s="19"/>
      <c r="H213" s="20"/>
      <c r="I213" s="18"/>
      <c r="J213" s="21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2">
      <c r="B214" s="34"/>
      <c r="D214" s="17"/>
      <c r="E214" s="17"/>
      <c r="F214" s="18"/>
      <c r="G214" s="19"/>
      <c r="H214" s="20"/>
      <c r="I214" s="18"/>
      <c r="J214" s="21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2">
      <c r="B215" s="34"/>
      <c r="D215" s="17"/>
      <c r="E215" s="17"/>
      <c r="F215" s="18"/>
      <c r="G215" s="19"/>
      <c r="H215" s="20"/>
      <c r="I215" s="18"/>
      <c r="J215" s="21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2">
      <c r="B216" s="34"/>
      <c r="D216" s="17"/>
      <c r="E216" s="17"/>
      <c r="F216" s="18"/>
      <c r="G216" s="19"/>
      <c r="H216" s="20"/>
      <c r="I216" s="18"/>
      <c r="J216" s="21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2">
      <c r="B217" s="34"/>
      <c r="D217" s="17"/>
      <c r="E217" s="17"/>
      <c r="F217" s="18"/>
      <c r="G217" s="19"/>
      <c r="H217" s="20"/>
      <c r="I217" s="18"/>
      <c r="J217" s="21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2">
      <c r="B218" s="34"/>
      <c r="D218" s="17"/>
      <c r="E218" s="17"/>
      <c r="F218" s="18"/>
      <c r="G218" s="19"/>
      <c r="H218" s="20"/>
      <c r="I218" s="18"/>
      <c r="J218" s="21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2">
      <c r="B219" s="34"/>
      <c r="D219" s="17"/>
      <c r="E219" s="17"/>
      <c r="F219" s="18"/>
      <c r="G219" s="19"/>
      <c r="H219" s="20"/>
      <c r="I219" s="18"/>
      <c r="J219" s="21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2">
      <c r="B220" s="34"/>
      <c r="D220" s="17"/>
      <c r="E220" s="17"/>
      <c r="F220" s="18"/>
      <c r="G220" s="19"/>
      <c r="H220" s="20"/>
      <c r="I220" s="18"/>
      <c r="J220" s="21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2">
      <c r="B221" s="34"/>
      <c r="D221" s="17"/>
      <c r="E221" s="17"/>
      <c r="F221" s="18"/>
      <c r="G221" s="19"/>
      <c r="H221" s="20"/>
      <c r="I221" s="18"/>
      <c r="J221" s="21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2">
      <c r="B222" s="34"/>
      <c r="D222" s="17"/>
      <c r="E222" s="17"/>
      <c r="F222" s="18"/>
      <c r="G222" s="19"/>
      <c r="H222" s="20"/>
      <c r="I222" s="18"/>
      <c r="J222" s="21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2">
      <c r="B223" s="34"/>
      <c r="D223" s="17"/>
      <c r="E223" s="17"/>
      <c r="F223" s="18"/>
      <c r="G223" s="19"/>
      <c r="H223" s="20"/>
      <c r="I223" s="18"/>
      <c r="J223" s="21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2">
      <c r="B224" s="34"/>
      <c r="D224" s="17"/>
      <c r="E224" s="17"/>
      <c r="F224" s="18"/>
      <c r="G224" s="19"/>
      <c r="H224" s="20"/>
      <c r="I224" s="18"/>
      <c r="J224" s="21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2">
      <c r="B225" s="34"/>
      <c r="D225" s="17"/>
      <c r="E225" s="17"/>
      <c r="F225" s="18"/>
      <c r="G225" s="19"/>
      <c r="H225" s="20"/>
      <c r="I225" s="18"/>
      <c r="J225" s="21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2">
      <c r="B226" s="34"/>
      <c r="D226" s="17"/>
      <c r="E226" s="17"/>
      <c r="F226" s="18"/>
      <c r="G226" s="19"/>
      <c r="H226" s="20"/>
      <c r="I226" s="18"/>
      <c r="J226" s="21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2">
      <c r="B227" s="34"/>
      <c r="D227" s="17"/>
      <c r="E227" s="17"/>
      <c r="F227" s="18"/>
      <c r="G227" s="19"/>
      <c r="H227" s="20"/>
      <c r="I227" s="18"/>
      <c r="J227" s="21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2">
      <c r="B228" s="34"/>
      <c r="D228" s="17"/>
      <c r="E228" s="17"/>
      <c r="F228" s="18"/>
      <c r="G228" s="19"/>
      <c r="H228" s="20"/>
      <c r="I228" s="18"/>
      <c r="J228" s="21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2">
      <c r="B229" s="34"/>
      <c r="D229" s="17"/>
      <c r="E229" s="17"/>
      <c r="F229" s="18"/>
      <c r="G229" s="19"/>
      <c r="H229" s="20"/>
      <c r="I229" s="18"/>
      <c r="J229" s="21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2">
      <c r="B230" s="34"/>
      <c r="D230" s="17"/>
      <c r="E230" s="17"/>
      <c r="F230" s="18"/>
      <c r="G230" s="19"/>
      <c r="H230" s="20"/>
      <c r="I230" s="18"/>
      <c r="J230" s="21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2">
      <c r="B231" s="34"/>
      <c r="D231" s="17"/>
      <c r="E231" s="17"/>
      <c r="F231" s="18"/>
      <c r="G231" s="19"/>
      <c r="H231" s="20"/>
      <c r="I231" s="18"/>
      <c r="J231" s="21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2">
      <c r="B232" s="34"/>
      <c r="D232" s="17"/>
      <c r="E232" s="17"/>
      <c r="F232" s="18"/>
      <c r="G232" s="19"/>
      <c r="H232" s="20"/>
      <c r="I232" s="18"/>
      <c r="J232" s="21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2">
      <c r="B233" s="34"/>
      <c r="D233" s="17"/>
      <c r="E233" s="17"/>
      <c r="F233" s="18"/>
      <c r="G233" s="19"/>
      <c r="H233" s="20"/>
      <c r="I233" s="18"/>
      <c r="J233" s="21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2">
      <c r="B234" s="34"/>
      <c r="D234" s="17"/>
      <c r="E234" s="17"/>
      <c r="F234" s="18"/>
      <c r="G234" s="19"/>
      <c r="H234" s="20"/>
      <c r="I234" s="18"/>
      <c r="J234" s="21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2">
      <c r="B235" s="34"/>
      <c r="D235" s="17"/>
      <c r="E235" s="17"/>
      <c r="F235" s="18"/>
      <c r="G235" s="19"/>
      <c r="H235" s="20"/>
      <c r="I235" s="18"/>
      <c r="J235" s="21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2">
      <c r="B236" s="34"/>
      <c r="D236" s="17"/>
      <c r="E236" s="17"/>
      <c r="F236" s="18"/>
      <c r="G236" s="19"/>
      <c r="H236" s="20"/>
      <c r="I236" s="18"/>
      <c r="J236" s="21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2">
      <c r="B237" s="34"/>
      <c r="D237" s="17"/>
      <c r="E237" s="17"/>
      <c r="F237" s="18"/>
      <c r="G237" s="19"/>
      <c r="H237" s="20"/>
      <c r="I237" s="18"/>
      <c r="J237" s="21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2">
      <c r="B238" s="34"/>
      <c r="D238" s="17"/>
      <c r="E238" s="17"/>
      <c r="F238" s="18"/>
      <c r="G238" s="19"/>
      <c r="H238" s="20"/>
      <c r="I238" s="18"/>
      <c r="J238" s="21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2">
      <c r="B239" s="34"/>
      <c r="D239" s="17"/>
      <c r="E239" s="17"/>
      <c r="F239" s="18"/>
      <c r="G239" s="19"/>
      <c r="H239" s="20"/>
      <c r="I239" s="18"/>
      <c r="J239" s="21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2">
      <c r="B240" s="34"/>
      <c r="D240" s="17"/>
      <c r="E240" s="17"/>
      <c r="F240" s="18"/>
      <c r="G240" s="19"/>
      <c r="H240" s="20"/>
      <c r="I240" s="18"/>
      <c r="J240" s="21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x14ac:dyDescent="0.2">
      <c r="B241" s="34"/>
      <c r="D241" s="17"/>
      <c r="E241" s="17"/>
      <c r="F241" s="18"/>
      <c r="G241" s="19"/>
      <c r="H241" s="20"/>
      <c r="I241" s="18"/>
      <c r="J241" s="21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thickBot="1" x14ac:dyDescent="0.25">
      <c r="B242" s="35"/>
      <c r="D242" s="17"/>
      <c r="E242" s="17"/>
      <c r="F242" s="18"/>
      <c r="G242" s="19"/>
      <c r="H242" s="20"/>
      <c r="I242" s="18"/>
      <c r="J242" s="21"/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2:31" ht="12.75" customHeight="1" x14ac:dyDescent="0.2">
      <c r="B243" s="5" t="s">
        <v>13</v>
      </c>
      <c r="D243" s="61" t="s">
        <v>4</v>
      </c>
      <c r="E243" s="62"/>
      <c r="F243" s="62"/>
      <c r="G243" s="62"/>
      <c r="H243" s="62"/>
      <c r="I243" s="62"/>
      <c r="J243" s="63"/>
      <c r="K243" s="22" t="str">
        <f>IF(K167="","",IF(K182="",IF(SUM(COUNTIF(K183:K242,"LS")+COUNTIF(K183:K242,"LUMP"))&gt;0,"LS",""),IF(SUM(K183:K242)&gt;0,ROUNDUP(SUM(K183:K242),0),"")))</f>
        <v/>
      </c>
      <c r="L243" s="22" t="str">
        <f t="shared" ref="L243" si="55">IF(L167="","",IF(L182="",IF(SUM(COUNTIF(L183:L242,"LS")+COUNTIF(L183:L242,"LUMP"))&gt;0,"LS",""),IF(SUM(L183:L242)&gt;0,ROUNDUP(SUM(L183:L242),0),"")))</f>
        <v/>
      </c>
      <c r="M243" s="22" t="str">
        <f t="shared" ref="M243" si="56">IF(M167="","",IF(M182="",IF(SUM(COUNTIF(M183:M242,"LS")+COUNTIF(M183:M242,"LUMP"))&gt;0,"LS",""),IF(SUM(M183:M242)&gt;0,ROUNDUP(SUM(M183:M242),0),"")))</f>
        <v/>
      </c>
      <c r="N243" s="22" t="str">
        <f t="shared" ref="N243" si="57">IF(N167="","",IF(N182="",IF(SUM(COUNTIF(N183:N242,"LS")+COUNTIF(N183:N242,"LUMP"))&gt;0,"LS",""),IF(SUM(N183:N242)&gt;0,ROUNDUP(SUM(N183:N242),0),"")))</f>
        <v/>
      </c>
      <c r="O243" s="22" t="str">
        <f>IF(O167="","",IF(O182="",IF(SUM(COUNTIF(O183:O242,"LS")+COUNTIF(O183:O242,"LUMP"))&gt;0,"LS",""),IF(SUM(O183:O242)&gt;0,ROUNDUP(SUM(O183:O242),0),"")))</f>
        <v/>
      </c>
      <c r="P243" s="22" t="str">
        <f t="shared" ref="P243" si="58">IF(P167="","",IF(P182="",IF(SUM(COUNTIF(P183:P242,"LS")+COUNTIF(P183:P242,"LUMP"))&gt;0,"LS",""),IF(SUM(P183:P242)&gt;0,ROUNDUP(SUM(P183:P242),0),"")))</f>
        <v/>
      </c>
      <c r="Q243" s="22" t="str">
        <f>IF(Q167="","",IF(Q182="",IF(SUM(COUNTIF(Q183:Q242,"LS")+COUNTIF(Q183:Q242,"LUMP"))&gt;0,"LS",""),IF(SUM(Q183:Q242)&gt;0,ROUNDUP(SUM(Q183:Q242),0),"")))</f>
        <v/>
      </c>
      <c r="R243" s="22" t="str">
        <f>IF(R167="","",IF(R182="",IF(SUM(COUNTIF(R183:R242,"LS")+COUNTIF(R183:R242,"LUMP"))&gt;0,"LS",""),IF(SUM(R183:R242)&gt;0,ROUNDUP(SUM(R183:R242),0),"")))</f>
        <v/>
      </c>
      <c r="S243" s="22" t="str">
        <f t="shared" ref="S243" si="59">IF(S167="","",IF(S182="",IF(SUM(COUNTIF(S183:S242,"LS")+COUNTIF(S183:S242,"LUMP"))&gt;0,"LS",""),IF(SUM(S183:S242)&gt;0,ROUNDUP(SUM(S183:S242),0),"")))</f>
        <v/>
      </c>
      <c r="T243" s="22" t="str">
        <f t="shared" ref="T243" si="60">IF(T167="","",IF(T182="",IF(SUM(COUNTIF(T183:T242,"LS")+COUNTIF(T183:T242,"LUMP"))&gt;0,"LS",""),IF(SUM(T183:T242)&gt;0,ROUNDUP(SUM(T183:T242),0),"")))</f>
        <v/>
      </c>
      <c r="U243" s="22" t="str">
        <f t="shared" ref="U243" si="61">IF(U167="","",IF(U182="",IF(SUM(COUNTIF(U183:U242,"LS")+COUNTIF(U183:U242,"LUMP"))&gt;0,"LS",""),IF(SUM(U183:U242)&gt;0,ROUNDUP(SUM(U183:U242),0),"")))</f>
        <v/>
      </c>
      <c r="V243" s="22" t="str">
        <f t="shared" ref="V243" si="62">IF(V167="","",IF(V182="",IF(SUM(COUNTIF(V183:V242,"LS")+COUNTIF(V183:V242,"LUMP"))&gt;0,"LS",""),IF(SUM(V183:V242)&gt;0,ROUNDUP(SUM(V183:V242),0),"")))</f>
        <v/>
      </c>
      <c r="W243" s="22" t="str">
        <f t="shared" ref="W243" si="63">IF(W167="","",IF(W182="",IF(SUM(COUNTIF(W183:W242,"LS")+COUNTIF(W183:W242,"LUMP"))&gt;0,"LS",""),IF(SUM(W183:W242)&gt;0,ROUNDUP(SUM(W183:W242),0),"")))</f>
        <v/>
      </c>
      <c r="X243" s="22" t="str">
        <f t="shared" ref="X243" si="64">IF(X167="","",IF(X182="",IF(SUM(COUNTIF(X183:X242,"LS")+COUNTIF(X183:X242,"LUMP"))&gt;0,"LS",""),IF(SUM(X183:X242)&gt;0,ROUNDUP(SUM(X183:X242),0),"")))</f>
        <v/>
      </c>
      <c r="Y243" s="22" t="str">
        <f t="shared" ref="Y243" si="65">IF(Y167="","",IF(Y182="",IF(SUM(COUNTIF(Y183:Y242,"LS")+COUNTIF(Y183:Y242,"LUMP"))&gt;0,"LS",""),IF(SUM(Y183:Y242)&gt;0,ROUNDUP(SUM(Y183:Y242),0),"")))</f>
        <v/>
      </c>
      <c r="Z243" s="22" t="str">
        <f t="shared" ref="Z243" si="66">IF(Z167="","",IF(Z182="",IF(SUM(COUNTIF(Z183:Z242,"LS")+COUNTIF(Z183:Z242,"LUMP"))&gt;0,"LS",""),IF(SUM(Z183:Z242)&gt;0,ROUNDUP(SUM(Z183:Z242),0),"")))</f>
        <v/>
      </c>
      <c r="AA243" s="22" t="str">
        <f t="shared" ref="AA243" si="67">IF(AA167="","",IF(AA182="",IF(SUM(COUNTIF(AA183:AA242,"LS")+COUNTIF(AA183:AA242,"LUMP"))&gt;0,"LS",""),IF(SUM(AA183:AA242)&gt;0,ROUNDUP(SUM(AA183:AA242),0),"")))</f>
        <v/>
      </c>
      <c r="AB243" s="22" t="str">
        <f t="shared" ref="AB243" si="68">IF(AB167="","",IF(AB182="",IF(SUM(COUNTIF(AB183:AB242,"LS")+COUNTIF(AB183:AB242,"LUMP"))&gt;0,"LS",""),IF(SUM(AB183:AB242)&gt;0,ROUNDUP(SUM(AB183:AB242),0),"")))</f>
        <v/>
      </c>
      <c r="AC243" s="22" t="str">
        <f t="shared" ref="AC243" si="69">IF(AC167="","",IF(AC182="",IF(SUM(COUNTIF(AC183:AC242,"LS")+COUNTIF(AC183:AC242,"LUMP"))&gt;0,"LS",""),IF(SUM(AC183:AC242)&gt;0,ROUNDUP(SUM(AC183:AC242),0),"")))</f>
        <v/>
      </c>
      <c r="AD243" s="22" t="str">
        <f t="shared" ref="AD243" si="70">IF(AD167="","",IF(AD182="",IF(SUM(COUNTIF(AD183:AD242,"LS")+COUNTIF(AD183:AD242,"LUMP"))&gt;0,"LS",""),IF(SUM(AD183:AD242)&gt;0,ROUNDUP(SUM(AD183:AD242),0),"")))</f>
        <v/>
      </c>
      <c r="AE243" s="22" t="str">
        <f t="shared" ref="AE243" si="71">IF(AE167="","",IF(AE182="",IF(SUM(COUNTIF(AE183:AE242,"LS")+COUNTIF(AE183:AE242,"LUMP"))&gt;0,"LS",""),IF(SUM(AE183:AE242)&gt;0,ROUNDUP(SUM(AE183:AE242),0),"")))</f>
        <v/>
      </c>
    </row>
    <row r="244" spans="2:31" ht="12.75" customHeight="1" thickBot="1" x14ac:dyDescent="0.25"/>
    <row r="245" spans="2:31" ht="12.75" customHeight="1" thickBot="1" x14ac:dyDescent="0.25">
      <c r="B245" s="32" t="s">
        <v>11</v>
      </c>
      <c r="D245" s="43">
        <f>D166+1</f>
        <v>79</v>
      </c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</row>
    <row r="246" spans="2:31" ht="12.75" customHeight="1" thickBot="1" x14ac:dyDescent="0.25">
      <c r="B246" s="36"/>
      <c r="D246" s="44" t="s">
        <v>9</v>
      </c>
      <c r="E246" s="44"/>
      <c r="F246" s="44"/>
      <c r="G246" s="44"/>
      <c r="H246" s="44"/>
      <c r="I246" s="44"/>
      <c r="J246" s="44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  <row r="247" spans="2:31" ht="12.75" customHeight="1" thickBot="1" x14ac:dyDescent="0.25">
      <c r="D247" s="45" t="s">
        <v>10</v>
      </c>
      <c r="E247" s="45"/>
      <c r="F247" s="45"/>
      <c r="G247" s="45"/>
      <c r="H247" s="45"/>
      <c r="I247" s="45"/>
      <c r="J247" s="45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2:31" ht="12.75" customHeight="1" x14ac:dyDescent="0.2">
      <c r="B248" s="67" t="s">
        <v>12</v>
      </c>
      <c r="D248" s="46" t="s">
        <v>0</v>
      </c>
      <c r="E248" s="46" t="s">
        <v>1</v>
      </c>
      <c r="F248" s="49" t="s">
        <v>2</v>
      </c>
      <c r="G248" s="50"/>
      <c r="H248" s="50"/>
      <c r="I248" s="50"/>
      <c r="J248" s="51"/>
      <c r="K248" s="8" t="str">
        <f t="shared" ref="K248:AE248" si="72">IF(OR(TRIM(K246)=0,TRIM(K246)=""),"",IF(IFERROR(TRIM(INDEX(QryItemNamed,MATCH(TRIM(K246),ITEM,0),2)),"")="Y","SPECIAL",LEFT(IFERROR(TRIM(INDEX(ITEM,MATCH(TRIM(K246),ITEM,0))),""),3)))</f>
        <v/>
      </c>
      <c r="L248" s="9" t="str">
        <f t="shared" si="72"/>
        <v/>
      </c>
      <c r="M248" s="9" t="str">
        <f t="shared" si="72"/>
        <v/>
      </c>
      <c r="N248" s="9" t="str">
        <f t="shared" si="72"/>
        <v/>
      </c>
      <c r="O248" s="9" t="str">
        <f t="shared" si="72"/>
        <v/>
      </c>
      <c r="P248" s="9" t="str">
        <f t="shared" si="72"/>
        <v/>
      </c>
      <c r="Q248" s="9" t="str">
        <f t="shared" si="72"/>
        <v/>
      </c>
      <c r="R248" s="9" t="str">
        <f t="shared" si="72"/>
        <v/>
      </c>
      <c r="S248" s="9" t="str">
        <f t="shared" si="72"/>
        <v/>
      </c>
      <c r="T248" s="9" t="str">
        <f t="shared" si="72"/>
        <v/>
      </c>
      <c r="U248" s="9" t="str">
        <f t="shared" si="72"/>
        <v/>
      </c>
      <c r="V248" s="9" t="str">
        <f t="shared" si="72"/>
        <v/>
      </c>
      <c r="W248" s="9" t="str">
        <f t="shared" si="72"/>
        <v/>
      </c>
      <c r="X248" s="9" t="str">
        <f t="shared" si="72"/>
        <v/>
      </c>
      <c r="Y248" s="9" t="str">
        <f t="shared" si="72"/>
        <v/>
      </c>
      <c r="Z248" s="9" t="str">
        <f t="shared" si="72"/>
        <v/>
      </c>
      <c r="AA248" s="9" t="str">
        <f t="shared" si="72"/>
        <v/>
      </c>
      <c r="AB248" s="9" t="str">
        <f t="shared" si="72"/>
        <v/>
      </c>
      <c r="AC248" s="9" t="str">
        <f t="shared" si="72"/>
        <v/>
      </c>
      <c r="AD248" s="9" t="str">
        <f t="shared" si="72"/>
        <v/>
      </c>
      <c r="AE248" s="9" t="str">
        <f t="shared" si="72"/>
        <v/>
      </c>
    </row>
    <row r="249" spans="2:31" ht="12.75" customHeight="1" x14ac:dyDescent="0.2">
      <c r="B249" s="68"/>
      <c r="D249" s="47"/>
      <c r="E249" s="47"/>
      <c r="F249" s="52"/>
      <c r="G249" s="53"/>
      <c r="H249" s="53"/>
      <c r="I249" s="53"/>
      <c r="J249" s="54"/>
      <c r="K249" s="58" t="str">
        <f t="shared" ref="K249:AE249" si="73">IF(OR(TRIM(K246)=0,TRIM(K246)=""),IF(K247="","",K247),IF(IFERROR(TRIM(INDEX(QryItemNamed,MATCH(TRIM(K246),ITEM,0),2)),"")="Y",TRIM(RIGHT(IFERROR(TRIM(INDEX(QryItemNamed,MATCH(TRIM(K246),ITEM,0),4)),"123456789012"),LEN(IFERROR(TRIM(INDEX(QryItemNamed,MATCH(TRIM(K246),ITEM,0),4)),"123456789012"))-9))&amp;K247,IFERROR(TRIM(INDEX(QryItemNamed,MATCH(TRIM(K246),ITEM,0),4))&amp;K247,"ITEM CODE DOES NOT EXIST IN ITEM MASTER")))</f>
        <v/>
      </c>
      <c r="L249" s="59" t="str">
        <f t="shared" si="73"/>
        <v/>
      </c>
      <c r="M249" s="59" t="str">
        <f t="shared" si="73"/>
        <v/>
      </c>
      <c r="N249" s="59" t="str">
        <f t="shared" si="73"/>
        <v/>
      </c>
      <c r="O249" s="60" t="str">
        <f t="shared" si="73"/>
        <v/>
      </c>
      <c r="P249" s="60" t="str">
        <f t="shared" si="73"/>
        <v/>
      </c>
      <c r="Q249" s="60" t="str">
        <f t="shared" si="73"/>
        <v/>
      </c>
      <c r="R249" s="60" t="str">
        <f t="shared" si="73"/>
        <v/>
      </c>
      <c r="S249" s="60" t="str">
        <f t="shared" si="73"/>
        <v/>
      </c>
      <c r="T249" s="60" t="str">
        <f t="shared" si="73"/>
        <v/>
      </c>
      <c r="U249" s="60" t="str">
        <f t="shared" si="73"/>
        <v/>
      </c>
      <c r="V249" s="60" t="str">
        <f t="shared" si="73"/>
        <v/>
      </c>
      <c r="W249" s="60" t="str">
        <f t="shared" si="73"/>
        <v/>
      </c>
      <c r="X249" s="60" t="str">
        <f t="shared" si="73"/>
        <v/>
      </c>
      <c r="Y249" s="60" t="str">
        <f t="shared" si="73"/>
        <v/>
      </c>
      <c r="Z249" s="60" t="str">
        <f t="shared" si="73"/>
        <v/>
      </c>
      <c r="AA249" s="64" t="str">
        <f t="shared" si="73"/>
        <v/>
      </c>
      <c r="AB249" s="60" t="str">
        <f t="shared" si="73"/>
        <v/>
      </c>
      <c r="AC249" s="60" t="str">
        <f t="shared" si="73"/>
        <v/>
      </c>
      <c r="AD249" s="60" t="str">
        <f t="shared" si="73"/>
        <v/>
      </c>
      <c r="AE249" s="60" t="str">
        <f t="shared" si="73"/>
        <v/>
      </c>
    </row>
    <row r="250" spans="2:31" ht="12.75" customHeight="1" x14ac:dyDescent="0.2">
      <c r="B250" s="68"/>
      <c r="D250" s="47"/>
      <c r="E250" s="47"/>
      <c r="F250" s="52"/>
      <c r="G250" s="53"/>
      <c r="H250" s="53"/>
      <c r="I250" s="53"/>
      <c r="J250" s="54"/>
      <c r="K250" s="58"/>
      <c r="L250" s="59"/>
      <c r="M250" s="59"/>
      <c r="N250" s="59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5"/>
      <c r="AB250" s="60"/>
      <c r="AC250" s="60"/>
      <c r="AD250" s="60"/>
      <c r="AE250" s="60"/>
    </row>
    <row r="251" spans="2:31" ht="12.75" customHeight="1" x14ac:dyDescent="0.2">
      <c r="B251" s="68"/>
      <c r="D251" s="47"/>
      <c r="E251" s="47"/>
      <c r="F251" s="52"/>
      <c r="G251" s="53"/>
      <c r="H251" s="53"/>
      <c r="I251" s="53"/>
      <c r="J251" s="54"/>
      <c r="K251" s="58"/>
      <c r="L251" s="59"/>
      <c r="M251" s="59"/>
      <c r="N251" s="59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5"/>
      <c r="AB251" s="60"/>
      <c r="AC251" s="60"/>
      <c r="AD251" s="60"/>
      <c r="AE251" s="60"/>
    </row>
    <row r="252" spans="2:31" ht="12.75" customHeight="1" x14ac:dyDescent="0.2">
      <c r="B252" s="68"/>
      <c r="D252" s="47"/>
      <c r="E252" s="47"/>
      <c r="F252" s="52"/>
      <c r="G252" s="53"/>
      <c r="H252" s="53"/>
      <c r="I252" s="53"/>
      <c r="J252" s="54"/>
      <c r="K252" s="58"/>
      <c r="L252" s="59"/>
      <c r="M252" s="59"/>
      <c r="N252" s="59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5"/>
      <c r="AB252" s="60"/>
      <c r="AC252" s="60"/>
      <c r="AD252" s="60"/>
      <c r="AE252" s="60"/>
    </row>
    <row r="253" spans="2:31" ht="12.75" customHeight="1" x14ac:dyDescent="0.2">
      <c r="B253" s="68"/>
      <c r="D253" s="47"/>
      <c r="E253" s="47"/>
      <c r="F253" s="52"/>
      <c r="G253" s="53"/>
      <c r="H253" s="53"/>
      <c r="I253" s="53"/>
      <c r="J253" s="54"/>
      <c r="K253" s="58"/>
      <c r="L253" s="59"/>
      <c r="M253" s="59"/>
      <c r="N253" s="59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5"/>
      <c r="AB253" s="60"/>
      <c r="AC253" s="60"/>
      <c r="AD253" s="60"/>
      <c r="AE253" s="60"/>
    </row>
    <row r="254" spans="2:31" ht="12.75" customHeight="1" x14ac:dyDescent="0.2">
      <c r="B254" s="68"/>
      <c r="D254" s="47"/>
      <c r="E254" s="47"/>
      <c r="F254" s="52"/>
      <c r="G254" s="53"/>
      <c r="H254" s="53"/>
      <c r="I254" s="53"/>
      <c r="J254" s="54"/>
      <c r="K254" s="58"/>
      <c r="L254" s="59"/>
      <c r="M254" s="59"/>
      <c r="N254" s="59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5"/>
      <c r="AB254" s="60"/>
      <c r="AC254" s="60"/>
      <c r="AD254" s="60"/>
      <c r="AE254" s="60"/>
    </row>
    <row r="255" spans="2:31" ht="12.75" customHeight="1" x14ac:dyDescent="0.2">
      <c r="B255" s="68"/>
      <c r="D255" s="47"/>
      <c r="E255" s="47"/>
      <c r="F255" s="52"/>
      <c r="G255" s="53"/>
      <c r="H255" s="53"/>
      <c r="I255" s="53"/>
      <c r="J255" s="54"/>
      <c r="K255" s="58"/>
      <c r="L255" s="59"/>
      <c r="M255" s="59"/>
      <c r="N255" s="59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5"/>
      <c r="AB255" s="60"/>
      <c r="AC255" s="60"/>
      <c r="AD255" s="60"/>
      <c r="AE255" s="60"/>
    </row>
    <row r="256" spans="2:31" ht="12.75" customHeight="1" x14ac:dyDescent="0.2">
      <c r="B256" s="68"/>
      <c r="D256" s="47"/>
      <c r="E256" s="47"/>
      <c r="F256" s="52"/>
      <c r="G256" s="53"/>
      <c r="H256" s="53"/>
      <c r="I256" s="53"/>
      <c r="J256" s="54"/>
      <c r="K256" s="58"/>
      <c r="L256" s="59"/>
      <c r="M256" s="59"/>
      <c r="N256" s="59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5"/>
      <c r="AB256" s="60"/>
      <c r="AC256" s="60"/>
      <c r="AD256" s="60"/>
      <c r="AE256" s="60"/>
    </row>
    <row r="257" spans="2:31" ht="12.75" customHeight="1" x14ac:dyDescent="0.2">
      <c r="B257" s="68"/>
      <c r="D257" s="47"/>
      <c r="E257" s="47"/>
      <c r="F257" s="52"/>
      <c r="G257" s="53"/>
      <c r="H257" s="53"/>
      <c r="I257" s="53"/>
      <c r="J257" s="54"/>
      <c r="K257" s="58"/>
      <c r="L257" s="59"/>
      <c r="M257" s="59"/>
      <c r="N257" s="59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5"/>
      <c r="AB257" s="60"/>
      <c r="AC257" s="60"/>
      <c r="AD257" s="60"/>
      <c r="AE257" s="60"/>
    </row>
    <row r="258" spans="2:31" ht="12.75" customHeight="1" x14ac:dyDescent="0.2">
      <c r="B258" s="68"/>
      <c r="D258" s="47"/>
      <c r="E258" s="47"/>
      <c r="F258" s="52"/>
      <c r="G258" s="53"/>
      <c r="H258" s="53"/>
      <c r="I258" s="53"/>
      <c r="J258" s="54"/>
      <c r="K258" s="58"/>
      <c r="L258" s="59"/>
      <c r="M258" s="59"/>
      <c r="N258" s="59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5"/>
      <c r="AB258" s="60"/>
      <c r="AC258" s="60"/>
      <c r="AD258" s="60"/>
      <c r="AE258" s="60"/>
    </row>
    <row r="259" spans="2:31" ht="12.75" customHeight="1" x14ac:dyDescent="0.2">
      <c r="B259" s="68"/>
      <c r="D259" s="47"/>
      <c r="E259" s="47"/>
      <c r="F259" s="52"/>
      <c r="G259" s="53"/>
      <c r="H259" s="53"/>
      <c r="I259" s="53"/>
      <c r="J259" s="54"/>
      <c r="K259" s="58"/>
      <c r="L259" s="59"/>
      <c r="M259" s="59"/>
      <c r="N259" s="59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5"/>
      <c r="AB259" s="60"/>
      <c r="AC259" s="60"/>
      <c r="AD259" s="60"/>
      <c r="AE259" s="60"/>
    </row>
    <row r="260" spans="2:31" ht="12.75" customHeight="1" x14ac:dyDescent="0.2">
      <c r="B260" s="68"/>
      <c r="D260" s="47"/>
      <c r="E260" s="47"/>
      <c r="F260" s="52"/>
      <c r="G260" s="53"/>
      <c r="H260" s="53"/>
      <c r="I260" s="53"/>
      <c r="J260" s="54"/>
      <c r="K260" s="58"/>
      <c r="L260" s="59"/>
      <c r="M260" s="59"/>
      <c r="N260" s="59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6"/>
      <c r="AB260" s="60"/>
      <c r="AC260" s="60"/>
      <c r="AD260" s="60"/>
      <c r="AE260" s="60"/>
    </row>
    <row r="261" spans="2:31" ht="12.75" customHeight="1" thickBot="1" x14ac:dyDescent="0.25">
      <c r="B261" s="69"/>
      <c r="D261" s="48"/>
      <c r="E261" s="48"/>
      <c r="F261" s="55"/>
      <c r="G261" s="56"/>
      <c r="H261" s="56"/>
      <c r="I261" s="56"/>
      <c r="J261" s="57"/>
      <c r="K261" s="10" t="str">
        <f t="shared" ref="K261:AE261" si="74">IF(OR(TRIM(K246)=0,TRIM(K246)=""),"",IF(IFERROR(TRIM(INDEX(QryItemNamed,MATCH(TRIM(K246),ITEM,0),3)),"")="LS","",IFERROR(TRIM(INDEX(QryItemNamed,MATCH(TRIM(K246),ITEM,0),3)),"")))</f>
        <v/>
      </c>
      <c r="L261" s="11" t="str">
        <f t="shared" si="74"/>
        <v/>
      </c>
      <c r="M261" s="11" t="str">
        <f t="shared" si="74"/>
        <v/>
      </c>
      <c r="N261" s="11" t="str">
        <f t="shared" si="74"/>
        <v/>
      </c>
      <c r="O261" s="11" t="str">
        <f t="shared" si="74"/>
        <v/>
      </c>
      <c r="P261" s="11" t="str">
        <f t="shared" si="74"/>
        <v/>
      </c>
      <c r="Q261" s="11" t="str">
        <f t="shared" si="74"/>
        <v/>
      </c>
      <c r="R261" s="11" t="str">
        <f t="shared" si="74"/>
        <v/>
      </c>
      <c r="S261" s="11" t="str">
        <f t="shared" si="74"/>
        <v/>
      </c>
      <c r="T261" s="11" t="str">
        <f t="shared" si="74"/>
        <v/>
      </c>
      <c r="U261" s="11" t="str">
        <f t="shared" si="74"/>
        <v/>
      </c>
      <c r="V261" s="11" t="str">
        <f t="shared" si="74"/>
        <v/>
      </c>
      <c r="W261" s="11" t="str">
        <f t="shared" si="74"/>
        <v/>
      </c>
      <c r="X261" s="11" t="str">
        <f t="shared" si="74"/>
        <v/>
      </c>
      <c r="Y261" s="11" t="str">
        <f t="shared" si="74"/>
        <v/>
      </c>
      <c r="Z261" s="11" t="str">
        <f t="shared" si="74"/>
        <v/>
      </c>
      <c r="AA261" s="11" t="str">
        <f t="shared" si="74"/>
        <v/>
      </c>
      <c r="AB261" s="11" t="str">
        <f t="shared" si="74"/>
        <v/>
      </c>
      <c r="AC261" s="11" t="str">
        <f t="shared" si="74"/>
        <v/>
      </c>
      <c r="AD261" s="11" t="str">
        <f t="shared" si="74"/>
        <v/>
      </c>
      <c r="AE261" s="11" t="str">
        <f t="shared" si="74"/>
        <v/>
      </c>
    </row>
    <row r="262" spans="2:31" ht="12.75" customHeight="1" x14ac:dyDescent="0.2">
      <c r="B262" s="33"/>
      <c r="D262" s="12"/>
      <c r="E262" s="12"/>
      <c r="F262" s="13"/>
      <c r="G262" s="14"/>
      <c r="H262" s="15" t="s">
        <v>3</v>
      </c>
      <c r="I262" s="13"/>
      <c r="J262" s="16"/>
      <c r="K262" s="14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2:31" ht="12.75" customHeight="1" x14ac:dyDescent="0.2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2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2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2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2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2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2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2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2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2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2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2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2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2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2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2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2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2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2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2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2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2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2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2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2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2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2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2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2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2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2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2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2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2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2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2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2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2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2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2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2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2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2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2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2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2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2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2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2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2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2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2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2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2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2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2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2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x14ac:dyDescent="0.2">
      <c r="B320" s="34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thickBot="1" x14ac:dyDescent="0.25">
      <c r="B321" s="35"/>
      <c r="D321" s="17"/>
      <c r="E321" s="17"/>
      <c r="F321" s="18"/>
      <c r="G321" s="19"/>
      <c r="H321" s="20"/>
      <c r="I321" s="18"/>
      <c r="J321" s="21"/>
      <c r="K321" s="19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 spans="2:31" ht="12.75" customHeight="1" x14ac:dyDescent="0.2">
      <c r="B322" s="5" t="s">
        <v>13</v>
      </c>
      <c r="D322" s="61" t="s">
        <v>4</v>
      </c>
      <c r="E322" s="62"/>
      <c r="F322" s="62"/>
      <c r="G322" s="62"/>
      <c r="H322" s="62"/>
      <c r="I322" s="62"/>
      <c r="J322" s="63"/>
      <c r="K322" s="22" t="str">
        <f>IF(K246="","",IF(K261="",IF(SUM(COUNTIF(K262:K321,"LS")+COUNTIF(K262:K321,"LUMP"))&gt;0,"LS",""),IF(SUM(K262:K321)&gt;0,ROUNDUP(SUM(K262:K321),0),"")))</f>
        <v/>
      </c>
      <c r="L322" s="22" t="str">
        <f t="shared" ref="L322" si="75">IF(L246="","",IF(L261="",IF(SUM(COUNTIF(L262:L321,"LS")+COUNTIF(L262:L321,"LUMP"))&gt;0,"LS",""),IF(SUM(L262:L321)&gt;0,ROUNDUP(SUM(L262:L321),0),"")))</f>
        <v/>
      </c>
      <c r="M322" s="22" t="str">
        <f t="shared" ref="M322" si="76">IF(M246="","",IF(M261="",IF(SUM(COUNTIF(M262:M321,"LS")+COUNTIF(M262:M321,"LUMP"))&gt;0,"LS",""),IF(SUM(M262:M321)&gt;0,ROUNDUP(SUM(M262:M321),0),"")))</f>
        <v/>
      </c>
      <c r="N322" s="22" t="str">
        <f t="shared" ref="N322" si="77">IF(N246="","",IF(N261="",IF(SUM(COUNTIF(N262:N321,"LS")+COUNTIF(N262:N321,"LUMP"))&gt;0,"LS",""),IF(SUM(N262:N321)&gt;0,ROUNDUP(SUM(N262:N321),0),"")))</f>
        <v/>
      </c>
      <c r="O322" s="22" t="str">
        <f t="shared" ref="O322" si="78">IF(O246="","",IF(O261="",IF(SUM(COUNTIF(O262:O321,"LS")+COUNTIF(O262:O321,"LUMP"))&gt;0,"LS",""),IF(SUM(O262:O321)&gt;0,ROUNDUP(SUM(O262:O321),0),"")))</f>
        <v/>
      </c>
      <c r="P322" s="22" t="str">
        <f t="shared" ref="P322" si="79">IF(P246="","",IF(P261="",IF(SUM(COUNTIF(P262:P321,"LS")+COUNTIF(P262:P321,"LUMP"))&gt;0,"LS",""),IF(SUM(P262:P321)&gt;0,ROUNDUP(SUM(P262:P321),0),"")))</f>
        <v/>
      </c>
      <c r="Q322" s="22" t="str">
        <f t="shared" ref="Q322" si="80">IF(Q246="","",IF(Q261="",IF(SUM(COUNTIF(Q262:Q321,"LS")+COUNTIF(Q262:Q321,"LUMP"))&gt;0,"LS",""),IF(SUM(Q262:Q321)&gt;0,ROUNDUP(SUM(Q262:Q321),0),"")))</f>
        <v/>
      </c>
      <c r="R322" s="22" t="str">
        <f t="shared" ref="R322" si="81">IF(R246="","",IF(R261="",IF(SUM(COUNTIF(R262:R321,"LS")+COUNTIF(R262:R321,"LUMP"))&gt;0,"LS",""),IF(SUM(R262:R321)&gt;0,ROUNDUP(SUM(R262:R321),0),"")))</f>
        <v/>
      </c>
      <c r="S322" s="22" t="str">
        <f t="shared" ref="S322" si="82">IF(S246="","",IF(S261="",IF(SUM(COUNTIF(S262:S321,"LS")+COUNTIF(S262:S321,"LUMP"))&gt;0,"LS",""),IF(SUM(S262:S321)&gt;0,ROUNDUP(SUM(S262:S321),0),"")))</f>
        <v/>
      </c>
      <c r="T322" s="22" t="str">
        <f t="shared" ref="T322" si="83">IF(T246="","",IF(T261="",IF(SUM(COUNTIF(T262:T321,"LS")+COUNTIF(T262:T321,"LUMP"))&gt;0,"LS",""),IF(SUM(T262:T321)&gt;0,ROUNDUP(SUM(T262:T321),0),"")))</f>
        <v/>
      </c>
      <c r="U322" s="22" t="str">
        <f t="shared" ref="U322" si="84">IF(U246="","",IF(U261="",IF(SUM(COUNTIF(U262:U321,"LS")+COUNTIF(U262:U321,"LUMP"))&gt;0,"LS",""),IF(SUM(U262:U321)&gt;0,ROUNDUP(SUM(U262:U321),0),"")))</f>
        <v/>
      </c>
      <c r="V322" s="22" t="str">
        <f t="shared" ref="V322" si="85">IF(V246="","",IF(V261="",IF(SUM(COUNTIF(V262:V321,"LS")+COUNTIF(V262:V321,"LUMP"))&gt;0,"LS",""),IF(SUM(V262:V321)&gt;0,ROUNDUP(SUM(V262:V321),0),"")))</f>
        <v/>
      </c>
      <c r="W322" s="22" t="str">
        <f t="shared" ref="W322" si="86">IF(W246="","",IF(W261="",IF(SUM(COUNTIF(W262:W321,"LS")+COUNTIF(W262:W321,"LUMP"))&gt;0,"LS",""),IF(SUM(W262:W321)&gt;0,ROUNDUP(SUM(W262:W321),0),"")))</f>
        <v/>
      </c>
      <c r="X322" s="22" t="str">
        <f t="shared" ref="X322" si="87">IF(X246="","",IF(X261="",IF(SUM(COUNTIF(X262:X321,"LS")+COUNTIF(X262:X321,"LUMP"))&gt;0,"LS",""),IF(SUM(X262:X321)&gt;0,ROUNDUP(SUM(X262:X321),0),"")))</f>
        <v/>
      </c>
      <c r="Y322" s="22" t="str">
        <f t="shared" ref="Y322" si="88">IF(Y246="","",IF(Y261="",IF(SUM(COUNTIF(Y262:Y321,"LS")+COUNTIF(Y262:Y321,"LUMP"))&gt;0,"LS",""),IF(SUM(Y262:Y321)&gt;0,ROUNDUP(SUM(Y262:Y321),0),"")))</f>
        <v/>
      </c>
      <c r="Z322" s="22" t="str">
        <f t="shared" ref="Z322" si="89">IF(Z246="","",IF(Z261="",IF(SUM(COUNTIF(Z262:Z321,"LS")+COUNTIF(Z262:Z321,"LUMP"))&gt;0,"LS",""),IF(SUM(Z262:Z321)&gt;0,ROUNDUP(SUM(Z262:Z321),0),"")))</f>
        <v/>
      </c>
      <c r="AA322" s="22" t="str">
        <f t="shared" ref="AA322" si="90">IF(AA246="","",IF(AA261="",IF(SUM(COUNTIF(AA262:AA321,"LS")+COUNTIF(AA262:AA321,"LUMP"))&gt;0,"LS",""),IF(SUM(AA262:AA321)&gt;0,ROUNDUP(SUM(AA262:AA321),0),"")))</f>
        <v/>
      </c>
      <c r="AB322" s="22" t="str">
        <f t="shared" ref="AB322" si="91">IF(AB246="","",IF(AB261="",IF(SUM(COUNTIF(AB262:AB321,"LS")+COUNTIF(AB262:AB321,"LUMP"))&gt;0,"LS",""),IF(SUM(AB262:AB321)&gt;0,ROUNDUP(SUM(AB262:AB321),0),"")))</f>
        <v/>
      </c>
      <c r="AC322" s="22" t="str">
        <f t="shared" ref="AC322" si="92">IF(AC246="","",IF(AC261="",IF(SUM(COUNTIF(AC262:AC321,"LS")+COUNTIF(AC262:AC321,"LUMP"))&gt;0,"LS",""),IF(SUM(AC262:AC321)&gt;0,ROUNDUP(SUM(AC262:AC321),0),"")))</f>
        <v/>
      </c>
      <c r="AD322" s="22" t="str">
        <f t="shared" ref="AD322" si="93">IF(AD246="","",IF(AD261="",IF(SUM(COUNTIF(AD262:AD321,"LS")+COUNTIF(AD262:AD321,"LUMP"))&gt;0,"LS",""),IF(SUM(AD262:AD321)&gt;0,ROUNDUP(SUM(AD262:AD321),0),"")))</f>
        <v/>
      </c>
      <c r="AE322" s="22" t="str">
        <f t="shared" ref="AE322" si="94">IF(AE246="","",IF(AE261="",IF(SUM(COUNTIF(AE262:AE321,"LS")+COUNTIF(AE262:AE321,"LUMP"))&gt;0,"LS",""),IF(SUM(AE262:AE321)&gt;0,ROUNDUP(SUM(AE262:AE321),0),"")))</f>
        <v/>
      </c>
    </row>
  </sheetData>
  <mergeCells count="119">
    <mergeCell ref="S85:U85"/>
    <mergeCell ref="K85:L85"/>
    <mergeCell ref="B10:B23"/>
    <mergeCell ref="B90:B103"/>
    <mergeCell ref="B169:B182"/>
    <mergeCell ref="B248:B261"/>
    <mergeCell ref="D322:J322"/>
    <mergeCell ref="AA249:AA260"/>
    <mergeCell ref="AB249:AB260"/>
    <mergeCell ref="AC249:AC260"/>
    <mergeCell ref="AD249:AD260"/>
    <mergeCell ref="W249:W260"/>
    <mergeCell ref="X249:X260"/>
    <mergeCell ref="Y249:Y260"/>
    <mergeCell ref="Z249:Z260"/>
    <mergeCell ref="S249:S260"/>
    <mergeCell ref="T249:T260"/>
    <mergeCell ref="U249:U260"/>
    <mergeCell ref="V249:V260"/>
    <mergeCell ref="O249:O260"/>
    <mergeCell ref="P249:P260"/>
    <mergeCell ref="Q249:Q260"/>
    <mergeCell ref="R249:R260"/>
    <mergeCell ref="K249:K260"/>
    <mergeCell ref="L249:L260"/>
    <mergeCell ref="M249:M260"/>
    <mergeCell ref="N249:N260"/>
    <mergeCell ref="D247:J247"/>
    <mergeCell ref="D248:D261"/>
    <mergeCell ref="E248:E261"/>
    <mergeCell ref="F248:J261"/>
    <mergeCell ref="AE170:AE181"/>
    <mergeCell ref="D243:J243"/>
    <mergeCell ref="D245:AE245"/>
    <mergeCell ref="D246:J246"/>
    <mergeCell ref="AA170:AA181"/>
    <mergeCell ref="AB170:AB181"/>
    <mergeCell ref="AC170:AC181"/>
    <mergeCell ref="AD170:AD181"/>
    <mergeCell ref="W170:W181"/>
    <mergeCell ref="X170:X181"/>
    <mergeCell ref="Y170:Y181"/>
    <mergeCell ref="Z170:Z181"/>
    <mergeCell ref="AE249:AE260"/>
    <mergeCell ref="D87:AE87"/>
    <mergeCell ref="D88:J88"/>
    <mergeCell ref="D89:J89"/>
    <mergeCell ref="D90:D103"/>
    <mergeCell ref="W11:W22"/>
    <mergeCell ref="X11:X22"/>
    <mergeCell ref="T11:T22"/>
    <mergeCell ref="U11:U22"/>
    <mergeCell ref="D85:J85"/>
    <mergeCell ref="AE11:AE22"/>
    <mergeCell ref="K11:K22"/>
    <mergeCell ref="L11:L22"/>
    <mergeCell ref="M11:M22"/>
    <mergeCell ref="N11:N22"/>
    <mergeCell ref="E10:E23"/>
    <mergeCell ref="F10:J23"/>
    <mergeCell ref="O11:O22"/>
    <mergeCell ref="V11:V22"/>
    <mergeCell ref="E90:E103"/>
    <mergeCell ref="F90:J103"/>
    <mergeCell ref="AC91:AC102"/>
    <mergeCell ref="AD91:AD102"/>
    <mergeCell ref="AE91:AE102"/>
    <mergeCell ref="D84:J84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8:J8"/>
    <mergeCell ref="D9:J9"/>
    <mergeCell ref="P11:P22"/>
    <mergeCell ref="Q11:Q22"/>
    <mergeCell ref="R11:R22"/>
    <mergeCell ref="S11:S22"/>
    <mergeCell ref="D164:J164"/>
    <mergeCell ref="Y91:Y102"/>
    <mergeCell ref="Z91:Z102"/>
    <mergeCell ref="AA91:AA102"/>
    <mergeCell ref="AB91:AB102"/>
    <mergeCell ref="U91:U102"/>
    <mergeCell ref="V91:V102"/>
    <mergeCell ref="K91:K102"/>
    <mergeCell ref="L91:L102"/>
    <mergeCell ref="M91:M102"/>
    <mergeCell ref="N91:N102"/>
    <mergeCell ref="O91:O102"/>
    <mergeCell ref="P91:P102"/>
    <mergeCell ref="W91:W102"/>
    <mergeCell ref="X91:X102"/>
    <mergeCell ref="Q91:Q102"/>
    <mergeCell ref="R91:R102"/>
    <mergeCell ref="S91:S102"/>
    <mergeCell ref="T91:T102"/>
    <mergeCell ref="D166:AE166"/>
    <mergeCell ref="D167:J167"/>
    <mergeCell ref="D168:J168"/>
    <mergeCell ref="D169:D182"/>
    <mergeCell ref="E169:E182"/>
    <mergeCell ref="F169:J182"/>
    <mergeCell ref="K170:K181"/>
    <mergeCell ref="L170:L181"/>
    <mergeCell ref="M170:M181"/>
    <mergeCell ref="N170:N181"/>
    <mergeCell ref="U170:U181"/>
    <mergeCell ref="V170:V181"/>
    <mergeCell ref="O170:O181"/>
    <mergeCell ref="P170:P181"/>
    <mergeCell ref="Q170:Q181"/>
    <mergeCell ref="R170:R181"/>
    <mergeCell ref="S170:S181"/>
    <mergeCell ref="T170:T181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2015-05-18T13:50:30Z</cp:lastPrinted>
  <dcterms:created xsi:type="dcterms:W3CDTF">2005-09-27T11:52:28Z</dcterms:created>
  <dcterms:modified xsi:type="dcterms:W3CDTF">2021-01-26T01:48:05Z</dcterms:modified>
</cp:coreProperties>
</file>