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ay\Desktop\Projects\CUY-480-7.14\ADDENDUM(S)\12142021-ADDENDUM 4\TO BE ZIPPED\PID 108482 CUY-480-7.14 – Addendum 4\Excel Spreadsheets\"/>
    </mc:Choice>
  </mc:AlternateContent>
  <xr:revisionPtr revIDLastSave="0" documentId="8_{65DBD9D5-1298-4E24-BAC6-0F29A0584D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0" i="1" l="1"/>
  <c r="AE11" i="1"/>
  <c r="AE23" i="1"/>
  <c r="AE84" i="1"/>
  <c r="P10" i="1"/>
  <c r="P11" i="1"/>
  <c r="P23" i="1"/>
  <c r="O10" i="1"/>
  <c r="O11" i="1"/>
  <c r="O23" i="1"/>
  <c r="O84" i="1" s="1"/>
  <c r="O26" i="1"/>
  <c r="O43" i="1"/>
  <c r="O50" i="1"/>
  <c r="O59" i="1"/>
  <c r="Q59" i="1" l="1"/>
  <c r="P59" i="1" s="1"/>
  <c r="Q50" i="1"/>
  <c r="P50" i="1" s="1"/>
  <c r="Q43" i="1"/>
  <c r="P43" i="1" s="1"/>
  <c r="Q26" i="1"/>
  <c r="P26" i="1" s="1"/>
  <c r="P84" i="1" s="1"/>
  <c r="R67" i="1"/>
  <c r="R64" i="1"/>
  <c r="R53" i="1"/>
  <c r="R46" i="1"/>
  <c r="R37" i="1"/>
  <c r="N67" i="1"/>
  <c r="N64" i="1"/>
  <c r="N53" i="1"/>
  <c r="N46" i="1"/>
  <c r="N37" i="1"/>
  <c r="AD73" i="1"/>
  <c r="AD33" i="1"/>
  <c r="N84" i="1" l="1"/>
  <c r="S67" i="1"/>
  <c r="AD67" i="1" s="1"/>
  <c r="S64" i="1"/>
  <c r="AD64" i="1" s="1"/>
  <c r="E66" i="1"/>
  <c r="E67" i="1" s="1"/>
  <c r="J67" i="1"/>
  <c r="I67" i="1"/>
  <c r="G67" i="1"/>
  <c r="F67" i="1"/>
  <c r="S53" i="1"/>
  <c r="AD53" i="1" s="1"/>
  <c r="S37" i="1"/>
  <c r="AD37" i="1" s="1"/>
  <c r="S46" i="1"/>
  <c r="AD46" i="1" s="1"/>
  <c r="E69" i="1"/>
  <c r="E70" i="1"/>
  <c r="E72" i="1"/>
  <c r="E73" i="1"/>
  <c r="F73" i="1"/>
  <c r="G73" i="1"/>
  <c r="E74" i="1"/>
  <c r="E75" i="1"/>
  <c r="E77" i="1"/>
  <c r="E79" i="1"/>
  <c r="E63" i="1"/>
  <c r="E64" i="1" s="1"/>
  <c r="J64" i="1"/>
  <c r="I64" i="1"/>
  <c r="G64" i="1"/>
  <c r="F64" i="1"/>
  <c r="E62" i="1"/>
  <c r="E60" i="1"/>
  <c r="E59" i="1"/>
  <c r="E57" i="1"/>
  <c r="E55" i="1"/>
  <c r="J53" i="1"/>
  <c r="I53" i="1"/>
  <c r="G53" i="1"/>
  <c r="F53" i="1"/>
  <c r="E52" i="1"/>
  <c r="E53" i="1" s="1"/>
  <c r="E51" i="1"/>
  <c r="E50" i="1"/>
  <c r="E48" i="1"/>
  <c r="J46" i="1"/>
  <c r="I46" i="1"/>
  <c r="G46" i="1"/>
  <c r="F46" i="1"/>
  <c r="E45" i="1"/>
  <c r="E46" i="1" s="1"/>
  <c r="E44" i="1"/>
  <c r="E43" i="1"/>
  <c r="E41" i="1"/>
  <c r="E40" i="1"/>
  <c r="E39" i="1"/>
  <c r="J37" i="1"/>
  <c r="I37" i="1"/>
  <c r="G37" i="1"/>
  <c r="F37" i="1"/>
  <c r="E36" i="1"/>
  <c r="E37" i="1" s="1"/>
  <c r="E35" i="1"/>
  <c r="E33" i="1"/>
  <c r="G31" i="1"/>
  <c r="E31" i="1"/>
  <c r="AD84" i="1" l="1"/>
  <c r="E27" i="1"/>
  <c r="E26" i="1"/>
  <c r="E30" i="1"/>
  <c r="E29" i="1"/>
  <c r="E25" i="1"/>
  <c r="AC23" i="1"/>
  <c r="Q23" i="1"/>
  <c r="AC11" i="1"/>
  <c r="Q11" i="1"/>
  <c r="AC10" i="1"/>
  <c r="Q10" i="1"/>
  <c r="AE248" i="1" l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AB11" i="1"/>
  <c r="AA11" i="1"/>
  <c r="Z11" i="1"/>
  <c r="Y11" i="1"/>
  <c r="X11" i="1"/>
  <c r="W11" i="1"/>
  <c r="V11" i="1"/>
  <c r="U11" i="1"/>
  <c r="T11" i="1"/>
  <c r="S11" i="1"/>
  <c r="R11" i="1"/>
  <c r="N11" i="1"/>
  <c r="M11" i="1"/>
  <c r="L11" i="1"/>
  <c r="K11" i="1"/>
  <c r="AE321" i="1" l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Q84" i="1"/>
  <c r="AC84" i="1"/>
  <c r="AE260" i="1" l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L23" i="1" l="1"/>
  <c r="L84" i="1" s="1"/>
  <c r="M23" i="1"/>
  <c r="M84" i="1" s="1"/>
  <c r="N23" i="1"/>
  <c r="R23" i="1"/>
  <c r="R84" i="1" s="1"/>
  <c r="S23" i="1"/>
  <c r="S84" i="1" s="1"/>
  <c r="T23" i="1"/>
  <c r="T84" i="1" s="1"/>
  <c r="U23" i="1"/>
  <c r="U84" i="1" s="1"/>
  <c r="V23" i="1"/>
  <c r="V84" i="1" s="1"/>
  <c r="W23" i="1"/>
  <c r="W84" i="1" s="1"/>
  <c r="X23" i="1"/>
  <c r="X84" i="1" s="1"/>
  <c r="Y23" i="1"/>
  <c r="Y84" i="1" s="1"/>
  <c r="Z23" i="1"/>
  <c r="Z84" i="1" s="1"/>
  <c r="AA23" i="1"/>
  <c r="AA84" i="1" s="1"/>
  <c r="AB23" i="1"/>
  <c r="AB84" i="1" s="1"/>
  <c r="L10" i="1"/>
  <c r="M10" i="1"/>
  <c r="N10" i="1"/>
  <c r="R10" i="1"/>
  <c r="S10" i="1"/>
  <c r="T10" i="1"/>
  <c r="U10" i="1"/>
  <c r="V10" i="1"/>
  <c r="W10" i="1"/>
  <c r="X10" i="1"/>
  <c r="Y10" i="1"/>
  <c r="Z10" i="1"/>
  <c r="AA10" i="1"/>
  <c r="AB10" i="1"/>
  <c r="K23" i="1"/>
  <c r="K84" i="1" s="1"/>
  <c r="K10" i="1" l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<sst xmlns="http://schemas.openxmlformats.org/spreadsheetml/2006/main" count="135" uniqueCount="89">
  <si>
    <t>REF       NO.</t>
  </si>
  <si>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</si>
  <si>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</si>
  <si>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</si>
  <si>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</si>
  <si>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</si>
  <si>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</si>
  <si>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</si>
  <si>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</si>
  <si>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</si>
  <si>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</si>
  <si>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</si>
  <si>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</si>
  <si>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</si>
  <si>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</si>
  <si>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</si>
  <si>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</si>
  <si>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</si>
  <si>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</si>
  <si>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</si>
  <si>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</si>
  <si>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202E23000</t>
  </si>
  <si>
    <t>202E30700</t>
  </si>
  <si>
    <t>202E38000</t>
  </si>
  <si>
    <t>254E01000</t>
  </si>
  <si>
    <t>606E15050</t>
  </si>
  <si>
    <t>606E26150</t>
  </si>
  <si>
    <t>, (MASH 2016)</t>
  </si>
  <si>
    <t>606E26550</t>
  </si>
  <si>
    <t>606E35002</t>
  </si>
  <si>
    <t>606E35102</t>
  </si>
  <si>
    <t>609E24510</t>
  </si>
  <si>
    <t>622E10201</t>
  </si>
  <si>
    <t>622E24000</t>
  </si>
  <si>
    <t>622E25000</t>
  </si>
  <si>
    <t>B-1</t>
  </si>
  <si>
    <t>B-2</t>
  </si>
  <si>
    <t>B-3</t>
  </si>
  <si>
    <t>CL</t>
  </si>
  <si>
    <t>B-4</t>
  </si>
  <si>
    <t>B-5</t>
  </si>
  <si>
    <t>B-6</t>
  </si>
  <si>
    <t>B-7</t>
  </si>
  <si>
    <t>B-8</t>
  </si>
  <si>
    <t>GR-3</t>
  </si>
  <si>
    <t>GR-1</t>
  </si>
  <si>
    <t>GR-2</t>
  </si>
  <si>
    <t>R-1</t>
  </si>
  <si>
    <t>R-2</t>
  </si>
  <si>
    <t>R-3</t>
  </si>
  <si>
    <t>R-5</t>
  </si>
  <si>
    <t>R-6</t>
  </si>
  <si>
    <t>R-7</t>
  </si>
  <si>
    <t>R-4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</si>
  <si>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</si>
  <si>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</si>
  <si>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</si>
  <si>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</si>
  <si>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</si>
  <si>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</si>
  <si>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</si>
  <si>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</si>
  <si>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</si>
  <si>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</si>
  <si>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</si>
  <si>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</si>
  <si>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</si>
  <si>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</si>
  <si>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R-101</t>
  </si>
  <si>
    <t>R-102</t>
  </si>
  <si>
    <t>GR-4</t>
  </si>
  <si>
    <t>R-103</t>
  </si>
  <si>
    <t>GR-5</t>
  </si>
  <si>
    <t>R-104</t>
  </si>
  <si>
    <t>GR-6</t>
  </si>
  <si>
    <t>R-105</t>
  </si>
  <si>
    <t>GR-7</t>
  </si>
  <si>
    <t>GR-8</t>
  </si>
  <si>
    <t>209E15051</t>
  </si>
  <si>
    <t>441E50701</t>
  </si>
  <si>
    <t>620E00500</t>
  </si>
  <si>
    <t>, TYPE C</t>
  </si>
  <si>
    <t>EACH</t>
  </si>
  <si>
    <t>BARRIER REFLECTOR, TYPE 2, (ONE WAY)</t>
  </si>
  <si>
    <t>254E01001</t>
  </si>
  <si>
    <t>, 0.75"</t>
  </si>
  <si>
    <t>, 3.25"</t>
  </si>
  <si>
    <t>, 0.75"-3.25"</t>
  </si>
  <si>
    <t>NOT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</si>
</sst>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2" fontId="4" fillId="0" borderId="5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5" xfId="0" applyNumberFormat="1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4" fillId="3" borderId="12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textRotation="90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0" fontId="4" fillId="0" borderId="16" xfId="0" applyFont="1" applyFill="1" applyBorder="1" applyAlignment="1" applyProtection="1">
      <alignment horizontal="center" vertical="center" textRotation="90" wrapTex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B22" t="str">
            <v>Y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201E26501</v>
          </cell>
          <cell r="B31" t="str">
            <v>Y</v>
          </cell>
          <cell r="C31" t="str">
            <v>EACH</v>
          </cell>
          <cell r="D31" t="str">
            <v>STUMP REMOVED, 18", AS PER PLAN</v>
          </cell>
          <cell r="F31" t="str">
            <v>WORK ORDER/SPECIFIED LOCATION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B40" t="str">
            <v>Y</v>
          </cell>
          <cell r="C40" t="str">
            <v>LS</v>
          </cell>
          <cell r="D40" t="str">
            <v>RAILROAD CROSSING REMOVED, AS PER PLAN</v>
          </cell>
          <cell r="F40" t="str">
            <v>DESIGN BUILD PROJECTS ONLY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B165" t="str">
            <v>Y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B166" t="str">
            <v>Y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B167" t="str">
            <v>Y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B168" t="str">
            <v>Y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F171" t="str">
            <v>ADD SUPPLEMENTAL OR PARCEL NO.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F172" t="str">
            <v>ADD SUPPLEMENTAL OR PARCEL NO.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F173" t="str">
            <v>ADD SUPPLEMENTAL OR PARCEL NO.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F174" t="str">
            <v>ADD SUPPLEMENTAL OR PARCEL NO.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B197" t="str">
            <v>Y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B198" t="str">
            <v>Y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B203" t="str">
            <v>Y</v>
          </cell>
          <cell r="C203" t="str">
            <v>EACH</v>
          </cell>
          <cell r="D203" t="str">
            <v>PRIVY VAULT REMOVED, AS PER PLAN</v>
          </cell>
          <cell r="F203" t="str">
            <v>SPECIFY DIAMETER</v>
          </cell>
          <cell r="G203">
            <v>0</v>
          </cell>
        </row>
        <row r="204">
          <cell r="A204" t="str">
            <v>202E62700</v>
          </cell>
          <cell r="B204" t="str">
            <v>Y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B230" t="str">
            <v>Y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F233" t="str">
            <v>ADD SUPPLEMENTAL DESCRIPTION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F234" t="str">
            <v>ADD SUPPLEMENTAL DESCRIPTION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F235" t="str">
            <v>ADD SUPPLEMENTAL DESCRIPTION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F236" t="str">
            <v>ADD SUPPLEMENTAL DESCRIPTION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F237" t="str">
            <v>ADD SUPPLEMENTAL DESCRIPTION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F238" t="str">
            <v>ADD SUPPLEMENTAL DESCRIPTION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F239" t="str">
            <v>ADD SUPPLEMENTAL DESCRIPTION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F240" t="str">
            <v>ADD SUPPLEMENTAL DESCRIPTION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B242" t="str">
            <v>Y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B243" t="str">
            <v>Y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B244" t="str">
            <v>Y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B245" t="str">
            <v>Y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B246" t="str">
            <v>Y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B247" t="str">
            <v>Y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B248" t="str">
            <v>Y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B249" t="str">
            <v>Y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B285" t="str">
            <v>Y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B286" t="str">
            <v>Y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B287" t="str">
            <v>Y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B288" t="str">
            <v>Y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B289" t="str">
            <v>Y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B290" t="str">
            <v>Y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B291" t="str">
            <v>Y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F292" t="str">
            <v>ADD SUPPLEMENTAL DESCRIPTION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F293" t="str">
            <v>ADD SUPPLEMENTAL DESCRIPTION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F294" t="str">
            <v>ADD SUPPLEMENTAL DESCRIPTION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F295" t="str">
            <v>ADD SUPPLEMENTAL DESCRIPTION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F296" t="str">
            <v>ADD SUPPLEMENTAL DESCRIPTION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F297" t="str">
            <v>ADD SUPPLEMENTAL DESCRIPTION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F298" t="str">
            <v>ADD SUPPLEMENTAL DESCRIPTION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F299" t="str">
            <v>DESIGN BUILD PROJECTS ONLY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B325" t="str">
            <v>Y</v>
          </cell>
          <cell r="C325" t="str">
            <v>SY</v>
          </cell>
          <cell r="D325" t="str">
            <v>SUBGRADE COMPACTION, AS PER PLAN</v>
          </cell>
          <cell r="F325" t="str">
            <v>SPECIFY THICKNESS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B344" t="str">
            <v>Y</v>
          </cell>
          <cell r="C344" t="str">
            <v>HOUR</v>
          </cell>
          <cell r="D344" t="str">
            <v>PROOF ROLLING, AS PER PLAN</v>
          </cell>
          <cell r="F344" t="str">
            <v>ADD SUPPLEMENTAL DESCRIPTION</v>
          </cell>
          <cell r="G344">
            <v>0</v>
          </cell>
        </row>
        <row r="345">
          <cell r="A345" t="str">
            <v>204E50000</v>
          </cell>
          <cell r="B345" t="str">
            <v>Y</v>
          </cell>
          <cell r="C345" t="str">
            <v>SY</v>
          </cell>
          <cell r="D345" t="str">
            <v>GEOTEXTILE FABRIC</v>
          </cell>
          <cell r="F345" t="str">
            <v>ADD SUPPLEMENTAL DESCRIPTION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F357" t="str">
            <v>CHECK UNIT OF MEASURE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F358" t="str">
            <v>CHECK UNIT OF MEASURE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F360" t="str">
            <v>CHECK UNIT OF MEASURE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F361" t="str">
            <v>CHECK UNIT OF MEASURE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F362" t="str">
            <v>CHECK UNIT OF MEASURE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F363" t="str">
            <v>CHECK UNIT OF MEASURE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F364" t="str">
            <v>CHECK UNIT OF MEASURE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F367" t="str">
            <v>CHECK UNIT OF MEASURE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F369" t="str">
            <v>CHECK UNIT OF MEASURE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F370" t="str">
            <v>CHECK UNIT OF MEASURE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F371" t="str">
            <v>CHECK UNIT OF MEASURE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F374" t="str">
            <v>ADD SUPPLEMENTAL DESCRIPTION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F375" t="str">
            <v>CHECK UNIT OF MEASURE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F376" t="str">
            <v>CHECK UNIT OF MEASURE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F393" t="str">
            <v>CHECK UNIT OF MEASURE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F394" t="str">
            <v>CHECK UNIT OF MEASURE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B424" t="str">
            <v>Y</v>
          </cell>
          <cell r="C424" t="str">
            <v>SY</v>
          </cell>
          <cell r="D424" t="str">
            <v>FULL DEPTH PAVEMENT REMOVAL AND RIGID REPLACEMENT, CLASS QC MS</v>
          </cell>
          <cell r="F424" t="str">
            <v>DESIGN BUILD PROJECTS ONLY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F433" t="str">
            <v>SPECIFY BINDER TYPE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F468" t="str">
            <v>ADD SUPPLEMENTAL DESCRIPTION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B472" t="str">
            <v>Y</v>
          </cell>
          <cell r="C472" t="str">
            <v>SY</v>
          </cell>
          <cell r="D472" t="str">
            <v>10" CONCRETE BASE, CLASS QC1 WITH QC/QA, AS PER PLAN</v>
          </cell>
          <cell r="F472" t="str">
            <v>DESIGN BUILD PROJECTS ONLY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F479" t="str">
            <v>ADD SUPPLEMENTAL DESCRIPTION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F484" t="str">
            <v>ADD SUPPLEMENTAL DESCRIPTION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F486" t="str">
            <v>ADD SUPPLEMENTAL DESCRIPTION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F487" t="str">
            <v>CHECK UNIT OF MEASURE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F488" t="str">
            <v>CHECK UNIT OF MEASURE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F490" t="str">
            <v>CHECK UNIT OF MEASURE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F492" t="str">
            <v>CHECK UNIT OF MEASURE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F494" t="str">
            <v>CHECK UNIT OF MEASURE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F495" t="str">
            <v>CHECK UNIT OF MEASURE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F497" t="str">
            <v>CHECK UNIT OF MEASURE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F498" t="str">
            <v>CHECK UNIT OF MEASURE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F499" t="str">
            <v>CHECK UNIT OF MEASURE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F500" t="str">
            <v>CHECK UNIT OF MEASURE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F529" t="str">
            <v>ADD SUPPLEMENTAL DESCRIPTION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F540" t="str">
            <v>SPECIFY BINDER TYPE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F542" t="str">
            <v>SPECIFY BINDER TYPE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F546" t="str">
            <v>SPECIFY BINDER TYPE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F548" t="str">
            <v>SPECIFY BINDER TYPE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F558" t="str">
            <v>ADD SUPPLEMENTAL DESCRIPTION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F559" t="str">
            <v>ADD SUPPLEMENTAL DESCRIPTION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F560" t="str">
            <v>ADD SUPPLEMENTAL DESCRIPTION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F564" t="str">
            <v>SPECIFY BINDER TYPE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F566" t="str">
            <v>SPECIFY BINDER TYPE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F568" t="str">
            <v>SPECIFY BINDER TYPE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F570" t="str">
            <v>SPECIFY BINDER TYPE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F572" t="str">
            <v>SPECIFY BINDER TYPE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F574" t="str">
            <v>SPECIFY BINDER TYPE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F576" t="str">
            <v>SPECIFY BINDER TYPE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F589" t="str">
            <v>SPECIFY BINDER TYPE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F591" t="str">
            <v>SPECIFY BINDER TYPE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F593" t="str">
            <v>SPECIFY BINDER TYPE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F595" t="str">
            <v>SPECIFY BINDER TYPE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F598" t="str">
            <v>SPECIFY BINDER TYPE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F600" t="str">
            <v>SPECIFY BINDER TYPE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F603" t="str">
            <v>SPECIFY BINDER TYPE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F605" t="str">
            <v>SPECIFY BINDER TYPE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F607" t="str">
            <v>SPECIFY BINDER TYPE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F609" t="str">
            <v>SPECIFY BINDER TYPE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F610" t="str">
            <v>ADD SUPPLEMENTAL DESCRIPTION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F615" t="str">
            <v>ADD SUPPLEMENTAL DESCRIPTION</v>
          </cell>
          <cell r="G615">
            <v>0</v>
          </cell>
        </row>
        <row r="616">
          <cell r="A616" t="str">
            <v>442E20200</v>
          </cell>
          <cell r="B616" t="str">
            <v>Y</v>
          </cell>
          <cell r="C616" t="str">
            <v>CY</v>
          </cell>
          <cell r="D616" t="str">
            <v>ASPHALT CONCRETE INTERMEDIATE COURSE, 19 MM, TYPE A (448)</v>
          </cell>
          <cell r="F616" t="str">
            <v>DESIGN BUILD PROJECTS ONLY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F661" t="str">
            <v>ADD SUPPLEMENTAL DESCRIPTION</v>
          </cell>
          <cell r="G661">
            <v>0</v>
          </cell>
        </row>
        <row r="662">
          <cell r="A662" t="str">
            <v>451E16211</v>
          </cell>
          <cell r="B662" t="str">
            <v>Y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B663" t="str">
            <v>Y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B664" t="str">
            <v>Y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B665" t="str">
            <v>Y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B666" t="str">
            <v>Y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B667" t="str">
            <v>Y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B668" t="str">
            <v>Y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F669" t="str">
            <v>ADD SUPPLEMENTAL DESCRIPTION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F746" t="str">
            <v>ADD SUPPLEMENTAL DESCRIPTION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F747" t="str">
            <v>ADD SUPPLEMENTAL DESCRIPTION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F756" t="str">
            <v>CHECK UNIT OF MEASURE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F757" t="str">
            <v>CHECK UNIT OF MEASURE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F758" t="str">
            <v>CHECK UNIT OF MEASURE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F759" t="str">
            <v>CHECK UNIT OF MEASURE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F760" t="str">
            <v>CHECK UNIT OF MEASURE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F761" t="str">
            <v>CHECK UNIT OF MEASURE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F762" t="str">
            <v>CHECK UNIT OF MEASURE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F763" t="str">
            <v>CHECK UNIT OF MEASURE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F800" t="str">
            <v>ADD SUPPLEMENTAL DESCRIPTION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F801" t="str">
            <v>ADD SUPPLEMENTAL DESCRIPTION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B831" t="str">
            <v>Y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B832" t="str">
            <v>Y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B833" t="str">
            <v>Y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F838" t="str">
            <v>ADD SUPPLEMENTAL DESCRIPTION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F839" t="str">
            <v>ADD SUPPLEMENTAL DESCRIPTION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F840" t="str">
            <v>ADD SUPPLEMENTAL DESCRIPTION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F883" t="str">
            <v>CONT. CONC SLAB INCL PIER CAPS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F884" t="str">
            <v>CONT. CONC SLAB INCL PIER CAPS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F889" t="str">
            <v>SINGLE SPAN CONCRETE SLAB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F890" t="str">
            <v>DIAPHRAGMS FOR CONC I-BEAMS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F891" t="str">
            <v>DIAPHRAGMS FOR CONC I-BEAMS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F892" t="str">
            <v>DIAPHRAGMS FOR CONC I-BEAMS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F919" t="str">
            <v>CHECK UNIT OF MEASURE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F927" t="str">
            <v>WALLS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F928" t="str">
            <v>CAP AND COLUMN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F929" t="str">
            <v>CAP AND COLUMN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F930" t="str">
            <v>CAP AND COLUMN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F931" t="str">
            <v>CAP AND COLUMN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F932" t="str">
            <v>COLUMNS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F933" t="str">
            <v>COLUMNS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F934" t="str">
            <v>T TYPE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F935" t="str">
            <v>T TYPE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F936" t="str">
            <v>T TYPE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F937" t="str">
            <v>T TYPE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F942" t="str">
            <v>REPAIR OR RECONSTRUCTION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F943" t="str">
            <v>REPAIR OR RECONSTRUCTION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F944" t="str">
            <v>REPAIR OR RECONSTRUCTION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F968" t="str">
            <v>REPAIR OR RECONSTRUCTION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F969" t="str">
            <v>REPAIR OR RECONSTRUCTION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F970" t="str">
            <v>REPAIR OR RECONSTRUCTION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F971" t="str">
            <v>REPAIR OR RECONSTRUCTION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F976" t="str">
            <v>CHECK UNIT OF MEASURE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F977" t="str">
            <v>CHECK UNIT OF MEASURE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F978" t="str">
            <v>CHECK UNIT OF MEASURE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F979" t="str">
            <v>CHECK UNIT OF MEASURE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B1014" t="str">
            <v>Y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F1024" t="str">
            <v>PERMANENT GRAFFITI PROTECTION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B1035" t="str">
            <v>Y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B1053" t="str">
            <v>Y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B1054" t="str">
            <v>Y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B1055" t="str">
            <v>Y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B1056" t="str">
            <v>Y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B1057" t="str">
            <v>Y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B1058" t="str">
            <v>Y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B1059" t="str">
            <v>Y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B1060" t="str">
            <v>Y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B1061" t="str">
            <v>Y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B1062" t="str">
            <v>Y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B1070" t="str">
            <v>Y</v>
          </cell>
          <cell r="C1070" t="str">
            <v>LB</v>
          </cell>
          <cell r="D1070" t="str">
            <v>STRUCTURAL STEEL MEMBERS, HYBRID GIRDER, LEVEL SIX (6) FABRICATION, AS PER PLAN</v>
          </cell>
          <cell r="F1070" t="str">
            <v>ADD SUPPLEMENTAL DESCRIPTION</v>
          </cell>
          <cell r="G1070">
            <v>0</v>
          </cell>
        </row>
        <row r="1071">
          <cell r="A1071" t="str">
            <v>513E15000</v>
          </cell>
          <cell r="B1071" t="str">
            <v>Y</v>
          </cell>
          <cell r="C1071" t="str">
            <v>EACH</v>
          </cell>
          <cell r="D1071" t="str">
            <v>STRUCTURAL STEEL MEMBERS, SPECIALIZED MULTI ROTATIONAL BEARING (SMR), LEVEL UF</v>
          </cell>
          <cell r="F1071" t="str">
            <v>ADD SUPPLEMENTAL DESCRIPTION</v>
          </cell>
          <cell r="G1071">
            <v>0</v>
          </cell>
        </row>
        <row r="1072">
          <cell r="A1072" t="str">
            <v>513E15001</v>
          </cell>
          <cell r="B1072" t="str">
            <v>Y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F1072" t="str">
            <v>ADD SUPPLEMENTAL DESCRIPTION</v>
          </cell>
          <cell r="G1072">
            <v>0</v>
          </cell>
        </row>
        <row r="1073">
          <cell r="A1073" t="str">
            <v>513E17000</v>
          </cell>
          <cell r="B1073" t="str">
            <v>Y</v>
          </cell>
          <cell r="C1073" t="str">
            <v>FT</v>
          </cell>
          <cell r="D1073" t="str">
            <v>STRUCTURAL STEEL MEMBERS, MODULAR EXPANSION JOINT, LEVEL UF</v>
          </cell>
          <cell r="F1073" t="str">
            <v>DESIGN BUILD PROJECTS ONLY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F1074" t="str">
            <v>CHECK UNIT OF MEASURE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F1075" t="str">
            <v>CHECK UNIT OF MEASURE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F1076" t="str">
            <v>CHECK UNIT OF MEASURE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F1077" t="str">
            <v>CHECK UNIT OF MEASURE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F1078" t="str">
            <v>CHECK UNIT OF MEASURE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F1079" t="str">
            <v>CHECK UNIT OF MEASURE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F1080" t="str">
            <v>CHECK UNIT OF MEASURE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F1081" t="str">
            <v>CHECK UNIT OF MEASURE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F1082" t="str">
            <v>CHECK UNIT OF MEASURE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F1088" t="str">
            <v>CHECK UNIT OF MEASURE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F1090" t="str">
            <v>CHECK UNIT OF MEASURE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F1092" t="str">
            <v>CHECK UNIT OF MEASURE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F1094" t="str">
            <v>CHECK UNIT OF MEASURE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F1096" t="str">
            <v>CHECK UNIT OF MEASURE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F1098" t="str">
            <v>CHECK UNIT OF MEASURE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F1100" t="str">
            <v>CHECK UNIT OF MEASURE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F1101" t="str">
            <v>CHECK UNIT OF MEASURE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F1112" t="str">
            <v>ADD SUPPLEMENTAL DESCRIPTION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F1113" t="str">
            <v>ADD SUPPLEMENTAL DESCRIPTION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F1114" t="str">
            <v>ADD SUPPLEMENTAL DESCRIPTION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B1152" t="str">
            <v>Y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B1153" t="str">
            <v>Y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B1154" t="str">
            <v>Y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F1213" t="str">
            <v>SPECIFY BEAM LENGTH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F1214" t="str">
            <v>SPECIFY BEAM LENGTH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F1215" t="str">
            <v>SPECIFY BEAM LENGTH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F1216" t="str">
            <v>SPECIFY BEAM LENGTH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F1217" t="str">
            <v>SPECIFY BEAM LENGTH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F1218" t="str">
            <v>SPECIFY BEAM LENGTH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F1219" t="str">
            <v>SPECIFY BEAM LENGTH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F1220" t="str">
            <v>SPECIFY BEAM LENGTH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F1221" t="str">
            <v>SPECIFY BEAM LENGTH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F1222" t="str">
            <v>SPECIFY BEAM LENGTH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F1223" t="str">
            <v>SPECIFY BEAM LENGTH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F1224" t="str">
            <v>SPECIFY BEAM LENGTH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F1225" t="str">
            <v>SPECIFY BEAM LENGTH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F1226" t="str">
            <v>SPECIFY BEAM LENGTH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F1227" t="str">
            <v>SPECIFY BEAM LENGTH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F1228" t="str">
            <v>SPECIFY BEAM LENGTH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F1229" t="str">
            <v>SPECIFY BEAM LENGTH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F1230" t="str">
            <v>SPECIFY BEAM LENGTH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F1231" t="str">
            <v>SPECIFY BEAM LENGTH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F1232" t="str">
            <v>SPECIFY BEAM LENGTH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F1233" t="str">
            <v>SPECIFY BEAM LENGTH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F1234" t="str">
            <v>SPECIFY BEAM LENGTH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F1235" t="str">
            <v>SPECIFY BEAM LENGTH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F1236" t="str">
            <v>SPECIFY BEAM LENGTH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F1237" t="str">
            <v>SPECIFY BEAM LENGTH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F1238" t="str">
            <v>SPECIFY BEAM LENGTH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F1239" t="str">
            <v>SPECIFY BEAM LENGTH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F1240" t="str">
            <v>SPECIFY BEAM LENGTH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F1241" t="str">
            <v>SPECIFY BEAM LENGTH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F1242" t="str">
            <v>ADD SUPPLEMENTAL DESCRIPTION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F1243" t="str">
            <v>ADD SUPPLEMENTAL DESCRIPTION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F1265" t="str">
            <v>WITHOUT SIDEWALK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F1266" t="str">
            <v>WITHOUT SIDEWALK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F1267" t="str">
            <v>WITH SIDEWALK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B1281" t="str">
            <v>Y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B1286" t="str">
            <v>Y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B1287" t="str">
            <v>Y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B1300" t="str">
            <v>Y</v>
          </cell>
          <cell r="C1300" t="str">
            <v>EACH</v>
          </cell>
          <cell r="D1300" t="str">
            <v>STEEL POT BEARING, AS PER PLAN</v>
          </cell>
          <cell r="F1300" t="str">
            <v>STRUCTURE ITEM ONLY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F1302" t="str">
            <v>CHECK UNIT OF MEASURE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F1307" t="str">
            <v>CHECK UNIT OF MEASURE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F1308" t="str">
            <v>CHECK UNIT OF MEASURE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F1309" t="str">
            <v>ADD SUPPLEMENTAL DESCRIPTION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F1310" t="str">
            <v>ADD SUPPLEMENTAL DESCRIPTION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F1311" t="str">
            <v>&lt;2" THICK, SPECIFY DIMENSIONS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F1312" t="str">
            <v>&lt;2" THICK, SPECIFY DIMENSIONS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F1313" t="str">
            <v>2"-3" TK, SPECIFY DIMENSIONS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F1314" t="str">
            <v>2"-3" TK, SPECIFY DIMENSIONS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F1320" t="str">
            <v>5" &amp; OVER, SPECIFY DIMENSIONS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F1321" t="str">
            <v>&lt;2" THICK, SPECIFY DIMENSIONS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F1322" t="str">
            <v>&lt;2" THICK, SPECIFY DIMENSIONS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F1323" t="str">
            <v>2"-3" TK, SPECIFY DIMENSIONS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F1324" t="str">
            <v>2"-3" TK, SPECIFY DIMENSIONS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F1325" t="str">
            <v>3"-4" TK, SPECIFY DIMENSIONS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F1326" t="str">
            <v>3"-4" TK, SPECIFY DIMENSIONS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F1327" t="str">
            <v>4"-5" TK, SPECIFY DIMENSIONS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F1328" t="str">
            <v>4"-5" TK, SPECIFY DIMENSIONS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F1329" t="str">
            <v>5" &amp; OVER, SPECIFY DIMENSIONS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F1330" t="str">
            <v>5" &amp; OVER, SPECIFY DIMENSIONS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B1333" t="str">
            <v>Y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B1334" t="str">
            <v>Y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F1335" t="str">
            <v>CHECK UNIT OF MEASURE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F1336" t="str">
            <v>CHECK UNIT OF MEASURE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F1337" t="str">
            <v>CHECK UNIT OF MEASURE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F1338" t="str">
            <v>CHECK UNIT OF MEASURE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B1347" t="str">
            <v>Y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F1348" t="str">
            <v>ADD SUPPLEMENTAL DESCRIPTION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F1349" t="str">
            <v>ADD SUPPLEMENTAL DESCRIPTION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F1351" t="str">
            <v>ADD SUPPLEMENTAL DESCRIPTION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F1383" t="str">
            <v>ADD SUPPLEMENTAL DESCRIPTION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F1410" t="str">
            <v>ADD SUPPLEMENTAL DESCRIPTION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F1411" t="str">
            <v>ADD SUPPLEMENTAL DESCRIPTION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F1416" t="str">
            <v>CONCRETE BOX BEAM BRIDGES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F1417" t="str">
            <v>CONCRETE BOX BEAM BRIDGES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F1418" t="str">
            <v>STEEL BEAM BRIDGES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F1419" t="str">
            <v>STEEL BEAM BRIDGES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F1420" t="str">
            <v>GIRDER BRIDGES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F1421" t="str">
            <v>GIRDER BRIDGES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F1422" t="str">
            <v>ADD SUPPLEMENTAL DESCRIPTION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F1429" t="str">
            <v>CHECK UNIT OF MEASURE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F1430" t="str">
            <v>CHECK UNIT OF MEASURE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F1431" t="str">
            <v>CHECK UNIT OF MEASURE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F1441" t="str">
            <v>CHECK UNIT OF MEASURE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B1443" t="str">
            <v>Y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F1469" t="str">
            <v>OTHER THAN 6"&amp;8", SPECIFY SIZE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F1470" t="str">
            <v>OTHER THAN 6"&amp;8", SPECIFY SIZE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F1471" t="str">
            <v>SPECIFY SIZE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F1472" t="str">
            <v>CHECK UNIT OF MEASURE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F1473" t="str">
            <v>CHECK UNIT OF MEASURE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F1474" t="str">
            <v>CHECK UNIT OF MEASURE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F1475" t="str">
            <v>CHECK UNIT OF MEASURE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F1476" t="str">
            <v>CHECK UNIT OF MEASURE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F1477" t="str">
            <v>CHECK UNIT OF MEASURE</v>
          </cell>
          <cell r="G1477">
            <v>0</v>
          </cell>
        </row>
        <row r="1478">
          <cell r="A1478" t="str">
            <v>524E94405</v>
          </cell>
          <cell r="B1478" t="str">
            <v>Y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F1479" t="str">
            <v>ADD SUPPLEMENTAL DESCRIPTION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F1480" t="str">
            <v>ADD SUPPLEMENTAL DESCRIPTION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F1481" t="str">
            <v>ADD SUPPLEMENTAL DESCRIPTION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F1482" t="str">
            <v>ADD SUPPLEMENTAL DESCRIPTION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F1483" t="str">
            <v>ADD SUPPLEMENTAL DESCRIPTION</v>
          </cell>
          <cell r="G1483">
            <v>0</v>
          </cell>
        </row>
        <row r="1484">
          <cell r="A1484" t="str">
            <v>524E94505</v>
          </cell>
          <cell r="B1484" t="str">
            <v>Y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B1488" t="str">
            <v>Y</v>
          </cell>
          <cell r="C1488" t="str">
            <v>FT</v>
          </cell>
          <cell r="D1488" t="str">
            <v>DRILLED SHAFTS, 30" DIAMETER, ABOVE BEDROCK, AS PER PLAN</v>
          </cell>
          <cell r="F1488" t="str">
            <v>ADD SUPPLEMENTAL DESCRIPTION</v>
          </cell>
          <cell r="G1488">
            <v>0</v>
          </cell>
        </row>
        <row r="1489">
          <cell r="A1489" t="str">
            <v>524E94604</v>
          </cell>
          <cell r="B1489" t="str">
            <v>Y</v>
          </cell>
          <cell r="C1489" t="str">
            <v>FT</v>
          </cell>
          <cell r="D1489" t="str">
            <v>DRILLED SHAFTS, 30" DIAMETER, INTO BEDROCK</v>
          </cell>
          <cell r="F1489" t="str">
            <v>ADD SUPPLEMENTAL DESCRIPTION</v>
          </cell>
          <cell r="G1489">
            <v>0</v>
          </cell>
        </row>
        <row r="1490">
          <cell r="A1490" t="str">
            <v>524E94605</v>
          </cell>
          <cell r="B1490" t="str">
            <v>Y</v>
          </cell>
          <cell r="C1490" t="str">
            <v>FT</v>
          </cell>
          <cell r="D1490" t="str">
            <v>DRILLED SHAFTS, 30" DIAMETER INTO BEDROCK, AS PER PLAN</v>
          </cell>
          <cell r="F1490" t="str">
            <v>ADD SUPPLEMENTAL DESCRIPTION</v>
          </cell>
          <cell r="G1490">
            <v>0</v>
          </cell>
        </row>
        <row r="1491">
          <cell r="A1491" t="str">
            <v>524E94700</v>
          </cell>
          <cell r="B1491" t="str">
            <v>Y</v>
          </cell>
          <cell r="C1491" t="str">
            <v>FT</v>
          </cell>
          <cell r="D1491" t="str">
            <v>DRILLED SHAFTS, 36" DIAMETER</v>
          </cell>
          <cell r="F1491" t="str">
            <v>ADD SUPPLEMENTAL DESCRIPTION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B1495" t="str">
            <v>Y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B1496" t="str">
            <v>Y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B1497" t="str">
            <v>Y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B1498" t="str">
            <v>Y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B1499" t="str">
            <v>Y</v>
          </cell>
          <cell r="C1499" t="str">
            <v>FT</v>
          </cell>
          <cell r="D1499" t="str">
            <v>DRILLED SHAFTS, 42" DIAMETER, ABOVE BEDROCK</v>
          </cell>
          <cell r="F1499" t="str">
            <v>ADD SUPPLEMENTAL DESCRIPTION</v>
          </cell>
          <cell r="G1499">
            <v>0</v>
          </cell>
        </row>
        <row r="1500">
          <cell r="A1500" t="str">
            <v>524E94803</v>
          </cell>
          <cell r="B1500" t="str">
            <v>Y</v>
          </cell>
          <cell r="C1500" t="str">
            <v>FT</v>
          </cell>
          <cell r="D1500" t="str">
            <v>DRILLED SHAFTS, 42" DIAMETER, ABOVE BEDROCK, AS PER PLAN</v>
          </cell>
          <cell r="F1500" t="str">
            <v>ADD SUPPLEMENTAL DESCRIPTION</v>
          </cell>
          <cell r="G1500">
            <v>0</v>
          </cell>
        </row>
        <row r="1501">
          <cell r="A1501" t="str">
            <v>524E94804</v>
          </cell>
          <cell r="B1501" t="str">
            <v>Y</v>
          </cell>
          <cell r="C1501" t="str">
            <v>FT</v>
          </cell>
          <cell r="D1501" t="str">
            <v>DRILLED SHAFTS, 42" DIAMETER, INTO BEDROCK</v>
          </cell>
          <cell r="F1501" t="str">
            <v>ADD SUPPLEMENTAL DESCRIPTION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F1504" t="str">
            <v>SPECIFY DIMENSIONS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F1578" t="str">
            <v>ADD SUPPLEMENTAL DESCRIPTION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F1579" t="str">
            <v>ADD SUPPLEMENTAL DESCRIPTION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F1580" t="str">
            <v>ADD SUPPLEMENTAL DESCRIPTION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F1581" t="str">
            <v>ADD SUPPLEMENTAL DESCRIPTION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B1666" t="str">
            <v>Y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B1667" t="str">
            <v>Y</v>
          </cell>
          <cell r="C1667" t="str">
            <v>SY</v>
          </cell>
          <cell r="D1667" t="str">
            <v>ARTICULATING CONCRETE BLOCK REVETMENT SYSTEM, TYPE 1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601E23001</v>
          </cell>
          <cell r="B1668" t="str">
            <v>Y</v>
          </cell>
          <cell r="C1668" t="str">
            <v>SY</v>
          </cell>
          <cell r="D1668" t="str">
            <v>ARTICULATING CONCRETE BLOCK REVETMENT SYSTEM, TYPE 1, AS PER PLAN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601E23010</v>
          </cell>
          <cell r="B1669" t="str">
            <v>Y</v>
          </cell>
          <cell r="C1669" t="str">
            <v>SY</v>
          </cell>
          <cell r="D1669" t="str">
            <v>ARTICULATING CONCRETE BLOCK REVETMENT SYSTEM, TYPE 2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601E23011</v>
          </cell>
          <cell r="B1670" t="str">
            <v>Y</v>
          </cell>
          <cell r="C1670" t="str">
            <v>SY</v>
          </cell>
          <cell r="D1670" t="str">
            <v>ARTICULATING CONCRETE BLOCK REVETMENT SYSTEM, TYPE 2, AS PER PLAN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601E23020</v>
          </cell>
          <cell r="B1671" t="str">
            <v>Y</v>
          </cell>
          <cell r="C1671" t="str">
            <v>SY</v>
          </cell>
          <cell r="D1671" t="str">
            <v>ARTICULATING CONCRETE BLOCK REVETMENT SYSTEM, TYPE 3</v>
          </cell>
          <cell r="F1671" t="str">
            <v>ADD SUPPLEMENTAL DESCRIPTION</v>
          </cell>
          <cell r="G1671">
            <v>0</v>
          </cell>
        </row>
        <row r="1672">
          <cell r="A1672" t="str">
            <v>601E23021</v>
          </cell>
          <cell r="B1672" t="str">
            <v>Y</v>
          </cell>
          <cell r="C1672" t="str">
            <v>SY</v>
          </cell>
          <cell r="D1672" t="str">
            <v>ARTICULATING CONCRETE BLOCK REVETMENT SYSTEM, TYPE 3, AS PER PLAN</v>
          </cell>
          <cell r="F1672" t="str">
            <v>ADD SUPPLEMENTAL DESCRIPTION</v>
          </cell>
          <cell r="G1672">
            <v>0</v>
          </cell>
        </row>
        <row r="1673">
          <cell r="A1673" t="str">
            <v>601E25000</v>
          </cell>
          <cell r="B1673" t="str">
            <v>Y</v>
          </cell>
          <cell r="C1673" t="str">
            <v>CY</v>
          </cell>
          <cell r="D1673" t="str">
            <v>DUMPED ROCK FILL, TYPE A</v>
          </cell>
          <cell r="F1673" t="str">
            <v>ADD SUPPLEMENTAL DESCRIPTION</v>
          </cell>
          <cell r="G1673">
            <v>0</v>
          </cell>
        </row>
        <row r="1674">
          <cell r="A1674" t="str">
            <v>601E25001</v>
          </cell>
          <cell r="B1674" t="str">
            <v>Y</v>
          </cell>
          <cell r="C1674" t="str">
            <v>CY</v>
          </cell>
          <cell r="D1674" t="str">
            <v>DUMPED ROCK FILL, TYPE A, AS PER PLAN</v>
          </cell>
          <cell r="F1674" t="str">
            <v>ADD SUPPLEMENTAL DESCRIPTION</v>
          </cell>
          <cell r="G1674">
            <v>0</v>
          </cell>
        </row>
        <row r="1675">
          <cell r="A1675" t="str">
            <v>601E26000</v>
          </cell>
          <cell r="B1675" t="str">
            <v>Y</v>
          </cell>
          <cell r="C1675" t="str">
            <v>CY</v>
          </cell>
          <cell r="D1675" t="str">
            <v>DUMPED ROCK FILL, TYPE B</v>
          </cell>
          <cell r="F1675" t="str">
            <v>ADD SUPPLEMENTAL DESCRIPTION</v>
          </cell>
          <cell r="G1675">
            <v>0</v>
          </cell>
        </row>
        <row r="1676">
          <cell r="A1676" t="str">
            <v>601E26001</v>
          </cell>
          <cell r="B1676" t="str">
            <v>Y</v>
          </cell>
          <cell r="C1676" t="str">
            <v>CY</v>
          </cell>
          <cell r="D1676" t="str">
            <v>DUMPED ROCK FILL, TYPE B, AS PER PLAN</v>
          </cell>
          <cell r="F1676" t="str">
            <v>ADD SUPPLEMENTAL DESCRIPTION</v>
          </cell>
          <cell r="G1676">
            <v>0</v>
          </cell>
        </row>
        <row r="1677">
          <cell r="A1677" t="str">
            <v>601E27000</v>
          </cell>
          <cell r="B1677" t="str">
            <v>Y</v>
          </cell>
          <cell r="C1677" t="str">
            <v>CY</v>
          </cell>
          <cell r="D1677" t="str">
            <v>DUMPED ROCK FILL, TYPE C</v>
          </cell>
          <cell r="F1677" t="str">
            <v>ADD SUPPLEMENTAL DESCRIPTION</v>
          </cell>
          <cell r="G1677">
            <v>0</v>
          </cell>
        </row>
        <row r="1678">
          <cell r="A1678" t="str">
            <v>601E27001</v>
          </cell>
          <cell r="B1678" t="str">
            <v>Y</v>
          </cell>
          <cell r="C1678" t="str">
            <v>CY</v>
          </cell>
          <cell r="D1678" t="str">
            <v>DUMPED ROCK FILL, TYPE C, AS PER PLAN</v>
          </cell>
          <cell r="F1678" t="str">
            <v>ADD SUPPLEMENTAL DESCRIPTION</v>
          </cell>
          <cell r="G1678">
            <v>0</v>
          </cell>
        </row>
        <row r="1679">
          <cell r="A1679" t="str">
            <v>601E28000</v>
          </cell>
          <cell r="B1679" t="str">
            <v>Y</v>
          </cell>
          <cell r="C1679" t="str">
            <v>CY</v>
          </cell>
          <cell r="D1679" t="str">
            <v>DUMPED ROCK FILL, TYPE D</v>
          </cell>
          <cell r="F1679" t="str">
            <v>ADD SUPPLEMENTAL DESCRIPTION</v>
          </cell>
          <cell r="G1679">
            <v>0</v>
          </cell>
        </row>
        <row r="1680">
          <cell r="A1680" t="str">
            <v>601E28001</v>
          </cell>
          <cell r="B1680" t="str">
            <v>Y</v>
          </cell>
          <cell r="C1680" t="str">
            <v>CY</v>
          </cell>
          <cell r="D1680" t="str">
            <v>DUMPED ROCK FILL, TYPE D, AS PER PLAN</v>
          </cell>
          <cell r="F1680" t="str">
            <v>ADD SUPPLEMENTAL DESCRIPTION</v>
          </cell>
          <cell r="G1680">
            <v>0</v>
          </cell>
        </row>
        <row r="1681">
          <cell r="A1681" t="str">
            <v>601E28100</v>
          </cell>
          <cell r="B1681" t="str">
            <v>Y</v>
          </cell>
          <cell r="C1681" t="str">
            <v>CY</v>
          </cell>
          <cell r="D1681" t="str">
            <v>DUMPED ROCK FILL</v>
          </cell>
          <cell r="F1681" t="str">
            <v>ADD SUPPLEMENTAL DESCRIPTION</v>
          </cell>
          <cell r="G1681">
            <v>0</v>
          </cell>
        </row>
        <row r="1682">
          <cell r="A1682" t="str">
            <v>601E28101</v>
          </cell>
          <cell r="B1682" t="str">
            <v>Y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B1683" t="str">
            <v>Y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B1684" t="str">
            <v>Y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B1685" t="str">
            <v>Y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B1686" t="str">
            <v>Y</v>
          </cell>
          <cell r="C1686" t="str">
            <v>CY</v>
          </cell>
          <cell r="D1686" t="str">
            <v>ROCK CHANNEL PROTECTION, TYPE A WITH GEOTEXTILE FABRIC</v>
          </cell>
          <cell r="F1686" t="str">
            <v>ADD SUPPLEMENTAL DESCRIPTION</v>
          </cell>
          <cell r="G1686">
            <v>0</v>
          </cell>
        </row>
        <row r="1687">
          <cell r="A1687" t="str">
            <v>601E32005</v>
          </cell>
          <cell r="B1687" t="str">
            <v>Y</v>
          </cell>
          <cell r="C1687" t="str">
            <v>CY</v>
          </cell>
          <cell r="D1687" t="str">
            <v>ROCK CHANNEL PROTECTION, TYPE A WITH GEOTEXTILE FABRIC, AS PER PLAN</v>
          </cell>
          <cell r="F1687" t="str">
            <v>ADD SUPPLEMENTAL DESCRIPTION</v>
          </cell>
          <cell r="G1687">
            <v>0</v>
          </cell>
        </row>
        <row r="1688">
          <cell r="A1688" t="str">
            <v>601E32010</v>
          </cell>
          <cell r="B1688" t="str">
            <v>Y</v>
          </cell>
          <cell r="C1688" t="str">
            <v>CY</v>
          </cell>
          <cell r="D1688" t="str">
            <v>ROCK CHANNEL PROTECTION, TYPE A WITH AGGREGATE FILTER</v>
          </cell>
          <cell r="F1688" t="str">
            <v>ADD SUPPLEMENTAL DESCRIPTION</v>
          </cell>
          <cell r="G1688">
            <v>0</v>
          </cell>
        </row>
        <row r="1689">
          <cell r="A1689" t="str">
            <v>601E32011</v>
          </cell>
          <cell r="B1689" t="str">
            <v>Y</v>
          </cell>
          <cell r="C1689" t="str">
            <v>CY</v>
          </cell>
          <cell r="D1689" t="str">
            <v>ROCK CHANNEL PROTECTION, TYPE A WITH AGGREGATE FILTER, AS PER PLAN</v>
          </cell>
          <cell r="F1689" t="str">
            <v>ADD SUPPLEMENTAL DESCRIPTION</v>
          </cell>
          <cell r="G1689">
            <v>0</v>
          </cell>
        </row>
        <row r="1690">
          <cell r="A1690" t="str">
            <v>601E32100</v>
          </cell>
          <cell r="B1690" t="str">
            <v>Y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B1691" t="str">
            <v>Y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B1692" t="str">
            <v>Y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B1693" t="str">
            <v>Y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B1694" t="str">
            <v>Y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B1695" t="str">
            <v>Y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B1696" t="str">
            <v>Y</v>
          </cell>
          <cell r="C1696" t="str">
            <v>CY</v>
          </cell>
          <cell r="D1696" t="str">
            <v>ROCK CHANNEL PROTECTION, TYPE C WITH FILTER</v>
          </cell>
          <cell r="F1696" t="str">
            <v>DESIGN BUILD PROJECTS ONLY</v>
          </cell>
          <cell r="G1696">
            <v>0</v>
          </cell>
        </row>
        <row r="1697">
          <cell r="A1697" t="str">
            <v>601E32201</v>
          </cell>
          <cell r="B1697" t="str">
            <v>Y</v>
          </cell>
          <cell r="C1697" t="str">
            <v>CY</v>
          </cell>
          <cell r="D1697" t="str">
            <v>ROCK CHANNEL PROTECTION, TYPE C WITH FILTER, AS PER PLAN</v>
          </cell>
          <cell r="F1697" t="str">
            <v>DESIGN BUILD PROJECTS ONLY</v>
          </cell>
          <cell r="G1697">
            <v>0</v>
          </cell>
        </row>
        <row r="1698">
          <cell r="A1698" t="str">
            <v>601E32204</v>
          </cell>
          <cell r="B1698" t="str">
            <v>Y</v>
          </cell>
          <cell r="C1698" t="str">
            <v>CY</v>
          </cell>
          <cell r="D1698" t="str">
            <v>ROCK CHANNEL PROTECTION, TYPE C WITH GEOTEXTILE FABRIC</v>
          </cell>
          <cell r="F1698" t="str">
            <v>DESIGN BUILD PROJECTS ONLY</v>
          </cell>
          <cell r="G1698">
            <v>0</v>
          </cell>
        </row>
        <row r="1699">
          <cell r="A1699" t="str">
            <v>601E32205</v>
          </cell>
          <cell r="B1699" t="str">
            <v>Y</v>
          </cell>
          <cell r="C1699" t="str">
            <v>CY</v>
          </cell>
          <cell r="D1699" t="str">
            <v>ROCK CHANNEL PROTECTION, TYPE C WITH GEOTEXTILE FABRIC, AS PER PLAN</v>
          </cell>
          <cell r="F1699" t="str">
            <v>DESIGN BUILD PROJECTS ONLY</v>
          </cell>
          <cell r="G1699">
            <v>0</v>
          </cell>
        </row>
        <row r="1700">
          <cell r="A1700" t="str">
            <v>601E32210</v>
          </cell>
          <cell r="B1700" t="str">
            <v>Y</v>
          </cell>
          <cell r="C1700" t="str">
            <v>CY</v>
          </cell>
          <cell r="D1700" t="str">
            <v>ROCK CHANNEL PROTECTION, TYPE C WITH AGGREGATE FILTER</v>
          </cell>
          <cell r="F1700" t="str">
            <v>DESIGN BUILD PROJECTS ONLY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F1723" t="str">
            <v>ADD SUPPLEMENTAL DESCRIPTION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F1724" t="str">
            <v>ADD SUPPLEMENTAL DESCRIPTION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F1725" t="str">
            <v>ADD SUPPLEMENTAL DESCRIPTION</v>
          </cell>
          <cell r="G1725">
            <v>0</v>
          </cell>
        </row>
        <row r="1726">
          <cell r="A1726" t="str">
            <v>601E38110</v>
          </cell>
          <cell r="B1726" t="str">
            <v>Y</v>
          </cell>
          <cell r="C1726" t="str">
            <v>FT</v>
          </cell>
          <cell r="D1726" t="str">
            <v>PAVED GUTTER, TYPE 1-8</v>
          </cell>
          <cell r="F1726" t="str">
            <v>SPECIFY THICKNESS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F1776" t="str">
            <v>SPECIFY TYPE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B1778" t="str">
            <v>Y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F1779" t="str">
            <v>ADD SUPPLEMENTAL DESCRIPTION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F1780" t="str">
            <v>ADD SUPPLEMENTAL DESCRIPTION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F1796" t="str">
            <v>ADD SUPPLEMENTAL DESCRIPTION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F1801" t="str">
            <v>ADD SUPPLEMENTAL DESCRIPTION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F1804" t="str">
            <v>ADD SUPPLEMENTAL DESCRIPTION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F1811" t="str">
            <v>ADD SUPPLEMENTAL DESCRIPTION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F1812" t="str">
            <v>ADD SUPPLEMENTAL DESCRIPTION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F1813" t="str">
            <v>ADD SUPPLEMENTAL DESCRIPTION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F1814" t="str">
            <v>ADD SUPPLEMENTAL DESCRIPTION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F1815" t="str">
            <v>ADD SUPPLEMENTAL DESCRIPTION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F1863" t="str">
            <v>ADD SUPPLEMENTAL DESCRIPTION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F1864" t="str">
            <v>ADD SUPPLEMENTAL DESCRIPTION</v>
          </cell>
          <cell r="G1864">
            <v>0</v>
          </cell>
        </row>
        <row r="1865">
          <cell r="A1865" t="str">
            <v>606E16300</v>
          </cell>
          <cell r="B1865" t="str">
            <v>Y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B1866" t="str">
            <v>Y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B1867" t="str">
            <v>Y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B1868" t="str">
            <v>Y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B1869" t="str">
            <v>Y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B1870" t="str">
            <v>Y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B1871" t="str">
            <v>Y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B1872" t="str">
            <v>Y</v>
          </cell>
          <cell r="C1872" t="str">
            <v>FT</v>
          </cell>
          <cell r="D1872" t="str">
            <v>GUARDRAIL REBUILT, TYPE MGS WITH LONG POSTS</v>
          </cell>
          <cell r="F1872" t="str">
            <v>ADD SUPPLEMENTAL DESCRIPTION</v>
          </cell>
          <cell r="G1872">
            <v>0</v>
          </cell>
        </row>
        <row r="1873">
          <cell r="A1873" t="str">
            <v>606E16561</v>
          </cell>
          <cell r="B1873" t="str">
            <v>Y</v>
          </cell>
          <cell r="C1873" t="str">
            <v>FT</v>
          </cell>
          <cell r="D1873" t="str">
            <v>GUARDRAIL REBUILT, TYPE MGS WITH LONG POSTS, AS PER PLAN</v>
          </cell>
          <cell r="F1873" t="str">
            <v>ADD SUPPLEMENTAL DESCRIPTION</v>
          </cell>
          <cell r="G1873">
            <v>0</v>
          </cell>
        </row>
        <row r="1874">
          <cell r="A1874" t="str">
            <v>606E16600</v>
          </cell>
          <cell r="B1874" t="str">
            <v>Y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F1877" t="str">
            <v>REQUIRES PLAN INSERT SHEET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F1880" t="str">
            <v>REQUIRES PLAN INSERT SHEET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F1883" t="str">
            <v>REQUIRES PLAN INSERT SHEET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F1884" t="str">
            <v>REQUIRES PLAN INSERT SHEET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F1885" t="str">
            <v>REQUIRES PLAN INSERT SHEET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F1886" t="str">
            <v>REQUIRES PLAN INSERT SHEET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F1887" t="str">
            <v>REQUIRES PLAN INSERT SHEET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F1909" t="str">
            <v>REQUIRES PLAN INSERT SHEET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F1910" t="str">
            <v>REQUIRES PLAN INSERT SHEET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F1922" t="str">
            <v>REQUIRES PLAN INSERT SHEET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F1923" t="str">
            <v>REQUIRES PLAN INSERT SHEET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F1931" t="str">
            <v>REQUIRES PLAN INSERT SHEET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F1946" t="str">
            <v>REQUIRES PLAN INSERT SHEET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F1949" t="str">
            <v>REQUIRES PLAN INSERT SHEET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F2048" t="str">
            <v>REQUIRES PLAN INSERT SHEET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F2049" t="str">
            <v>REQUIRES PLAN INSERT SHEET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F2058" t="str">
            <v>REQUIRES PLAN INSERT SHEET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F2066" t="str">
            <v>REQUIRES PLAN INSERT SHEET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F2067" t="str">
            <v>REQUIRES PLAN INSERT SHEET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F2068" t="str">
            <v>REQUIRES PLAN INSERT SHEET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F2069" t="str">
            <v>REQUIRES PLAN INSERT SHEET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F2070" t="str">
            <v>REQUIRES PLAN INSERT SHEET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F2071" t="str">
            <v>REQUIRES PLAN INSERT SHEET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F2072" t="str">
            <v>REQUIRES PLAN INSERT SHEET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B2075" t="str">
            <v>Y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B2076" t="str">
            <v>Y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B2077" t="str">
            <v>Y</v>
          </cell>
          <cell r="C2077" t="str">
            <v>FT</v>
          </cell>
          <cell r="D2077" t="str">
            <v>FENCE REBUILT, TYPE CL, AS PER PLAN</v>
          </cell>
          <cell r="F2077" t="str">
            <v>ADD SUPPLEMENTAL DESCRIPTION</v>
          </cell>
          <cell r="G2077">
            <v>0</v>
          </cell>
        </row>
        <row r="2078">
          <cell r="A2078" t="str">
            <v>607E23000</v>
          </cell>
          <cell r="B2078" t="str">
            <v>Y</v>
          </cell>
          <cell r="C2078" t="str">
            <v>FT</v>
          </cell>
          <cell r="D2078" t="str">
            <v>FENCE, TYPE CLT</v>
          </cell>
          <cell r="F2078" t="str">
            <v>ADD SUPPLEMENTAL DESCRIPTION</v>
          </cell>
          <cell r="G2078">
            <v>0</v>
          </cell>
        </row>
        <row r="2079">
          <cell r="A2079" t="str">
            <v>607E23001</v>
          </cell>
          <cell r="B2079" t="str">
            <v>Y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B2080" t="str">
            <v>Y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B2081" t="str">
            <v>Y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B2082" t="str">
            <v>Y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B2083" t="str">
            <v>Y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B2084" t="str">
            <v>Y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B2085" t="str">
            <v>Y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B2086" t="str">
            <v>Y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B2087" t="str">
            <v>Y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B2088" t="str">
            <v>Y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B2089" t="str">
            <v>Y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B2090" t="str">
            <v>Y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B2091" t="str">
            <v>Y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B2092" t="str">
            <v>Y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B2093" t="str">
            <v>Y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F2097" t="str">
            <v>SPECIFY DESIGN MPH/INCH WIDTH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F2098" t="str">
            <v>SPECIFY DESIGN MPH/INCH WIDTH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F2099" t="str">
            <v>SPECIFY DESIGN MPH/INCH WIDTH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F2100" t="str">
            <v>SPECIFY DESIGN MPH/INCH WIDTH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F2101" t="str">
            <v>SPECIFY DESIGN MPH/INCH WIDTH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F2102" t="str">
            <v>SPECIFY DESIGN MPH/INCH WIDTH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F2103" t="str">
            <v>SPECIFY DESIGN MPH/INCH WIDTH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F2104" t="str">
            <v>SPECIFY DESIGN MPH/INCH WIDTH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F2108" t="str">
            <v>ADD SUPPLEMENTAL DESCRIPTION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F2114" t="str">
            <v>ADD SUPPLEMENTAL DESCRIPTION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F2116" t="str">
            <v>ADD SUPPLEMENTAL DESCRIPTION</v>
          </cell>
          <cell r="G2116">
            <v>0</v>
          </cell>
        </row>
        <row r="2117">
          <cell r="A2117" t="str">
            <v>608E12000</v>
          </cell>
          <cell r="B2117" t="str">
            <v>Y</v>
          </cell>
          <cell r="C2117" t="str">
            <v>SF</v>
          </cell>
          <cell r="D2117" t="str">
            <v>5" CONCRETE WALK</v>
          </cell>
          <cell r="F2117" t="str">
            <v>DESIGN BUILD PROJECTS ONLY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F2118" t="str">
            <v>ADD SUPPLEMENTAL DESCRIPTION</v>
          </cell>
          <cell r="G2118">
            <v>0</v>
          </cell>
        </row>
        <row r="2119">
          <cell r="A2119" t="str">
            <v>608E13000</v>
          </cell>
          <cell r="B2119" t="str">
            <v>Y</v>
          </cell>
          <cell r="C2119" t="str">
            <v>SF</v>
          </cell>
          <cell r="D2119" t="str">
            <v>6" CONCRETE WALK</v>
          </cell>
          <cell r="F2119" t="str">
            <v>DESIGN BUILD PROJECTS ONLY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F2128" t="str">
            <v>SPECIFY HEIGHT, OTHER THAN 5'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B2153" t="str">
            <v>Y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B2154" t="str">
            <v>Y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F2166" t="str">
            <v>ADD SUPPLEMENTAL DESCRIPTION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F2167" t="str">
            <v>ADD SUPPLEMENTAL DESCRIPTION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F2168" t="str">
            <v>ADD SUPPLEMENTAL DESCRIPTION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F2169" t="str">
            <v>ADD SUPPLEMENTAL DESCRIPTION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F2466" t="str">
            <v>SPECIFY MATL WHEN WARRANTED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F2467" t="str">
            <v>SPECIFY MATL WHEN WARRANTED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F2468" t="str">
            <v>SPECIFY MATL WHEN WARRANTED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F2469" t="str">
            <v>SPECIFY MATL WHEN WARRANTED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F2470" t="str">
            <v>SPECIFY MATL WHEN WARRANTED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F2471" t="str">
            <v>SPECIFY MATL WHEN WARRANTED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F2472" t="str">
            <v>SPECIFY MATL WHEN WARRANTED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F2473" t="str">
            <v>SPECIFY MATL WHEN WARRANTED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F2474" t="str">
            <v>SPECIFY MATL WHEN WARRANTED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F2475" t="str">
            <v>SPECIFY MATL WHEN WARRANTED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F2476" t="str">
            <v>SPECIFY MATL WHEN WARRANTED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F2477" t="str">
            <v>SPECIFY MATL WHEN WARRANTED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F2478" t="str">
            <v>SPECIFY MATL WHEN WARRANTED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F2479" t="str">
            <v>SPECIFY MATL WHEN WARRANTED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F2480" t="str">
            <v>SPECIFY MATL WHEN WARRANTED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F2481" t="str">
            <v>SPECIFY MATL WHEN WARRANTED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F2482" t="str">
            <v>SPECIFY MATL WHEN WARRANTED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F2483" t="str">
            <v>SPECIFY MATL WHEN WARRANTED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F2484" t="str">
            <v>SPECIFY MATL WHEN WARRANTED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F2485" t="str">
            <v>SPECIFY MATL WHEN WARRANTED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F2486" t="str">
            <v>SPECIFY MATL WHEN WARRANTED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F2487" t="str">
            <v>SPECIFY MATL WHEN WARRANTED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F2488" t="str">
            <v>SPECIFY MATL WHEN WARRANTED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F2489" t="str">
            <v>SPECIFY MATL WHEN WARRANTED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F2490" t="str">
            <v>SPECIFY MATL WHEN WARRANTED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F2491" t="str">
            <v>SPECIFY MATL AND DIAMETER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F2612" t="str">
            <v>SPECIFY CONDUIT DIAMETER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F2613" t="str">
            <v>SPECIFY CONDUIT DIAMETER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F2614" t="str">
            <v>SPECIFY CONDUIT DIAMETER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F2615" t="str">
            <v>SPECIFY CONDUIT DIAMETER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F2616" t="str">
            <v>SPECIFY SIZE (SPAN X RISE)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F2617" t="str">
            <v>SPECIFY SIZE (SPAN X RISE)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F2618" t="str">
            <v>SPECIFY SIZE (SPAN X RISE)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F2619" t="str">
            <v>SPECIFY SIZE (SPAN X RISE)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F2620" t="str">
            <v>SPECIFY SIZE (SPAN X RISE)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F2621" t="str">
            <v>SPECIFY SIZE (SPAN X RISE)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F2622" t="str">
            <v>SPECIFY MIN/MAX COV; SPANXRISE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F2623" t="str">
            <v>SPECIFY MIN/MAX COV; SPANXRISE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F2624" t="str">
            <v>SPECIFY MIN/MAX COV; SPANXRISE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F2625" t="str">
            <v>SPECIFY MIN/MAX COV; SPANXRISE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F2768" t="str">
            <v>SPECIFY TYPE AND SIZE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F2770" t="str">
            <v>SPECIFY TYPE AND SIZE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F2771" t="str">
            <v>SPECIFY TYPE AND SIZE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F2772" t="str">
            <v>SPECIFY TYPE AND SIZE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B2774" t="str">
            <v>Y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F2775" t="str">
            <v>SPECIFY SIZE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F2776" t="str">
            <v>SPECIFY SIZE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F2778" t="str">
            <v>SPECIFY SIZE</v>
          </cell>
          <cell r="G2778">
            <v>0</v>
          </cell>
        </row>
        <row r="2779">
          <cell r="A2779" t="str">
            <v>611E98601</v>
          </cell>
          <cell r="B2779" t="str">
            <v>Y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F2780" t="str">
            <v>ADD SUPPLEMENTAL DESCRIPTION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F2782" t="str">
            <v>ADD SUPPLEMENTAL DESCRIPTION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F2783" t="str">
            <v>ADD SUPPLEMENTAL DESCRIPTION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F2784" t="str">
            <v>ADD SUPPLEMENTAL DESCRIPTION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F2785" t="str">
            <v>ADD SUPPLEMENTAL DESCRIPTION</v>
          </cell>
          <cell r="G2785">
            <v>0</v>
          </cell>
        </row>
        <row r="2786">
          <cell r="A2786" t="str">
            <v>611E98640</v>
          </cell>
          <cell r="B2786" t="str">
            <v>Y</v>
          </cell>
          <cell r="C2786" t="str">
            <v>EACH</v>
          </cell>
          <cell r="D2786" t="str">
            <v>CATCH BASIN FRAME</v>
          </cell>
          <cell r="F2786" t="str">
            <v>DESIGN BUILD PROJECTS ONLY</v>
          </cell>
          <cell r="G2786">
            <v>0</v>
          </cell>
        </row>
        <row r="2787">
          <cell r="A2787" t="str">
            <v>611E98644</v>
          </cell>
          <cell r="B2787" t="str">
            <v>Y</v>
          </cell>
          <cell r="C2787" t="str">
            <v>EACH</v>
          </cell>
          <cell r="D2787" t="str">
            <v>CATCH BASIN GRATE</v>
          </cell>
          <cell r="F2787" t="str">
            <v>DESIGN BUILD PROJECTS ONLY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F2859" t="str">
            <v>ADD SUPPLEMENTAL DESCRIPTION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F2950" t="str">
            <v>ADD SUPPLEMENTAL DESCRIPTION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F2977" t="str">
            <v>ADD SUPPLEMENTAL DESCRIPTION</v>
          </cell>
          <cell r="G2977">
            <v>0</v>
          </cell>
        </row>
        <row r="2978">
          <cell r="A2978" t="str">
            <v>614E12470</v>
          </cell>
          <cell r="B2978" t="str">
            <v>Y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B2988" t="str">
            <v>Y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B2989" t="str">
            <v>Y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B2994" t="str">
            <v>Y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F2995" t="str">
            <v>ADD SUPPLEMENTAL DESCRIPTION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F2996" t="str">
            <v>ADD SUPPLEMENTAL DESCRIPTION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F2997" t="str">
            <v>ADD SUPPLEMENTAL DESCRIPTION</v>
          </cell>
          <cell r="G2997">
            <v>0</v>
          </cell>
        </row>
        <row r="2998">
          <cell r="A2998" t="str">
            <v>614E13201</v>
          </cell>
          <cell r="B2998" t="str">
            <v>Y</v>
          </cell>
          <cell r="C2998" t="str">
            <v>EACH</v>
          </cell>
          <cell r="D2998" t="str">
            <v>BARRIER REFLECTOR, TYPE A, AS PER PLAN</v>
          </cell>
          <cell r="F2998" t="str">
            <v>ADD SUPPLEMENTAL DESCRIPTION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B3016" t="str">
            <v>Y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B3017" t="str">
            <v>Y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B3018" t="str">
            <v>Y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F3029" t="str">
            <v>ADD SUPPLEMENTAL DESCRIPTION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F3036" t="str">
            <v>CHECK UNIT OF MEASURE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F3037" t="str">
            <v>CHECK UNIT OF MEASURE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B3047" t="str">
            <v>Y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B3048" t="str">
            <v>Y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B3053" t="str">
            <v>Y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F3058" t="str">
            <v>SPECIFY 1WAY OR BIDIRECTIONAL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F3059" t="str">
            <v>SPECIFY 1WAY OR BIDIRECTIONAL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F3060" t="str">
            <v>SPECIFY 1WAY OR BIDIRECTIONAL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F3061" t="str">
            <v>SPECIFY 1WAY OR BIDIRECTIONAL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F3062" t="str">
            <v>SPECIFY 1WAY OR BIDIRECTIONAL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B3072" t="str">
            <v>Y</v>
          </cell>
          <cell r="C3072" t="str">
            <v>FT</v>
          </cell>
          <cell r="D3072" t="str">
            <v>WORK ZONE CHANNELIZING LINE, CLASS III, 642 PAINT</v>
          </cell>
          <cell r="F3072" t="str">
            <v>ODOT INTERNAL USE ONLY</v>
          </cell>
          <cell r="G3072">
            <v>0</v>
          </cell>
        </row>
        <row r="3073">
          <cell r="A3073" t="str">
            <v>614E24000</v>
          </cell>
          <cell r="B3073" t="str">
            <v>Y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F3074" t="str">
            <v>ADD SUPPLEMENTAL DESCRIPTION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F3076" t="str">
            <v>ADD SUPPLEMENTAL DESCRIPTION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F3077" t="str">
            <v>ADD SUPPLEMENTAL DESCRIPTION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F3078" t="str">
            <v>ADD SUPPLEMENTAL DESCRIPTION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F3079" t="str">
            <v>ADD SUPPLEMENTAL DESCRIPTION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F3080" t="str">
            <v>ADD SUPPLEMENTAL DESCRIPTION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F3081" t="str">
            <v>ADD SUPPLEMENTAL DESCRIPTION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F3082" t="str">
            <v>CHECK UNIT OF MEASURE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F3083" t="str">
            <v>CHECK UNIT OF MEASURE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F3225" t="str">
            <v>OBSOLETE 01/01/2022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F3238" t="str">
            <v>OBSOLETE 01/01/2022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F3239" t="str">
            <v>OBSOLETE 01/01/2022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F3244" t="str">
            <v>OBSOLETE 01/01/2022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F3245" t="str">
            <v>OBSOLETE 01/01/2022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F3246" t="str">
            <v>OBSOLETE 01/01/2022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F3247" t="str">
            <v>OBSOLETE 01/01/2022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F3289" t="str">
            <v>ADD SUPPLEMENTAL DESCRIPTION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F3290" t="str">
            <v>ADD SUPPLEMENTAL DESCRIPTION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F3291" t="str">
            <v>ADD SUPPLEMENTAL DESCRIPTION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F3292" t="str">
            <v>ADD SUPPLEMENTAL DESCRIPTION</v>
          </cell>
          <cell r="G3292">
            <v>0</v>
          </cell>
        </row>
        <row r="3293">
          <cell r="A3293" t="str">
            <v>623E12010</v>
          </cell>
          <cell r="B3293" t="str">
            <v>Y</v>
          </cell>
          <cell r="C3293" t="str">
            <v>EACH</v>
          </cell>
          <cell r="D3293" t="str">
            <v>PRIMARY PROJECT CONTROL MONUMENT, TYPE B</v>
          </cell>
          <cell r="F3293" t="str">
            <v>DESIGN BUILD PROJECTS ONLY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B3296" t="str">
            <v>Y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B3301" t="str">
            <v>Y</v>
          </cell>
          <cell r="C3301" t="str">
            <v>EACH</v>
          </cell>
          <cell r="D3301" t="str">
            <v>MONUMENT ASSEMBLY REMOVED AND RESET, AS PER PLAN</v>
          </cell>
          <cell r="F3301" t="str">
            <v>DESIGN BUILD PROJECTS ONLY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F3312" t="str">
            <v>ADD SUPPLEMENTAL DESCRIPTION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F3313" t="str">
            <v>ADD SUPPLEMENTAL DESCRIPTION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F3319" t="str">
            <v>CHECK UNIT OF MEASURE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F3320" t="str">
            <v>CHECK UNIT OF MEASURE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F3321" t="str">
            <v>CHECK UNIT OF MEASURE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F3322" t="str">
            <v>CHECK UNIT OF MEASURE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F3323" t="str">
            <v>CHECK UNIT OF MEASURE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F3324" t="str">
            <v>CHECK UNIT OF MEASURE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F3325" t="str">
            <v>CHECK UNIT OF MEASURE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F3326" t="str">
            <v>CHECK UNIT OF MEASURE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F3327" t="str">
            <v>CHECK UNIT OF MEASURE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F3328" t="str">
            <v>CHECK UNIT OF MEASURE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F3329" t="str">
            <v>CHECK UNIT OF MEASURE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F3330" t="str">
            <v>CHECK UNIT OF MEASURE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F3331" t="str">
            <v>CHECK UNIT OF MEASURE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F3332" t="str">
            <v>CHECK UNIT OF MEASURE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F3333" t="str">
            <v>CHECK UNIT OF MEASURE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F3351" t="str">
            <v>ADD SUPPLEMENTAL DESCRIPTION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F3352" t="str">
            <v>ADD SUPPLEMENTAL DESCRIPTION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F3359" t="str">
            <v>ADD SUPPLEMENTAL DESCRIPTION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F3360" t="str">
            <v>ADD SUPPLEMENTAL DESCRIPTION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F3372" t="str">
            <v>REQUIRES PLAN INSERT SHEET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F3373" t="str">
            <v>REQUIRES PLAN INSERT SHEET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F3407" t="str">
            <v>ADD SUPPLEMENTAL DESCRIPTION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F3408" t="str">
            <v>ADD SUPPLEMENTAL DESCRIPTION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F3409" t="str">
            <v>ADD SUPPLEMENTAL DESCRIPTION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F3410" t="str">
            <v>ADD SUPPLEMENTAL DESCRIPTION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F3411" t="str">
            <v>ADD SUPPLEMENTAL DESCRIPTION</v>
          </cell>
          <cell r="G3411">
            <v>0</v>
          </cell>
        </row>
        <row r="3412">
          <cell r="A3412" t="str">
            <v>625E13404</v>
          </cell>
          <cell r="B3412" t="str">
            <v>Y</v>
          </cell>
          <cell r="C3412" t="str">
            <v>EACH</v>
          </cell>
          <cell r="D3412" t="str">
            <v>LIGHT TOWER, BBBBBB110</v>
          </cell>
          <cell r="F3412" t="str">
            <v>DESIGN BUILD PROJECTS ONLY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F3432" t="str">
            <v>ADD SUPPLEMENTAL DESCRIPTION</v>
          </cell>
          <cell r="G3432">
            <v>0</v>
          </cell>
        </row>
        <row r="3433">
          <cell r="A3433" t="str">
            <v>625E14200</v>
          </cell>
          <cell r="B3433" t="str">
            <v>Y</v>
          </cell>
          <cell r="C3433" t="str">
            <v>EACH</v>
          </cell>
          <cell r="D3433" t="str">
            <v>LIGHT POLE FOUNDATION, 24" X 10' DEEP</v>
          </cell>
          <cell r="F3433" t="str">
            <v>DESIGN BUILD PROJECTS ONLY</v>
          </cell>
          <cell r="G3433">
            <v>0</v>
          </cell>
        </row>
        <row r="3434">
          <cell r="A3434" t="str">
            <v>625E14201</v>
          </cell>
          <cell r="B3434" t="str">
            <v>Y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B3439" t="str">
            <v>Y</v>
          </cell>
          <cell r="C3439" t="str">
            <v>EACH</v>
          </cell>
          <cell r="D3439" t="str">
            <v>LIGHT TOWER, BBBBBB140</v>
          </cell>
          <cell r="F3439" t="str">
            <v>DESIGN BUILD PROJECTS ONLY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F3453" t="str">
            <v>ADD SUPPLEMENTAL DESCRIPTION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F3457" t="str">
            <v>ADD SUPPLEMENTAL DESCRIPTION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F3458" t="str">
            <v>ADD SUPPLEMENTAL DESCRIPTION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F3459" t="str">
            <v>ADD SUPPLEMENTAL DESCRIPTION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F3460" t="str">
            <v>ADD SUPPLEMENTAL DESCRIPTION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F3471" t="str">
            <v>ADD SUPPLEMENTAL DESCRIPTION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F3537" t="str">
            <v>ADD SUPPLEMENTAL DESCRIPTION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F3556" t="str">
            <v>ADD SUPPLEMENTAL DESCRIPTION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F3567" t="str">
            <v>ADD SUPPLEMENTAL DESCRIPTION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F3590" t="str">
            <v>ADD SUPPLEMENTAL DESCRIPTION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F3602" t="str">
            <v>ADD SUPPLEMENTAL DESCRIPTION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F3619" t="str">
            <v>ADD SUPPLEMENTAL DESCRIPTION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F3717" t="str">
            <v>ADD SUPPLEMENTAL DESCRIPTION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F3720" t="str">
            <v>SPECIFY SIZE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F3721" t="str">
            <v>SPECIFY SIZE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F3722" t="str">
            <v>SPECIFY SIZE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F3723" t="str">
            <v>SPECIFY SIZE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F3724" t="str">
            <v>SPECIFY SIZE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F3725" t="str">
            <v>SPECIFY SIZE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F3726" t="str">
            <v>SPECIFY SIZE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F3727" t="str">
            <v>SPECIFY SIZE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F3728" t="str">
            <v>SPECIFY SIZE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F3729" t="str">
            <v>SPECIFY SIZE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F3730" t="str">
            <v>SPECIFY SIZE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F3733" t="str">
            <v>ADD SUPPLEMENTAL DESCRIPTION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F3734" t="str">
            <v>ADD SUPPLEMENTAL DESCRIPTION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F3735" t="str">
            <v>ADD SUPPLEMENTAL DESCRIPTION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F3736" t="str">
            <v>ADD SUPPLEMENTAL DESCRIPTION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F3737" t="str">
            <v>ADD SUPPLEMENTAL DESCRIPTION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F3738" t="str">
            <v>ADD SUPPLEMENTAL DESCRIPTION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F3739" t="str">
            <v>ADD SUPPLEMENTAL DESCRIPTION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F3740" t="str">
            <v>ADD SUPPLEMENTAL DESCRIPTION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F3741" t="str">
            <v>ADD SUPPLEMENTAL DESCRIPTION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F3742" t="str">
            <v>ADD SUPPLEMENTAL DESCRIPTION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F3743" t="str">
            <v>ADD SUPPLEMENTAL DESCRIPTION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F3748" t="str">
            <v>ADD SUPPLEMENTAL DESCRIPTION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F3749" t="str">
            <v>ADD SUPPLEMENTAL DESCRIPTION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F3750" t="str">
            <v>ADD SUPPLEMENTAL DESCRIPTION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F3751" t="str">
            <v>ADD SUPPLEMENTAL DESCRIPTION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F3752" t="str">
            <v>ADD SUPPLEMENTAL DESCRIPTION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F3753" t="str">
            <v>ADD SUPPLEMENTAL DESCRIPTION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F3754" t="str">
            <v>ADD SUPPLEMENTAL DESCRIPTION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F3755" t="str">
            <v>ADD SUPPLEMENTAL DESCRIPTION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F3756" t="str">
            <v>ADD SUPPLEMENTAL DESCRIPTION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F3759" t="str">
            <v>ADD SUPPLEMENTAL DESCRIPTION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F3760" t="str">
            <v>ADD SUPPLEMENTAL DESCRIPTION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F3763" t="str">
            <v>ADD SUPPLEMENTAL DESCRIPTION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F3764" t="str">
            <v>ADD SUPPLEMENTAL DESCRIPTION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F3765" t="str">
            <v>ADD SUPPLEMENTAL DESCRIPTION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F3780" t="str">
            <v>ADD SUPPLEMENTAL DESCRIPTION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F3824" t="str">
            <v>ADD SUPPLEMENTAL DESCRIPTION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B3835" t="str">
            <v>Y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F3857" t="str">
            <v>CHECK UNIT OF MEASURE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F3858" t="str">
            <v>CHECK UNIT OF MEASURE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F3859" t="str">
            <v>CHECK UNIT OF MEASURE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F3860" t="str">
            <v>CHECK UNIT OF MEASURE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B3867" t="str">
            <v>Y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B3868" t="str">
            <v>Y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B3869" t="str">
            <v>Y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B3879" t="str">
            <v>Y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B3880" t="str">
            <v>Y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F3914" t="str">
            <v>SPECIFY LOCATION</v>
          </cell>
          <cell r="G3914">
            <v>0</v>
          </cell>
        </row>
        <row r="3915">
          <cell r="A3915" t="str">
            <v>630E15803</v>
          </cell>
          <cell r="B3915" t="str">
            <v>Y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F3916" t="str">
            <v>ADD SUPPLEMENTAL DESCRIPTION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F3917" t="str">
            <v>ADD SUPPLEMENTAL DESCRIPTION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F3918" t="str">
            <v>ADD SUPPLEMENTAL DESCRIPTION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F3919" t="str">
            <v>ADD SUPPLEMENTAL DESCRIPTION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F3920" t="str">
            <v>ADD SUPPLEMENTAL DESCRIPTION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F3921" t="str">
            <v>ADD SUPPLEMENTAL DESCRIPTION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F3922" t="str">
            <v>ADD SUPPLEMENTAL DESCRIPTION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F3923" t="str">
            <v>ADD SUPPLEMENTAL DESCRIPTION</v>
          </cell>
          <cell r="G3923">
            <v>0</v>
          </cell>
        </row>
        <row r="3924">
          <cell r="A3924" t="str">
            <v>630E16302</v>
          </cell>
          <cell r="B3924" t="str">
            <v>Y</v>
          </cell>
          <cell r="C3924" t="str">
            <v>EACH</v>
          </cell>
          <cell r="D3924" t="str">
            <v>COMBINATION OVERHEAD SIGN SUPPORT, TYPE TC-16.21, DESIGN 13</v>
          </cell>
          <cell r="F3924" t="str">
            <v>DESIGN BUILD PROJECTS ONLY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F3925" t="str">
            <v>SPECIFY 1WAY OR BIDIRECTIONAL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F3926" t="str">
            <v>SPECIFY 1WAY OR BIDIRECTIONAL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F3927" t="str">
            <v>SPECIFY 1WAY OR BIDIRECTIONAL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F3928" t="str">
            <v>SPECIFY 1WAY OR BIDIRECTIONAL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F3929" t="str">
            <v>SPECIFY 1WAY OR BIDIRECTIONAL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B3931" t="str">
            <v>Y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F4206" t="str">
            <v>ADD SUPPLEMENTAL DESCRIPTION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F4215" t="str">
            <v>ADD SUPPLEMENTAL DESCRIPTION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B4266" t="str">
            <v>Y</v>
          </cell>
          <cell r="C4266" t="str">
            <v>EACH</v>
          </cell>
          <cell r="D4266" t="str">
            <v>REMOVAL OF OVERHEAD SIGN SUPPORT AND DELIVERY, TYPE TC-15.115, AS PER PLAN</v>
          </cell>
          <cell r="F4266" t="str">
            <v>CHECK UNIT OF MEASURE</v>
          </cell>
          <cell r="G4266">
            <v>0</v>
          </cell>
        </row>
        <row r="4267">
          <cell r="A4267" t="str">
            <v>630E89842</v>
          </cell>
          <cell r="B4267" t="str">
            <v>Y</v>
          </cell>
          <cell r="C4267" t="str">
            <v>EACH</v>
          </cell>
          <cell r="D4267" t="str">
            <v>REMOVAL OF OVERHEAD SIGN SUPPORT AND DELIVERY, TYPE TC-18.24</v>
          </cell>
          <cell r="F4267" t="str">
            <v>CHECK UNIT OF MEASURE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B4294" t="str">
            <v>Y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F4470" t="str">
            <v>ADD SUPPLEMENTAL DESCRIPTION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F4473" t="str">
            <v>ADD SUPPLEMENTAL DESCRIPTION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F4474" t="str">
            <v>ADD SUPPLEMENTAL DESCRIPTION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F4475" t="str">
            <v>ADD SUPPLEMENTAL DESCRIPTION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F4476" t="str">
            <v>ADD SUPPLEMENTAL DESCRIPTION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F4477" t="str">
            <v>ADD SUPPLEMENTAL DESCRIPTION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F4478" t="str">
            <v>ADD SUPPLEMENTAL DESCRIPTION</v>
          </cell>
          <cell r="G4478">
            <v>0</v>
          </cell>
        </row>
        <row r="4479">
          <cell r="A4479" t="str">
            <v>632E40501</v>
          </cell>
          <cell r="B4479" t="str">
            <v>Y</v>
          </cell>
          <cell r="C4479" t="str">
            <v>FT</v>
          </cell>
          <cell r="D4479" t="str">
            <v>SIGNAL CABLE, 5 CONDUCTOR, NO. 14 AWG, AS PER PLAN</v>
          </cell>
          <cell r="F4479" t="str">
            <v>DESIGN BUILD PROJECTS ONLY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F4505" t="str">
            <v>ADD SUPPLEMENTAL DESCRIPTION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F4514" t="str">
            <v>ADD SUPPLEMENTAL DESCRIPTION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F4520" t="str">
            <v>SPECIFY TYPE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F4535" t="str">
            <v>ADD SUPPLEMENTAL DESCRIPTION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F4545" t="str">
            <v>ADD SUPPLEMENTAL DESCRIPTION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F4547" t="str">
            <v>ADD SUPPLEMENTAL DESCRIPTION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F4548" t="str">
            <v>ADD SUPPLEMENTAL DESCRIPTION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F4549" t="str">
            <v>ADD SUPPLEMENTAL DESCRIPTION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F4550" t="str">
            <v>ADD SUPPLEMENTAL DESCRIPTION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F4560" t="str">
            <v>ADD SUPPLEMENTAL DESCRIPTION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F4561" t="str">
            <v>SPECIFY COLOR IF NECESSARY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F4562" t="str">
            <v>SPECIFY COLOR IF NECESSARY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F4563" t="str">
            <v>SPECIFY COLOR IF NECESSARY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F4564" t="str">
            <v>SPECIFY COLOR IF NECESSARY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F4566" t="str">
            <v>SPECIFY COLOR IF NECESSARY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F4567" t="str">
            <v>SPECIFY COLOR IF NECESSARY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F4568" t="str">
            <v>SPECIFY COLOR IF NECESSARY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F4569" t="str">
            <v>SPECIFY COLOR IF NECESSARY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F4570" t="str">
            <v>SPECIFY COLOR IF NECESSARY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F4571" t="str">
            <v>SPECIFY COLOR IF NECESSARY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F4572" t="str">
            <v>SPECIFY COLOR IF NECESSARY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F4574" t="str">
            <v>SPECIFY COLOR IF NECESSARY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F4575" t="str">
            <v>SPECIFY COLOR IF NECESSARY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F4576" t="str">
            <v>SPECIFY COLOR IF NECESSARY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F4578" t="str">
            <v>SPECIFY COLOR IF NECESSARY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F4579" t="str">
            <v>SPECIFY COLOR IF NECESSARY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F4580" t="str">
            <v>SPECIFY COLOR IF NECESSARY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F4581" t="str">
            <v>SPECIFY COLOR IF NECESSARY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F4582" t="str">
            <v>SPECIFY COLOR IF NECESSARY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F4583" t="str">
            <v>SPECIFY COLOR IF NECESSARY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F4584" t="str">
            <v>SPECIFY COLOR IF NECESSARY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F4585" t="str">
            <v>SPECIFY COLOR IF NECESSARY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F4586" t="str">
            <v>SPECIFY COLOR IF NECESSARY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F4587" t="str">
            <v>SPECIFY COLOR IF NECESSARY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F4588" t="str">
            <v>SPECIFY COLOR IF NECESSARY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F4589" t="str">
            <v>SPECIFY COLOR IF NECESSARY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F4590" t="str">
            <v>SPECIFY COLOR IF NECESSARY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F4591" t="str">
            <v>SPECIFY COLOR IF NECESSARY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F4592" t="str">
            <v>SPECIFY COLOR IF NECESSARY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F4593" t="str">
            <v>SPECIFY COLOR IF NECESSARY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F4594" t="str">
            <v>SPECIFY COLOR IF NECESSARY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F4595" t="str">
            <v>SPECIFY COLOR IF NECESSARY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F4596" t="str">
            <v>SPECIFY COLOR IF NECESSARY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F4597" t="str">
            <v>SPECIFY COLOR IF NECESSARY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F4598" t="str">
            <v>SPECIFY COLOR IF NECESSARY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F4599" t="str">
            <v>SPECIFY COLOR IF NECESSARY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F4600" t="str">
            <v>SPECIFY COLOR IF NECESSARY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F4601" t="str">
            <v>SPECIFY COLOR IF NECESSARY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F4602" t="str">
            <v>SPECIFY COLOR IF NECESSARY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F4603" t="str">
            <v>SPECIFY COLOR IF NECESSARY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F4604" t="str">
            <v>SPECIFY COLOR IF NECESSARY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F4605" t="str">
            <v>SPECIFY COLOR IF NECESSARY</v>
          </cell>
          <cell r="G4605">
            <v>0</v>
          </cell>
        </row>
        <row r="4606">
          <cell r="A4606" t="str">
            <v>632E75072</v>
          </cell>
          <cell r="B4606" t="str">
            <v>Y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B4607" t="str">
            <v>Y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B4608" t="str">
            <v>Y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B4609" t="str">
            <v>Y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F4610" t="str">
            <v>SPECIFY TYPE AND/OR COLOR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F4611" t="str">
            <v>SPECIFY TYPE AND/OR COLOR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F4658" t="str">
            <v>ADD SUPPLEMENTAL DESCRIPTION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F4709" t="str">
            <v>ADD SUPPLEMENTAL DESCRIPTION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F4710" t="str">
            <v>ADD SUPPLEMENTAL DESCRIPTION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F4711" t="str">
            <v>ADD SUPPLEMENTAL DESCRIPTION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F4712" t="str">
            <v>ADD SUPPLEMENTAL DESCRIPTION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F4713" t="str">
            <v>ADD SUPPLEMENTAL DESCRIPTION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F4760" t="str">
            <v>ADD SUPPLEMENTAL DESCRIPTION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F4772" t="str">
            <v>ADD SUPPLEMENTAL DESCRIPTION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F5040" t="str">
            <v>ADD SUPPLEMENTAL DESCRIPTION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F5064" t="str">
            <v>ADD SUPPLEMENTAL DESCRIPTION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F5103" t="str">
            <v>ADD SUPPLEMENTAL DESCRIPTION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F5146" t="str">
            <v>SPECIFY TYPE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F5147" t="str">
            <v>SPECIFY TYPE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F5192" t="str">
            <v>ADD SUPPLEMENTAL DESCRIPTION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F5193" t="str">
            <v>ADD SUPPLEMENTAL DESCRIPTION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F5194" t="str">
            <v>ADD SUPPLEMENTAL DESCRIPTION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F5199" t="str">
            <v>SPECIFY TYPE OF ITEM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F5213" t="str">
            <v>ADD SUPPLEMENTAL DESCRIPTION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F5214" t="str">
            <v>ADD SUPPLEMENTAL DESCRIPTION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F5215" t="str">
            <v>ADD SUPPLEMENTAL DESCRIPTION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F5216" t="str">
            <v>ADD SUPPLEMENTAL DESCRIPTION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F5217" t="str">
            <v>ADD SUPPLEMENTAL DESCRIPTION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F5218" t="str">
            <v>ADD SUPPLEMENTAL DESCRIPTION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F5219" t="str">
            <v>ADD SUPPLEMENTAL DESCRIPTION</v>
          </cell>
          <cell r="G5219">
            <v>0</v>
          </cell>
        </row>
        <row r="5220">
          <cell r="A5220" t="str">
            <v>638E07318</v>
          </cell>
          <cell r="B5220" t="str">
            <v>Y</v>
          </cell>
          <cell r="C5220" t="str">
            <v>FT</v>
          </cell>
          <cell r="D5220" t="str">
            <v>40" STEEL PIPE ENCASEMENT, BORED OR JACKED</v>
          </cell>
          <cell r="F5220" t="str">
            <v>DESIGN BUILD PROJECTS ONLY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F5256" t="str">
            <v>ADD SUPPLEMENTAL DESCRIPTION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F5257" t="str">
            <v>ADD SUPPLEMENTAL DESCRIPTION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F5258" t="str">
            <v>ADD SUPPLEMENTAL DESCRIPTION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B5793" t="str">
            <v>Y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B5794" t="str">
            <v>Y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B5795" t="str">
            <v>Y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B5798" t="str">
            <v>Y</v>
          </cell>
          <cell r="C5798" t="str">
            <v>MILE</v>
          </cell>
          <cell r="D5798" t="str">
            <v>EDGE LINE, 4"</v>
          </cell>
          <cell r="F5798" t="str">
            <v>SPECIFY MUNICIPAL STANDARD</v>
          </cell>
          <cell r="G5798">
            <v>0</v>
          </cell>
        </row>
        <row r="5799">
          <cell r="A5799" t="str">
            <v>642E00091</v>
          </cell>
          <cell r="B5799" t="str">
            <v>Y</v>
          </cell>
          <cell r="C5799" t="str">
            <v>MILE</v>
          </cell>
          <cell r="D5799" t="str">
            <v>EDGE LINE, 4", AS PER PLAN</v>
          </cell>
          <cell r="F5799" t="str">
            <v>SPECIFY MUNICIPAL STANDARD</v>
          </cell>
          <cell r="G5799">
            <v>0</v>
          </cell>
        </row>
        <row r="5800">
          <cell r="A5800" t="str">
            <v>642E00094</v>
          </cell>
          <cell r="B5800" t="str">
            <v>Y</v>
          </cell>
          <cell r="C5800" t="str">
            <v>MILE</v>
          </cell>
          <cell r="D5800" t="str">
            <v>EDGE LINE, 6"</v>
          </cell>
          <cell r="F5800" t="str">
            <v>SPECIFY MUNICIPAL STANDARD</v>
          </cell>
          <cell r="G5800">
            <v>0</v>
          </cell>
        </row>
        <row r="5801">
          <cell r="A5801" t="str">
            <v>642E00100</v>
          </cell>
          <cell r="B5801" t="str">
            <v>Y</v>
          </cell>
          <cell r="C5801" t="str">
            <v>MILE</v>
          </cell>
          <cell r="D5801" t="str">
            <v>EDGE LINE, 4", TYPE 1</v>
          </cell>
          <cell r="F5801" t="str">
            <v>SPECIFY MUNICIPAL STANDARD</v>
          </cell>
          <cell r="G5801">
            <v>0</v>
          </cell>
        </row>
        <row r="5802">
          <cell r="A5802" t="str">
            <v>642E00101</v>
          </cell>
          <cell r="B5802" t="str">
            <v>Y</v>
          </cell>
          <cell r="C5802" t="str">
            <v>MILE</v>
          </cell>
          <cell r="D5802" t="str">
            <v>EDGE LINE, 4", TYPE 1, AS PER PLAN</v>
          </cell>
          <cell r="F5802" t="str">
            <v>SPECIFY MUNICIPAL STANDARD</v>
          </cell>
          <cell r="G5802">
            <v>0</v>
          </cell>
        </row>
        <row r="5803">
          <cell r="A5803" t="str">
            <v>642E00104</v>
          </cell>
          <cell r="B5803" t="str">
            <v>Y</v>
          </cell>
          <cell r="C5803" t="str">
            <v>MILE</v>
          </cell>
          <cell r="D5803" t="str">
            <v>EDGE LINE, 6", TYPE 1</v>
          </cell>
          <cell r="F5803" t="str">
            <v>SPECIFY MUNICIPAL STANDARD</v>
          </cell>
          <cell r="G5803">
            <v>0</v>
          </cell>
        </row>
        <row r="5804">
          <cell r="A5804" t="str">
            <v>642E00105</v>
          </cell>
          <cell r="B5804" t="str">
            <v>Y</v>
          </cell>
          <cell r="C5804" t="str">
            <v>MILE</v>
          </cell>
          <cell r="D5804" t="str">
            <v>EDGE LINE, 6", TYPE 1, AS PER PLAN</v>
          </cell>
          <cell r="F5804" t="str">
            <v>SPECIFY MUNICIPAL STANDARD</v>
          </cell>
          <cell r="G5804">
            <v>0</v>
          </cell>
        </row>
        <row r="5805">
          <cell r="A5805" t="str">
            <v>642E00110</v>
          </cell>
          <cell r="B5805" t="str">
            <v>Y</v>
          </cell>
          <cell r="C5805" t="str">
            <v>MILE</v>
          </cell>
          <cell r="D5805" t="str">
            <v>EDGE LINE, 4", TYPE 1A</v>
          </cell>
          <cell r="F5805" t="str">
            <v>SPECIFY MUNICIPAL STANDARD</v>
          </cell>
          <cell r="G5805">
            <v>0</v>
          </cell>
        </row>
        <row r="5806">
          <cell r="A5806" t="str">
            <v>642E00111</v>
          </cell>
          <cell r="B5806" t="str">
            <v>Y</v>
          </cell>
          <cell r="C5806" t="str">
            <v>MILE</v>
          </cell>
          <cell r="D5806" t="str">
            <v>EDGE LINE, 4", TYPE 1A, AS PER PLAN</v>
          </cell>
          <cell r="F5806" t="str">
            <v>SPECIFY MUNICIPAL STANDARD</v>
          </cell>
          <cell r="G5806">
            <v>0</v>
          </cell>
        </row>
        <row r="5807">
          <cell r="A5807" t="str">
            <v>642E00114</v>
          </cell>
          <cell r="B5807" t="str">
            <v>Y</v>
          </cell>
          <cell r="C5807" t="str">
            <v>MILE</v>
          </cell>
          <cell r="D5807" t="str">
            <v>EDGE LINE, 6", TYPE 1A</v>
          </cell>
          <cell r="F5807" t="str">
            <v>SPECIFY MUNICIPAL STANDARD</v>
          </cell>
          <cell r="G5807">
            <v>0</v>
          </cell>
        </row>
        <row r="5808">
          <cell r="A5808" t="str">
            <v>642E00190</v>
          </cell>
          <cell r="B5808" t="str">
            <v>Y</v>
          </cell>
          <cell r="C5808" t="str">
            <v>MILE</v>
          </cell>
          <cell r="D5808" t="str">
            <v>LANE LINE, 4"</v>
          </cell>
          <cell r="F5808" t="str">
            <v>SPECIFY MUNICIPAL STANDARD</v>
          </cell>
          <cell r="G5808">
            <v>0</v>
          </cell>
        </row>
        <row r="5809">
          <cell r="A5809" t="str">
            <v>642E00191</v>
          </cell>
          <cell r="B5809" t="str">
            <v>Y</v>
          </cell>
          <cell r="C5809" t="str">
            <v>MILE</v>
          </cell>
          <cell r="D5809" t="str">
            <v>LANE LINE, 4", AS PER PLAN</v>
          </cell>
          <cell r="F5809" t="str">
            <v>SPECIFY MUNICIPAL STANDARD</v>
          </cell>
          <cell r="G5809">
            <v>0</v>
          </cell>
        </row>
        <row r="5810">
          <cell r="A5810" t="str">
            <v>642E00194</v>
          </cell>
          <cell r="B5810" t="str">
            <v>Y</v>
          </cell>
          <cell r="C5810" t="str">
            <v>MILE</v>
          </cell>
          <cell r="D5810" t="str">
            <v>LANE LINE, 6"</v>
          </cell>
          <cell r="F5810" t="str">
            <v>SPECIFY MUNICIPAL STANDARD</v>
          </cell>
          <cell r="G5810">
            <v>0</v>
          </cell>
        </row>
        <row r="5811">
          <cell r="A5811" t="str">
            <v>642E00200</v>
          </cell>
          <cell r="B5811" t="str">
            <v>Y</v>
          </cell>
          <cell r="C5811" t="str">
            <v>MILE</v>
          </cell>
          <cell r="D5811" t="str">
            <v>LANE LINE, 4", TYPE 1</v>
          </cell>
          <cell r="F5811" t="str">
            <v>SPECIFY MUNICIPAL STANDARD</v>
          </cell>
          <cell r="G5811">
            <v>0</v>
          </cell>
        </row>
        <row r="5812">
          <cell r="A5812" t="str">
            <v>642E00201</v>
          </cell>
          <cell r="B5812" t="str">
            <v>Y</v>
          </cell>
          <cell r="C5812" t="str">
            <v>MILE</v>
          </cell>
          <cell r="D5812" t="str">
            <v>LANE LINE, 4", TYPE 1, AS PER PLAN</v>
          </cell>
          <cell r="F5812" t="str">
            <v>SPECIFY MUNICIPAL STANDARD</v>
          </cell>
          <cell r="G5812">
            <v>0</v>
          </cell>
        </row>
        <row r="5813">
          <cell r="A5813" t="str">
            <v>642E00204</v>
          </cell>
          <cell r="B5813" t="str">
            <v>Y</v>
          </cell>
          <cell r="C5813" t="str">
            <v>MILE</v>
          </cell>
          <cell r="D5813" t="str">
            <v>LANE LINE, 6", TYPE 1</v>
          </cell>
          <cell r="F5813" t="str">
            <v>SPECIFY MUNICIPAL STANDARD</v>
          </cell>
          <cell r="G5813">
            <v>0</v>
          </cell>
        </row>
        <row r="5814">
          <cell r="A5814" t="str">
            <v>642E00205</v>
          </cell>
          <cell r="B5814" t="str">
            <v>Y</v>
          </cell>
          <cell r="C5814" t="str">
            <v>MILE</v>
          </cell>
          <cell r="D5814" t="str">
            <v>LANE LINE, 6", TYPE 1, AS PER PLAN</v>
          </cell>
          <cell r="F5814" t="str">
            <v>SPECIFY MUNICIPAL STANDARD</v>
          </cell>
          <cell r="G5814">
            <v>0</v>
          </cell>
        </row>
        <row r="5815">
          <cell r="A5815" t="str">
            <v>642E00210</v>
          </cell>
          <cell r="B5815" t="str">
            <v>Y</v>
          </cell>
          <cell r="C5815" t="str">
            <v>MILE</v>
          </cell>
          <cell r="D5815" t="str">
            <v>LANE LINE, 4", TYPE 1A</v>
          </cell>
          <cell r="F5815" t="str">
            <v>SPECIFY MUNICIPAL STANDARD</v>
          </cell>
          <cell r="G5815">
            <v>0</v>
          </cell>
        </row>
        <row r="5816">
          <cell r="A5816" t="str">
            <v>642E00211</v>
          </cell>
          <cell r="B5816" t="str">
            <v>Y</v>
          </cell>
          <cell r="C5816" t="str">
            <v>MILE</v>
          </cell>
          <cell r="D5816" t="str">
            <v>LANE LINE, 4", TYPE 1A, AS PER PLAN</v>
          </cell>
          <cell r="F5816" t="str">
            <v>SPECIFY MUNICIPAL STANDARD</v>
          </cell>
          <cell r="G5816">
            <v>0</v>
          </cell>
        </row>
        <row r="5817">
          <cell r="A5817" t="str">
            <v>642E00214</v>
          </cell>
          <cell r="B5817" t="str">
            <v>Y</v>
          </cell>
          <cell r="C5817" t="str">
            <v>MILE</v>
          </cell>
          <cell r="D5817" t="str">
            <v>LANE LINE, 6", TYPE 1A</v>
          </cell>
          <cell r="F5817" t="str">
            <v>SPECIFY MUNICIPAL STANDARD</v>
          </cell>
          <cell r="G5817">
            <v>0</v>
          </cell>
        </row>
        <row r="5818">
          <cell r="A5818" t="str">
            <v>642E00290</v>
          </cell>
          <cell r="B5818" t="str">
            <v>Y</v>
          </cell>
          <cell r="C5818" t="str">
            <v>MILE</v>
          </cell>
          <cell r="D5818" t="str">
            <v>CENTER LINE</v>
          </cell>
          <cell r="F5818" t="str">
            <v>SPECIFY MUNICIPAL STANDARD</v>
          </cell>
          <cell r="G5818">
            <v>0</v>
          </cell>
        </row>
        <row r="5819">
          <cell r="A5819" t="str">
            <v>642E00291</v>
          </cell>
          <cell r="B5819" t="str">
            <v>Y</v>
          </cell>
          <cell r="C5819" t="str">
            <v>MILE</v>
          </cell>
          <cell r="D5819" t="str">
            <v>CENTER LINE, AS PER PLAN</v>
          </cell>
          <cell r="F5819" t="str">
            <v>SPECIFY MUNICIPAL STANDARD</v>
          </cell>
          <cell r="G5819">
            <v>0</v>
          </cell>
        </row>
        <row r="5820">
          <cell r="A5820" t="str">
            <v>642E00300</v>
          </cell>
          <cell r="B5820" t="str">
            <v>Y</v>
          </cell>
          <cell r="C5820" t="str">
            <v>MILE</v>
          </cell>
          <cell r="D5820" t="str">
            <v>CENTER LINE, TYPE 1</v>
          </cell>
          <cell r="F5820" t="str">
            <v>SPECIFY MUNICIPAL STANDARD</v>
          </cell>
          <cell r="G5820">
            <v>0</v>
          </cell>
        </row>
        <row r="5821">
          <cell r="A5821" t="str">
            <v>642E00301</v>
          </cell>
          <cell r="B5821" t="str">
            <v>Y</v>
          </cell>
          <cell r="C5821" t="str">
            <v>MILE</v>
          </cell>
          <cell r="D5821" t="str">
            <v>CENTER LINE, TYPE 1, AS PER PLAN</v>
          </cell>
          <cell r="F5821" t="str">
            <v>SPECIFY MUNICIPAL STANDARD</v>
          </cell>
          <cell r="G5821">
            <v>0</v>
          </cell>
        </row>
        <row r="5822">
          <cell r="A5822" t="str">
            <v>642E00310</v>
          </cell>
          <cell r="B5822" t="str">
            <v>Y</v>
          </cell>
          <cell r="C5822" t="str">
            <v>MILE</v>
          </cell>
          <cell r="D5822" t="str">
            <v>CENTER LINE, TYPE 1A</v>
          </cell>
          <cell r="F5822" t="str">
            <v>SPECIFY MUNICIPAL STANDARD</v>
          </cell>
          <cell r="G5822">
            <v>0</v>
          </cell>
        </row>
        <row r="5823">
          <cell r="A5823" t="str">
            <v>642E00311</v>
          </cell>
          <cell r="B5823" t="str">
            <v>Y</v>
          </cell>
          <cell r="C5823" t="str">
            <v>MILE</v>
          </cell>
          <cell r="D5823" t="str">
            <v>CENTER LINE, TYPE 1A, AS PER PLAN</v>
          </cell>
          <cell r="F5823" t="str">
            <v>SPECIFY MUNICIPAL STANDARD</v>
          </cell>
          <cell r="G5823">
            <v>0</v>
          </cell>
        </row>
        <row r="5824">
          <cell r="A5824" t="str">
            <v>642E00390</v>
          </cell>
          <cell r="B5824" t="str">
            <v>Y</v>
          </cell>
          <cell r="C5824" t="str">
            <v>FT</v>
          </cell>
          <cell r="D5824" t="str">
            <v>CHANNELIZING LINE, 8"</v>
          </cell>
          <cell r="F5824" t="str">
            <v>SPECIFY MUNICIPAL STANDARD</v>
          </cell>
          <cell r="G5824">
            <v>0</v>
          </cell>
        </row>
        <row r="5825">
          <cell r="A5825" t="str">
            <v>642E00391</v>
          </cell>
          <cell r="B5825" t="str">
            <v>Y</v>
          </cell>
          <cell r="C5825" t="str">
            <v>FT</v>
          </cell>
          <cell r="D5825" t="str">
            <v>CHANNELIZING LINE, 8", AS PER PLAN</v>
          </cell>
          <cell r="F5825" t="str">
            <v>SPECIFY MUNICIPAL STANDARD</v>
          </cell>
          <cell r="G5825">
            <v>0</v>
          </cell>
        </row>
        <row r="5826">
          <cell r="A5826" t="str">
            <v>642E00394</v>
          </cell>
          <cell r="B5826" t="str">
            <v>Y</v>
          </cell>
          <cell r="C5826" t="str">
            <v>FT</v>
          </cell>
          <cell r="D5826" t="str">
            <v>CHANNELIZING LINE, 12"</v>
          </cell>
          <cell r="F5826" t="str">
            <v>SPECIFY MUNICIPAL STANDARD</v>
          </cell>
          <cell r="G5826">
            <v>0</v>
          </cell>
        </row>
        <row r="5827">
          <cell r="A5827" t="str">
            <v>642E00400</v>
          </cell>
          <cell r="B5827" t="str">
            <v>Y</v>
          </cell>
          <cell r="C5827" t="str">
            <v>FT</v>
          </cell>
          <cell r="D5827" t="str">
            <v>CHANNELIZING LINE, 8", TYPE 1</v>
          </cell>
          <cell r="F5827" t="str">
            <v>SPECIFY MUNICIPAL STANDARD</v>
          </cell>
          <cell r="G5827">
            <v>0</v>
          </cell>
        </row>
        <row r="5828">
          <cell r="A5828" t="str">
            <v>642E00401</v>
          </cell>
          <cell r="B5828" t="str">
            <v>Y</v>
          </cell>
          <cell r="C5828" t="str">
            <v>FT</v>
          </cell>
          <cell r="D5828" t="str">
            <v>CHANNELIZING LINE, 8", TYPE 1, AS PER PLAN</v>
          </cell>
          <cell r="F5828" t="str">
            <v>SPECIFY MUNICIPAL STANDARD</v>
          </cell>
          <cell r="G5828">
            <v>0</v>
          </cell>
        </row>
        <row r="5829">
          <cell r="A5829" t="str">
            <v>642E00404</v>
          </cell>
          <cell r="B5829" t="str">
            <v>Y</v>
          </cell>
          <cell r="C5829" t="str">
            <v>FT</v>
          </cell>
          <cell r="D5829" t="str">
            <v>CHANNELIZING LINE, 12", TYPE 1</v>
          </cell>
          <cell r="F5829" t="str">
            <v>SPECIFY MUNICIPAL STANDARD</v>
          </cell>
          <cell r="G5829">
            <v>0</v>
          </cell>
        </row>
        <row r="5830">
          <cell r="A5830" t="str">
            <v>642E00405</v>
          </cell>
          <cell r="B5830" t="str">
            <v>Y</v>
          </cell>
          <cell r="C5830" t="str">
            <v>FT</v>
          </cell>
          <cell r="D5830" t="str">
            <v>CHANNELIZING LINE, 12", TYPE 1, AS PER PLAN</v>
          </cell>
          <cell r="F5830" t="str">
            <v>SPECIFY MUNICIPAL STANDARD</v>
          </cell>
          <cell r="G5830">
            <v>0</v>
          </cell>
        </row>
        <row r="5831">
          <cell r="A5831" t="str">
            <v>642E00410</v>
          </cell>
          <cell r="B5831" t="str">
            <v>Y</v>
          </cell>
          <cell r="C5831" t="str">
            <v>FT</v>
          </cell>
          <cell r="D5831" t="str">
            <v>CHANNELIZING LINE, 8", TYPE 1A</v>
          </cell>
          <cell r="F5831" t="str">
            <v>SPECIFY MUNICIPAL STANDARD</v>
          </cell>
          <cell r="G5831">
            <v>0</v>
          </cell>
        </row>
        <row r="5832">
          <cell r="A5832" t="str">
            <v>642E00411</v>
          </cell>
          <cell r="B5832" t="str">
            <v>Y</v>
          </cell>
          <cell r="C5832" t="str">
            <v>FT</v>
          </cell>
          <cell r="D5832" t="str">
            <v>CHANNELIZING LINE, 8", TYPE 1A, AS PER PLAN</v>
          </cell>
          <cell r="F5832" t="str">
            <v>SPECIFY MUNICIPAL STANDARD</v>
          </cell>
          <cell r="G5832">
            <v>0</v>
          </cell>
        </row>
        <row r="5833">
          <cell r="A5833" t="str">
            <v>642E00414</v>
          </cell>
          <cell r="B5833" t="str">
            <v>Y</v>
          </cell>
          <cell r="C5833" t="str">
            <v>FT</v>
          </cell>
          <cell r="D5833" t="str">
            <v>CHANNELIZING LINE, 12", TYPE 1A</v>
          </cell>
          <cell r="F5833" t="str">
            <v>SPECIFY MUNICIPAL STANDARD</v>
          </cell>
          <cell r="G5833">
            <v>0</v>
          </cell>
        </row>
        <row r="5834">
          <cell r="A5834" t="str">
            <v>642E00490</v>
          </cell>
          <cell r="B5834" t="str">
            <v>Y</v>
          </cell>
          <cell r="C5834" t="str">
            <v>FT</v>
          </cell>
          <cell r="D5834" t="str">
            <v>STOP LINE</v>
          </cell>
          <cell r="F5834" t="str">
            <v>SPECIFY MUNICIPAL STANDARD</v>
          </cell>
          <cell r="G5834">
            <v>0</v>
          </cell>
        </row>
        <row r="5835">
          <cell r="A5835" t="str">
            <v>642E00491</v>
          </cell>
          <cell r="B5835" t="str">
            <v>Y</v>
          </cell>
          <cell r="C5835" t="str">
            <v>FT</v>
          </cell>
          <cell r="D5835" t="str">
            <v>STOP LINE, AS PER PLAN</v>
          </cell>
          <cell r="F5835" t="str">
            <v>SPECIFY MUNICIPAL STANDARD</v>
          </cell>
          <cell r="G5835">
            <v>0</v>
          </cell>
        </row>
        <row r="5836">
          <cell r="A5836" t="str">
            <v>642E00500</v>
          </cell>
          <cell r="B5836" t="str">
            <v>Y</v>
          </cell>
          <cell r="C5836" t="str">
            <v>FT</v>
          </cell>
          <cell r="D5836" t="str">
            <v>STOP LINE, TYPE 1</v>
          </cell>
          <cell r="F5836" t="str">
            <v>SPECIFY MUNICIPAL STANDARD</v>
          </cell>
          <cell r="G5836">
            <v>0</v>
          </cell>
        </row>
        <row r="5837">
          <cell r="A5837" t="str">
            <v>642E00501</v>
          </cell>
          <cell r="B5837" t="str">
            <v>Y</v>
          </cell>
          <cell r="C5837" t="str">
            <v>FT</v>
          </cell>
          <cell r="D5837" t="str">
            <v>STOP LINE, TYPE 1, AS PER PLAN</v>
          </cell>
          <cell r="F5837" t="str">
            <v>SPECIFY MUNICIPAL STANDARD</v>
          </cell>
          <cell r="G5837">
            <v>0</v>
          </cell>
        </row>
        <row r="5838">
          <cell r="A5838" t="str">
            <v>642E00510</v>
          </cell>
          <cell r="B5838" t="str">
            <v>Y</v>
          </cell>
          <cell r="C5838" t="str">
            <v>FT</v>
          </cell>
          <cell r="D5838" t="str">
            <v>STOP LINE, TYPE 1A</v>
          </cell>
          <cell r="F5838" t="str">
            <v>SPECIFY MUNICIPAL STANDARD</v>
          </cell>
          <cell r="G5838">
            <v>0</v>
          </cell>
        </row>
        <row r="5839">
          <cell r="A5839" t="str">
            <v>642E00511</v>
          </cell>
          <cell r="B5839" t="str">
            <v>Y</v>
          </cell>
          <cell r="C5839" t="str">
            <v>FT</v>
          </cell>
          <cell r="D5839" t="str">
            <v>STOP LINE, TYPE 1A, AS PER PLAN</v>
          </cell>
          <cell r="F5839" t="str">
            <v>SPECIFY MUNICIPAL STANDARD</v>
          </cell>
          <cell r="G5839">
            <v>0</v>
          </cell>
        </row>
        <row r="5840">
          <cell r="A5840" t="str">
            <v>642E00590</v>
          </cell>
          <cell r="B5840" t="str">
            <v>Y</v>
          </cell>
          <cell r="C5840" t="str">
            <v>FT</v>
          </cell>
          <cell r="D5840" t="str">
            <v>CROSSWALK LINE</v>
          </cell>
          <cell r="F5840" t="str">
            <v>SPECIFY MUNICIPAL STANDARD</v>
          </cell>
          <cell r="G5840">
            <v>0</v>
          </cell>
        </row>
        <row r="5841">
          <cell r="A5841" t="str">
            <v>642E00591</v>
          </cell>
          <cell r="B5841" t="str">
            <v>Y</v>
          </cell>
          <cell r="C5841" t="str">
            <v>FT</v>
          </cell>
          <cell r="D5841" t="str">
            <v>CROSSWALK LINE, AS PER PLAN</v>
          </cell>
          <cell r="F5841" t="str">
            <v>SPECIFY MUNICIPAL STANDARD</v>
          </cell>
          <cell r="G5841">
            <v>0</v>
          </cell>
        </row>
        <row r="5842">
          <cell r="A5842" t="str">
            <v>642E00600</v>
          </cell>
          <cell r="B5842" t="str">
            <v>Y</v>
          </cell>
          <cell r="C5842" t="str">
            <v>FT</v>
          </cell>
          <cell r="D5842" t="str">
            <v>CROSSWALK LINE, TYPE 1</v>
          </cell>
          <cell r="F5842" t="str">
            <v>SPECIFY MUNICIPAL STANDARD</v>
          </cell>
          <cell r="G5842">
            <v>0</v>
          </cell>
        </row>
        <row r="5843">
          <cell r="A5843" t="str">
            <v>642E00601</v>
          </cell>
          <cell r="B5843" t="str">
            <v>Y</v>
          </cell>
          <cell r="C5843" t="str">
            <v>FT</v>
          </cell>
          <cell r="D5843" t="str">
            <v>CROSSWALK LINE, TYPE 1, AS PER PLAN</v>
          </cell>
          <cell r="F5843" t="str">
            <v>SPECIFY MUNICIPAL STANDARD</v>
          </cell>
          <cell r="G5843">
            <v>0</v>
          </cell>
        </row>
        <row r="5844">
          <cell r="A5844" t="str">
            <v>642E00610</v>
          </cell>
          <cell r="B5844" t="str">
            <v>Y</v>
          </cell>
          <cell r="C5844" t="str">
            <v>FT</v>
          </cell>
          <cell r="D5844" t="str">
            <v>CROSSWALK LINE, TYPE 1A</v>
          </cell>
          <cell r="F5844" t="str">
            <v>SPECIFY MUNICIPAL STANDARD</v>
          </cell>
          <cell r="G5844">
            <v>0</v>
          </cell>
        </row>
        <row r="5845">
          <cell r="A5845" t="str">
            <v>642E00611</v>
          </cell>
          <cell r="B5845" t="str">
            <v>Y</v>
          </cell>
          <cell r="C5845" t="str">
            <v>FT</v>
          </cell>
          <cell r="D5845" t="str">
            <v>CROSSWALK LINE, TYPE 1A, AS PER PLAN</v>
          </cell>
          <cell r="F5845" t="str">
            <v>SPECIFY MUNICIPAL STANDARD</v>
          </cell>
          <cell r="G5845">
            <v>0</v>
          </cell>
        </row>
        <row r="5846">
          <cell r="A5846" t="str">
            <v>642E00690</v>
          </cell>
          <cell r="B5846" t="str">
            <v>Y</v>
          </cell>
          <cell r="C5846" t="str">
            <v>FT</v>
          </cell>
          <cell r="D5846" t="str">
            <v>TRANSVERSE/DIAGONAL LINE</v>
          </cell>
          <cell r="F5846" t="str">
            <v>SPECIFY MUNICIPAL STANDARD</v>
          </cell>
          <cell r="G5846">
            <v>0</v>
          </cell>
        </row>
        <row r="5847">
          <cell r="A5847" t="str">
            <v>642E00691</v>
          </cell>
          <cell r="B5847" t="str">
            <v>Y</v>
          </cell>
          <cell r="C5847" t="str">
            <v>FT</v>
          </cell>
          <cell r="D5847" t="str">
            <v>TRANSVERSE/DIAGONAL LINE, AS PER PLAN</v>
          </cell>
          <cell r="F5847" t="str">
            <v>SPECIFY MUNICIPAL STANDARD</v>
          </cell>
          <cell r="G5847">
            <v>0</v>
          </cell>
        </row>
        <row r="5848">
          <cell r="A5848" t="str">
            <v>642E00700</v>
          </cell>
          <cell r="B5848" t="str">
            <v>Y</v>
          </cell>
          <cell r="C5848" t="str">
            <v>FT</v>
          </cell>
          <cell r="D5848" t="str">
            <v>TRANSVERSE/DIAGONAL LINE, TYPE 1</v>
          </cell>
          <cell r="F5848" t="str">
            <v>SPECIFY MUNICIPAL STANDARD</v>
          </cell>
          <cell r="G5848">
            <v>0</v>
          </cell>
        </row>
        <row r="5849">
          <cell r="A5849" t="str">
            <v>642E00701</v>
          </cell>
          <cell r="B5849" t="str">
            <v>Y</v>
          </cell>
          <cell r="C5849" t="str">
            <v>FT</v>
          </cell>
          <cell r="D5849" t="str">
            <v>TRANSVERSE/DIAGONAL LINE, TYPE 1, AS PER PLAN</v>
          </cell>
          <cell r="F5849" t="str">
            <v>SPECIFY MUNICIPAL STANDARD</v>
          </cell>
          <cell r="G5849">
            <v>0</v>
          </cell>
        </row>
        <row r="5850">
          <cell r="A5850" t="str">
            <v>642E00710</v>
          </cell>
          <cell r="B5850" t="str">
            <v>Y</v>
          </cell>
          <cell r="C5850" t="str">
            <v>FT</v>
          </cell>
          <cell r="D5850" t="str">
            <v>TRANSVERSE/DIAGONAL LINE, TYPE 1A</v>
          </cell>
          <cell r="F5850" t="str">
            <v>SPECIFY MUNICIPAL STANDARD</v>
          </cell>
          <cell r="G5850">
            <v>0</v>
          </cell>
        </row>
        <row r="5851">
          <cell r="A5851" t="str">
            <v>642E00711</v>
          </cell>
          <cell r="B5851" t="str">
            <v>Y</v>
          </cell>
          <cell r="C5851" t="str">
            <v>FT</v>
          </cell>
          <cell r="D5851" t="str">
            <v>TRANSVERSE/DIAGONAL LINE, TYPE 1A, AS PER PLAN</v>
          </cell>
          <cell r="F5851" t="str">
            <v>SPECIFY MUNICIPAL STANDARD</v>
          </cell>
          <cell r="G5851">
            <v>0</v>
          </cell>
        </row>
        <row r="5852">
          <cell r="A5852" t="str">
            <v>642E00720</v>
          </cell>
          <cell r="B5852" t="str">
            <v>Y</v>
          </cell>
          <cell r="C5852" t="str">
            <v>FT</v>
          </cell>
          <cell r="D5852" t="str">
            <v>CHEVRON MARKING, TYPE 1</v>
          </cell>
          <cell r="F5852" t="str">
            <v>SPECIFY MUNICIPAL STANDARD</v>
          </cell>
          <cell r="G5852">
            <v>0</v>
          </cell>
        </row>
        <row r="5853">
          <cell r="A5853" t="str">
            <v>642E00721</v>
          </cell>
          <cell r="B5853" t="str">
            <v>Y</v>
          </cell>
          <cell r="C5853" t="str">
            <v>FT</v>
          </cell>
          <cell r="D5853" t="str">
            <v>CHEVRON MARKING, TYPE 1, AS PER PLAN</v>
          </cell>
          <cell r="F5853" t="str">
            <v>SPECIFY MUNICIPAL STANDARD</v>
          </cell>
          <cell r="G5853">
            <v>0</v>
          </cell>
        </row>
        <row r="5854">
          <cell r="A5854" t="str">
            <v>642E00730</v>
          </cell>
          <cell r="B5854" t="str">
            <v>Y</v>
          </cell>
          <cell r="C5854" t="str">
            <v>FT</v>
          </cell>
          <cell r="D5854" t="str">
            <v>CHEVRON MARKING, TYPE 1A</v>
          </cell>
          <cell r="F5854" t="str">
            <v>SPECIFY MUNICIPAL STANDARD</v>
          </cell>
          <cell r="G5854">
            <v>0</v>
          </cell>
        </row>
        <row r="5855">
          <cell r="A5855" t="str">
            <v>642E00731</v>
          </cell>
          <cell r="B5855" t="str">
            <v>Y</v>
          </cell>
          <cell r="C5855" t="str">
            <v>FT</v>
          </cell>
          <cell r="D5855" t="str">
            <v>CHEVRON MARKING, TYPE 1A, AS PER PLAN</v>
          </cell>
          <cell r="F5855" t="str">
            <v>SPECIFY MUNICIPAL STANDARD</v>
          </cell>
          <cell r="G5855">
            <v>0</v>
          </cell>
        </row>
        <row r="5856">
          <cell r="A5856" t="str">
            <v>642E00790</v>
          </cell>
          <cell r="B5856" t="str">
            <v>Y</v>
          </cell>
          <cell r="C5856" t="str">
            <v>FT</v>
          </cell>
          <cell r="D5856" t="str">
            <v>CURB MARKING</v>
          </cell>
          <cell r="F5856" t="str">
            <v>SPECIFY MUNICIPAL STANDARD</v>
          </cell>
          <cell r="G5856">
            <v>0</v>
          </cell>
        </row>
        <row r="5857">
          <cell r="A5857" t="str">
            <v>642E00800</v>
          </cell>
          <cell r="B5857" t="str">
            <v>Y</v>
          </cell>
          <cell r="C5857" t="str">
            <v>FT</v>
          </cell>
          <cell r="D5857" t="str">
            <v>CURB MARKING, TYPE 1</v>
          </cell>
          <cell r="F5857" t="str">
            <v>SPECIFY MUNICIPAL STANDARD</v>
          </cell>
          <cell r="G5857">
            <v>0</v>
          </cell>
        </row>
        <row r="5858">
          <cell r="A5858" t="str">
            <v>642E00810</v>
          </cell>
          <cell r="B5858" t="str">
            <v>Y</v>
          </cell>
          <cell r="C5858" t="str">
            <v>FT</v>
          </cell>
          <cell r="D5858" t="str">
            <v>CURB MARKING, TYPE 1A</v>
          </cell>
          <cell r="F5858" t="str">
            <v>SPECIFY MUNICIPAL STANDARD</v>
          </cell>
          <cell r="G5858">
            <v>0</v>
          </cell>
        </row>
        <row r="5859">
          <cell r="A5859" t="str">
            <v>642E00900</v>
          </cell>
          <cell r="B5859" t="str">
            <v>Y</v>
          </cell>
          <cell r="C5859" t="str">
            <v>SF</v>
          </cell>
          <cell r="D5859" t="str">
            <v>ISLAND MARKING, TYPE 1</v>
          </cell>
          <cell r="F5859" t="str">
            <v>SPECIFY MUNICIPAL STANDARD</v>
          </cell>
          <cell r="G5859">
            <v>0</v>
          </cell>
        </row>
        <row r="5860">
          <cell r="A5860" t="str">
            <v>642E00901</v>
          </cell>
          <cell r="B5860" t="str">
            <v>Y</v>
          </cell>
          <cell r="C5860" t="str">
            <v>SF</v>
          </cell>
          <cell r="D5860" t="str">
            <v>ISLAND MARKING, TYPE 1, AS PER PLAN</v>
          </cell>
          <cell r="F5860" t="str">
            <v>SPECIFY MUNICIPAL STANDARD</v>
          </cell>
          <cell r="G5860">
            <v>0</v>
          </cell>
        </row>
        <row r="5861">
          <cell r="A5861" t="str">
            <v>642E00910</v>
          </cell>
          <cell r="B5861" t="str">
            <v>Y</v>
          </cell>
          <cell r="C5861" t="str">
            <v>SF</v>
          </cell>
          <cell r="D5861" t="str">
            <v>ISLAND MARKING</v>
          </cell>
          <cell r="F5861" t="str">
            <v>SPECIFY MUNICIPAL STANDARD</v>
          </cell>
          <cell r="G5861">
            <v>0</v>
          </cell>
        </row>
        <row r="5862">
          <cell r="A5862" t="str">
            <v>642E00912</v>
          </cell>
          <cell r="B5862" t="str">
            <v>Y</v>
          </cell>
          <cell r="C5862" t="str">
            <v>SF</v>
          </cell>
          <cell r="D5862" t="str">
            <v>ISLAND MARKING, TYPE 1A</v>
          </cell>
          <cell r="F5862" t="str">
            <v>SPECIFY MUNICIPAL STANDARD</v>
          </cell>
          <cell r="G5862">
            <v>0</v>
          </cell>
        </row>
        <row r="5863">
          <cell r="A5863" t="str">
            <v>642E00913</v>
          </cell>
          <cell r="B5863" t="str">
            <v>Y</v>
          </cell>
          <cell r="C5863" t="str">
            <v>SF</v>
          </cell>
          <cell r="D5863" t="str">
            <v>ISLAND MARKING, TYPE 1A, AS PER PLAN</v>
          </cell>
          <cell r="F5863" t="str">
            <v>SPECIFY MUNICIPAL STANDARD</v>
          </cell>
          <cell r="G5863">
            <v>0</v>
          </cell>
        </row>
        <row r="5864">
          <cell r="A5864" t="str">
            <v>642E00990</v>
          </cell>
          <cell r="B5864" t="str">
            <v>Y</v>
          </cell>
          <cell r="C5864" t="str">
            <v>EACH</v>
          </cell>
          <cell r="D5864" t="str">
            <v>RAILROAD SYMBOL MARKING</v>
          </cell>
          <cell r="F5864" t="str">
            <v>SPECIFY MUNICIPAL STANDARD</v>
          </cell>
          <cell r="G5864">
            <v>0</v>
          </cell>
        </row>
        <row r="5865">
          <cell r="A5865" t="str">
            <v>642E01000</v>
          </cell>
          <cell r="B5865" t="str">
            <v>Y</v>
          </cell>
          <cell r="C5865" t="str">
            <v>EACH</v>
          </cell>
          <cell r="D5865" t="str">
            <v>RAILROAD SYMBOL MARKING, TYPE 1</v>
          </cell>
          <cell r="F5865" t="str">
            <v>SPECIFY MUNICIPAL STANDARD</v>
          </cell>
          <cell r="G5865">
            <v>0</v>
          </cell>
        </row>
        <row r="5866">
          <cell r="A5866" t="str">
            <v>642E01001</v>
          </cell>
          <cell r="B5866" t="str">
            <v>Y</v>
          </cell>
          <cell r="C5866" t="str">
            <v>EACH</v>
          </cell>
          <cell r="D5866" t="str">
            <v>RAILROAD SYMBOL MARKING, TYPE 1, AS PER PLAN</v>
          </cell>
          <cell r="F5866" t="str">
            <v>SPECIFY MUNICIPAL STANDARD</v>
          </cell>
          <cell r="G5866">
            <v>0</v>
          </cell>
        </row>
        <row r="5867">
          <cell r="A5867" t="str">
            <v>642E01010</v>
          </cell>
          <cell r="B5867" t="str">
            <v>Y</v>
          </cell>
          <cell r="C5867" t="str">
            <v>EACH</v>
          </cell>
          <cell r="D5867" t="str">
            <v>RAILROAD SYMBOL MARKING, TYPE 1A</v>
          </cell>
          <cell r="F5867" t="str">
            <v>SPECIFY MUNICIPAL STANDARD</v>
          </cell>
          <cell r="G5867">
            <v>0</v>
          </cell>
        </row>
        <row r="5868">
          <cell r="A5868" t="str">
            <v>642E01011</v>
          </cell>
          <cell r="B5868" t="str">
            <v>Y</v>
          </cell>
          <cell r="C5868" t="str">
            <v>EACH</v>
          </cell>
          <cell r="D5868" t="str">
            <v>RAILROAD SYMBOL MARKING, TYPE 1A, AS PER PLAN</v>
          </cell>
          <cell r="F5868" t="str">
            <v>SPECIFY MUNICIPAL STANDARD</v>
          </cell>
          <cell r="G5868">
            <v>0</v>
          </cell>
        </row>
        <row r="5869">
          <cell r="A5869" t="str">
            <v>642E01090</v>
          </cell>
          <cell r="B5869" t="str">
            <v>Y</v>
          </cell>
          <cell r="C5869" t="str">
            <v>EACH</v>
          </cell>
          <cell r="D5869" t="str">
            <v>SCHOOL SYMBOL MARKING, 72"</v>
          </cell>
          <cell r="F5869" t="str">
            <v>SPECIFY MUNICIPAL STANDARD</v>
          </cell>
          <cell r="G5869">
            <v>0</v>
          </cell>
        </row>
        <row r="5870">
          <cell r="A5870" t="str">
            <v>642E01100</v>
          </cell>
          <cell r="B5870" t="str">
            <v>Y</v>
          </cell>
          <cell r="C5870" t="str">
            <v>EACH</v>
          </cell>
          <cell r="D5870" t="str">
            <v>SCHOOL SYMBOL MARKING, 72", TYPE 1</v>
          </cell>
          <cell r="F5870" t="str">
            <v>SPECIFY MUNICIPAL STANDARD</v>
          </cell>
          <cell r="G5870">
            <v>0</v>
          </cell>
        </row>
        <row r="5871">
          <cell r="A5871" t="str">
            <v>642E01106</v>
          </cell>
          <cell r="B5871" t="str">
            <v>Y</v>
          </cell>
          <cell r="C5871" t="str">
            <v>EACH</v>
          </cell>
          <cell r="D5871" t="str">
            <v>SCHOOL SYMBOL MARKING, 72", TYPE 1A</v>
          </cell>
          <cell r="F5871" t="str">
            <v>SPECIFY MUNICIPAL STANDARD</v>
          </cell>
          <cell r="G5871">
            <v>0</v>
          </cell>
        </row>
        <row r="5872">
          <cell r="A5872" t="str">
            <v>642E01108</v>
          </cell>
          <cell r="B5872" t="str">
            <v>Y</v>
          </cell>
          <cell r="C5872" t="str">
            <v>EACH</v>
          </cell>
          <cell r="D5872" t="str">
            <v>SCHOOL SYMBOL MARKING, 96"</v>
          </cell>
          <cell r="F5872" t="str">
            <v>SPECIFY MUNICIPAL STANDARD</v>
          </cell>
          <cell r="G5872">
            <v>0</v>
          </cell>
        </row>
        <row r="5873">
          <cell r="A5873" t="str">
            <v>642E01110</v>
          </cell>
          <cell r="B5873" t="str">
            <v>Y</v>
          </cell>
          <cell r="C5873" t="str">
            <v>EACH</v>
          </cell>
          <cell r="D5873" t="str">
            <v>SCHOOL SYMBOL MARKING, 96", TYPE 1</v>
          </cell>
          <cell r="F5873" t="str">
            <v>SPECIFY MUNICIPAL STANDARD</v>
          </cell>
          <cell r="G5873">
            <v>0</v>
          </cell>
        </row>
        <row r="5874">
          <cell r="A5874" t="str">
            <v>642E01111</v>
          </cell>
          <cell r="B5874" t="str">
            <v>Y</v>
          </cell>
          <cell r="C5874" t="str">
            <v>EACH</v>
          </cell>
          <cell r="D5874" t="str">
            <v>SCHOOL SYMBOL MARKING, 96", TYPE 1, AS PER PLAN</v>
          </cell>
          <cell r="F5874" t="str">
            <v>SPECIFY MUNICIPAL STANDARD</v>
          </cell>
          <cell r="G5874">
            <v>0</v>
          </cell>
        </row>
        <row r="5875">
          <cell r="A5875" t="str">
            <v>642E01116</v>
          </cell>
          <cell r="B5875" t="str">
            <v>Y</v>
          </cell>
          <cell r="C5875" t="str">
            <v>EACH</v>
          </cell>
          <cell r="D5875" t="str">
            <v>SCHOOL SYMBOL MARKING, 96", TYPE 1A</v>
          </cell>
          <cell r="F5875" t="str">
            <v>SPECIFY MUNICIPAL STANDARD</v>
          </cell>
          <cell r="G5875">
            <v>0</v>
          </cell>
        </row>
        <row r="5876">
          <cell r="A5876" t="str">
            <v>642E01117</v>
          </cell>
          <cell r="B5876" t="str">
            <v>Y</v>
          </cell>
          <cell r="C5876" t="str">
            <v>EACH</v>
          </cell>
          <cell r="D5876" t="str">
            <v>SCHOOL SYMBOL MARKING, 96", TYPE 1A, AS PER PLAN</v>
          </cell>
          <cell r="F5876" t="str">
            <v>SPECIFY MUNICIPAL STANDARD</v>
          </cell>
          <cell r="G5876">
            <v>0</v>
          </cell>
        </row>
        <row r="5877">
          <cell r="A5877" t="str">
            <v>642E01120</v>
          </cell>
          <cell r="B5877" t="str">
            <v>Y</v>
          </cell>
          <cell r="C5877" t="str">
            <v>EACH</v>
          </cell>
          <cell r="D5877" t="str">
            <v>SCHOOL SYMBOL MARKING, 120"</v>
          </cell>
          <cell r="F5877" t="str">
            <v>SPECIFY MUNICIPAL STANDARD</v>
          </cell>
          <cell r="G5877">
            <v>0</v>
          </cell>
        </row>
        <row r="5878">
          <cell r="A5878" t="str">
            <v>642E01124</v>
          </cell>
          <cell r="B5878" t="str">
            <v>Y</v>
          </cell>
          <cell r="C5878" t="str">
            <v>EACH</v>
          </cell>
          <cell r="D5878" t="str">
            <v>SCHOOL SYMBOL MARKING, 120", TYPE 1</v>
          </cell>
          <cell r="F5878" t="str">
            <v>SPECIFY MUNICIPAL STANDARD</v>
          </cell>
          <cell r="G5878">
            <v>0</v>
          </cell>
        </row>
        <row r="5879">
          <cell r="A5879" t="str">
            <v>642E01125</v>
          </cell>
          <cell r="B5879" t="str">
            <v>Y</v>
          </cell>
          <cell r="C5879" t="str">
            <v>EACH</v>
          </cell>
          <cell r="D5879" t="str">
            <v>SCHOOL SYMBOL MARKING, 120", TYPE 1, AS PER PLAN</v>
          </cell>
          <cell r="F5879" t="str">
            <v>SPECIFY MUNICIPAL STANDARD</v>
          </cell>
          <cell r="G5879">
            <v>0</v>
          </cell>
        </row>
        <row r="5880">
          <cell r="A5880" t="str">
            <v>642E01130</v>
          </cell>
          <cell r="B5880" t="str">
            <v>Y</v>
          </cell>
          <cell r="C5880" t="str">
            <v>EACH</v>
          </cell>
          <cell r="D5880" t="str">
            <v>SCHOOL SYMBOL MARKING, 120", TYPE 1A</v>
          </cell>
          <cell r="F5880" t="str">
            <v>SPECIFY MUNICIPAL STANDARD</v>
          </cell>
          <cell r="G5880">
            <v>0</v>
          </cell>
        </row>
        <row r="5881">
          <cell r="A5881" t="str">
            <v>642E01131</v>
          </cell>
          <cell r="B5881" t="str">
            <v>Y</v>
          </cell>
          <cell r="C5881" t="str">
            <v>EACH</v>
          </cell>
          <cell r="D5881" t="str">
            <v>SCHOOL SYMBOL MARKING, 120", TYPE 1A, AS PER PLAN</v>
          </cell>
          <cell r="F5881" t="str">
            <v>SPECIFY MUNICIPAL STANDARD</v>
          </cell>
          <cell r="G5881">
            <v>0</v>
          </cell>
        </row>
        <row r="5882">
          <cell r="A5882" t="str">
            <v>642E01190</v>
          </cell>
          <cell r="B5882" t="str">
            <v>Y</v>
          </cell>
          <cell r="C5882" t="str">
            <v>FT</v>
          </cell>
          <cell r="D5882" t="str">
            <v>PARKING LOT STALL MARKING</v>
          </cell>
          <cell r="F5882" t="str">
            <v>SPECIFY MUNICIPAL STANDARD</v>
          </cell>
          <cell r="G5882">
            <v>0</v>
          </cell>
        </row>
        <row r="5883">
          <cell r="A5883" t="str">
            <v>642E01191</v>
          </cell>
          <cell r="B5883" t="str">
            <v>Y</v>
          </cell>
          <cell r="C5883" t="str">
            <v>FT</v>
          </cell>
          <cell r="D5883" t="str">
            <v>PARKING LOT STALL MARKING, AS PER PLAN</v>
          </cell>
          <cell r="F5883" t="str">
            <v>SPECIFY MUNICIPAL STANDARD</v>
          </cell>
          <cell r="G5883">
            <v>0</v>
          </cell>
        </row>
        <row r="5884">
          <cell r="A5884" t="str">
            <v>642E01200</v>
          </cell>
          <cell r="B5884" t="str">
            <v>Y</v>
          </cell>
          <cell r="C5884" t="str">
            <v>FT</v>
          </cell>
          <cell r="D5884" t="str">
            <v>PARKING LOT STALL MARKING, TYPE 1</v>
          </cell>
          <cell r="F5884" t="str">
            <v>SPECIFY MUNICIPAL STANDARD</v>
          </cell>
          <cell r="G5884">
            <v>0</v>
          </cell>
        </row>
        <row r="5885">
          <cell r="A5885" t="str">
            <v>642E01201</v>
          </cell>
          <cell r="B5885" t="str">
            <v>Y</v>
          </cell>
          <cell r="C5885" t="str">
            <v>FT</v>
          </cell>
          <cell r="D5885" t="str">
            <v>PARKING LOT STALL MARKING, TYPE 1, AS PER PLAN</v>
          </cell>
          <cell r="F5885" t="str">
            <v>SPECIFY MUNICIPAL STANDARD</v>
          </cell>
          <cell r="G5885">
            <v>0</v>
          </cell>
        </row>
        <row r="5886">
          <cell r="A5886" t="str">
            <v>642E01210</v>
          </cell>
          <cell r="B5886" t="str">
            <v>Y</v>
          </cell>
          <cell r="C5886" t="str">
            <v>FT</v>
          </cell>
          <cell r="D5886" t="str">
            <v>PARKING LOT STALL MARKING, TYPE 1A</v>
          </cell>
          <cell r="F5886" t="str">
            <v>SPECIFY MUNICIPAL STANDARD</v>
          </cell>
          <cell r="G5886">
            <v>0</v>
          </cell>
        </row>
        <row r="5887">
          <cell r="A5887" t="str">
            <v>642E01211</v>
          </cell>
          <cell r="B5887" t="str">
            <v>Y</v>
          </cell>
          <cell r="C5887" t="str">
            <v>FT</v>
          </cell>
          <cell r="D5887" t="str">
            <v>PARKING LOT STALL MARKING, TYPE 1, AS PER PLAN</v>
          </cell>
          <cell r="F5887" t="str">
            <v>SPECIFY MUNICIPAL STANDARD</v>
          </cell>
          <cell r="G5887">
            <v>0</v>
          </cell>
        </row>
        <row r="5888">
          <cell r="A5888" t="str">
            <v>642E01290</v>
          </cell>
          <cell r="B5888" t="str">
            <v>Y</v>
          </cell>
          <cell r="C5888" t="str">
            <v>EACH</v>
          </cell>
          <cell r="D5888" t="str">
            <v>LANE ARROW</v>
          </cell>
          <cell r="F5888" t="str">
            <v>SPECIFY MUNICIPAL STANDARD</v>
          </cell>
          <cell r="G5888">
            <v>0</v>
          </cell>
        </row>
        <row r="5889">
          <cell r="A5889" t="str">
            <v>642E01291</v>
          </cell>
          <cell r="B5889" t="str">
            <v>Y</v>
          </cell>
          <cell r="C5889" t="str">
            <v>EACH</v>
          </cell>
          <cell r="D5889" t="str">
            <v>LANE ARROW, AS PER PLAN</v>
          </cell>
          <cell r="F5889" t="str">
            <v>SPECIFY MUNICIPAL STANDARD</v>
          </cell>
          <cell r="G5889">
            <v>0</v>
          </cell>
        </row>
        <row r="5890">
          <cell r="A5890" t="str">
            <v>642E01300</v>
          </cell>
          <cell r="B5890" t="str">
            <v>Y</v>
          </cell>
          <cell r="C5890" t="str">
            <v>EACH</v>
          </cell>
          <cell r="D5890" t="str">
            <v>LANE ARROW, TYPE 1</v>
          </cell>
          <cell r="F5890" t="str">
            <v>SPECIFY MUNICIPAL STANDARD</v>
          </cell>
          <cell r="G5890">
            <v>0</v>
          </cell>
        </row>
        <row r="5891">
          <cell r="A5891" t="str">
            <v>642E01301</v>
          </cell>
          <cell r="B5891" t="str">
            <v>Y</v>
          </cell>
          <cell r="C5891" t="str">
            <v>EACH</v>
          </cell>
          <cell r="D5891" t="str">
            <v>LANE ARROW, TYPE 1, AS PER PLAN</v>
          </cell>
          <cell r="F5891" t="str">
            <v>SPECIFY MUNICIPAL STANDARD</v>
          </cell>
          <cell r="G5891">
            <v>0</v>
          </cell>
        </row>
        <row r="5892">
          <cell r="A5892" t="str">
            <v>642E01310</v>
          </cell>
          <cell r="B5892" t="str">
            <v>Y</v>
          </cell>
          <cell r="C5892" t="str">
            <v>EACH</v>
          </cell>
          <cell r="D5892" t="str">
            <v>LANE ARROW, TYPE 1A</v>
          </cell>
          <cell r="F5892" t="str">
            <v>SPECIFY MUNICIPAL STANDARD</v>
          </cell>
          <cell r="G5892">
            <v>0</v>
          </cell>
        </row>
        <row r="5893">
          <cell r="A5893" t="str">
            <v>642E01311</v>
          </cell>
          <cell r="B5893" t="str">
            <v>Y</v>
          </cell>
          <cell r="C5893" t="str">
            <v>EACH</v>
          </cell>
          <cell r="D5893" t="str">
            <v>LANE ARROW, TYPE 1A, AS PER PLAN</v>
          </cell>
          <cell r="F5893" t="str">
            <v>SPECIFY MUNICIPAL STANDARD</v>
          </cell>
          <cell r="G5893">
            <v>0</v>
          </cell>
        </row>
        <row r="5894">
          <cell r="A5894" t="str">
            <v>642E01380</v>
          </cell>
          <cell r="B5894" t="str">
            <v>Y</v>
          </cell>
          <cell r="C5894" t="str">
            <v>EACH</v>
          </cell>
          <cell r="D5894" t="str">
            <v>WORD ON PAVEMENT, 48"</v>
          </cell>
          <cell r="F5894" t="str">
            <v>SPECIFY MUNICIPAL STANDARD</v>
          </cell>
          <cell r="G5894">
            <v>0</v>
          </cell>
        </row>
        <row r="5895">
          <cell r="A5895" t="str">
            <v>642E01390</v>
          </cell>
          <cell r="B5895" t="str">
            <v>Y</v>
          </cell>
          <cell r="C5895" t="str">
            <v>EACH</v>
          </cell>
          <cell r="D5895" t="str">
            <v>WORD ON PAVEMENT, 72"</v>
          </cell>
          <cell r="F5895" t="str">
            <v>SPECIFY MUNICIPAL STANDARD</v>
          </cell>
          <cell r="G5895">
            <v>0</v>
          </cell>
        </row>
        <row r="5896">
          <cell r="A5896" t="str">
            <v>642E01391</v>
          </cell>
          <cell r="B5896" t="str">
            <v>Y</v>
          </cell>
          <cell r="C5896" t="str">
            <v>EACH</v>
          </cell>
          <cell r="D5896" t="str">
            <v>WORD ON PAVEMENT, 72", AS PER PLAN</v>
          </cell>
          <cell r="F5896" t="str">
            <v>SPECIFY MUNICIPAL STANDARD</v>
          </cell>
          <cell r="G5896">
            <v>0</v>
          </cell>
        </row>
        <row r="5897">
          <cell r="A5897" t="str">
            <v>642E01400</v>
          </cell>
          <cell r="B5897" t="str">
            <v>Y</v>
          </cell>
          <cell r="C5897" t="str">
            <v>EACH</v>
          </cell>
          <cell r="D5897" t="str">
            <v>WORD ON PAVEMENT, 72", TYPE 1</v>
          </cell>
          <cell r="F5897" t="str">
            <v>SPECIFY MUNICIPAL STANDARD</v>
          </cell>
          <cell r="G5897">
            <v>0</v>
          </cell>
        </row>
        <row r="5898">
          <cell r="A5898" t="str">
            <v>642E01401</v>
          </cell>
          <cell r="B5898" t="str">
            <v>Y</v>
          </cell>
          <cell r="C5898" t="str">
            <v>EACH</v>
          </cell>
          <cell r="D5898" t="str">
            <v>WORD ON PAVEMENT, 72", TYPE 1, AS PER PLAN</v>
          </cell>
          <cell r="F5898" t="str">
            <v>SPECIFY MUNICIPAL STANDARD</v>
          </cell>
          <cell r="G5898">
            <v>0</v>
          </cell>
        </row>
        <row r="5899">
          <cell r="A5899" t="str">
            <v>642E01406</v>
          </cell>
          <cell r="B5899" t="str">
            <v>Y</v>
          </cell>
          <cell r="C5899" t="str">
            <v>EACH</v>
          </cell>
          <cell r="D5899" t="str">
            <v>WORD ON PAVEMENT, 72", TYPE 1A</v>
          </cell>
          <cell r="F5899" t="str">
            <v>SPECIFY MUNICIPAL STANDARD</v>
          </cell>
          <cell r="G5899">
            <v>0</v>
          </cell>
        </row>
        <row r="5900">
          <cell r="A5900" t="str">
            <v>642E01407</v>
          </cell>
          <cell r="B5900" t="str">
            <v>Y</v>
          </cell>
          <cell r="C5900" t="str">
            <v>EACH</v>
          </cell>
          <cell r="D5900" t="str">
            <v>WORD ON PAVEMENT, 72", TYPE 1A, AS PER PLAN</v>
          </cell>
          <cell r="F5900" t="str">
            <v>SPECIFY MUNICIPAL STANDARD</v>
          </cell>
          <cell r="G5900">
            <v>0</v>
          </cell>
        </row>
        <row r="5901">
          <cell r="A5901" t="str">
            <v>642E01408</v>
          </cell>
          <cell r="B5901" t="str">
            <v>Y</v>
          </cell>
          <cell r="C5901" t="str">
            <v>EACH</v>
          </cell>
          <cell r="D5901" t="str">
            <v>WORD ON PAVEMENT, 96"</v>
          </cell>
          <cell r="F5901" t="str">
            <v>SPECIFY MUNICIPAL STANDARD</v>
          </cell>
          <cell r="G5901">
            <v>0</v>
          </cell>
        </row>
        <row r="5902">
          <cell r="A5902" t="str">
            <v>642E01410</v>
          </cell>
          <cell r="B5902" t="str">
            <v>Y</v>
          </cell>
          <cell r="C5902" t="str">
            <v>EACH</v>
          </cell>
          <cell r="D5902" t="str">
            <v>WORD ON PAVEMENT, 96", TYPE 1</v>
          </cell>
          <cell r="F5902" t="str">
            <v>SPECIFY MUNICIPAL STANDARD</v>
          </cell>
          <cell r="G5902">
            <v>0</v>
          </cell>
        </row>
        <row r="5903">
          <cell r="A5903" t="str">
            <v>642E01411</v>
          </cell>
          <cell r="B5903" t="str">
            <v>Y</v>
          </cell>
          <cell r="C5903" t="str">
            <v>EACH</v>
          </cell>
          <cell r="D5903" t="str">
            <v>WORD ON PAVEMENT, 96", TYPE 1, AS PER PLAN</v>
          </cell>
          <cell r="F5903" t="str">
            <v>SPECIFY MUNICIPAL STANDARD</v>
          </cell>
          <cell r="G5903">
            <v>0</v>
          </cell>
        </row>
        <row r="5904">
          <cell r="A5904" t="str">
            <v>642E01420</v>
          </cell>
          <cell r="B5904" t="str">
            <v>Y</v>
          </cell>
          <cell r="C5904" t="str">
            <v>EACH</v>
          </cell>
          <cell r="D5904" t="str">
            <v>WORD ON PAVEMENT, 96", TYPE 1A</v>
          </cell>
          <cell r="F5904" t="str">
            <v>SPECIFY MUNICIPAL STANDARD</v>
          </cell>
          <cell r="G5904">
            <v>0</v>
          </cell>
        </row>
        <row r="5905">
          <cell r="A5905" t="str">
            <v>642E01421</v>
          </cell>
          <cell r="B5905" t="str">
            <v>Y</v>
          </cell>
          <cell r="C5905" t="str">
            <v>EACH</v>
          </cell>
          <cell r="D5905" t="str">
            <v>WORD ON PAVEMENT, 96", TYPE 1A, AS PER PLAN</v>
          </cell>
          <cell r="F5905" t="str">
            <v>SPECIFY MUNICIPAL STANDARD</v>
          </cell>
          <cell r="G5905">
            <v>0</v>
          </cell>
        </row>
        <row r="5906">
          <cell r="A5906" t="str">
            <v>642E01490</v>
          </cell>
          <cell r="B5906" t="str">
            <v>Y</v>
          </cell>
          <cell r="C5906" t="str">
            <v>FT</v>
          </cell>
          <cell r="D5906" t="str">
            <v>DOTTED LINE, 4"</v>
          </cell>
          <cell r="F5906" t="str">
            <v>SPECIFY MUNICIPAL STANDARD</v>
          </cell>
          <cell r="G5906">
            <v>0</v>
          </cell>
        </row>
        <row r="5907">
          <cell r="A5907" t="str">
            <v>642E01491</v>
          </cell>
          <cell r="B5907" t="str">
            <v>Y</v>
          </cell>
          <cell r="C5907" t="str">
            <v>FT</v>
          </cell>
          <cell r="D5907" t="str">
            <v>DOTTED LINE, 4", AS PER PLAN</v>
          </cell>
          <cell r="F5907" t="str">
            <v>SPECIFY MUNICIPAL STANDARD</v>
          </cell>
          <cell r="G5907">
            <v>0</v>
          </cell>
        </row>
        <row r="5908">
          <cell r="A5908" t="str">
            <v>642E01500</v>
          </cell>
          <cell r="B5908" t="str">
            <v>Y</v>
          </cell>
          <cell r="C5908" t="str">
            <v>FT</v>
          </cell>
          <cell r="D5908" t="str">
            <v>DOTTED LINE, 4", TYPE 1</v>
          </cell>
          <cell r="F5908" t="str">
            <v>SPECIFY MUNICIPAL STANDARD</v>
          </cell>
          <cell r="G5908">
            <v>0</v>
          </cell>
        </row>
        <row r="5909">
          <cell r="A5909" t="str">
            <v>642E01501</v>
          </cell>
          <cell r="B5909" t="str">
            <v>Y</v>
          </cell>
          <cell r="C5909" t="str">
            <v>FT</v>
          </cell>
          <cell r="D5909" t="str">
            <v>DOTTED LINE, 4", TYPE 1, AS PER PLAN</v>
          </cell>
          <cell r="F5909" t="str">
            <v>SPECIFY MUNICIPAL STANDARD</v>
          </cell>
          <cell r="G5909">
            <v>0</v>
          </cell>
        </row>
        <row r="5910">
          <cell r="A5910" t="str">
            <v>642E01506</v>
          </cell>
          <cell r="B5910" t="str">
            <v>Y</v>
          </cell>
          <cell r="C5910" t="str">
            <v>FT</v>
          </cell>
          <cell r="D5910" t="str">
            <v>DOTTED LINE, 4", TYPE 1A</v>
          </cell>
          <cell r="F5910" t="str">
            <v>SPECIFY MUNICIPAL STANDARD</v>
          </cell>
          <cell r="G5910">
            <v>0</v>
          </cell>
        </row>
        <row r="5911">
          <cell r="A5911" t="str">
            <v>642E01507</v>
          </cell>
          <cell r="B5911" t="str">
            <v>Y</v>
          </cell>
          <cell r="C5911" t="str">
            <v>FT</v>
          </cell>
          <cell r="D5911" t="str">
            <v>DOTTED LINE, 4", TYPE 1A, AS PER PLAN</v>
          </cell>
          <cell r="F5911" t="str">
            <v>SPECIFY MUNICIPAL STANDARD</v>
          </cell>
          <cell r="G5911">
            <v>0</v>
          </cell>
        </row>
        <row r="5912">
          <cell r="A5912" t="str">
            <v>642E01508</v>
          </cell>
          <cell r="B5912" t="str">
            <v>Y</v>
          </cell>
          <cell r="C5912" t="str">
            <v>FT</v>
          </cell>
          <cell r="D5912" t="str">
            <v>DOTTED LINE, 6"</v>
          </cell>
          <cell r="F5912" t="str">
            <v>SPECIFY MUNICIPAL STANDARD</v>
          </cell>
          <cell r="G5912">
            <v>0</v>
          </cell>
        </row>
        <row r="5913">
          <cell r="A5913" t="str">
            <v>642E01509</v>
          </cell>
          <cell r="B5913" t="str">
            <v>Y</v>
          </cell>
          <cell r="C5913" t="str">
            <v>FT</v>
          </cell>
          <cell r="D5913" t="str">
            <v>DOTTED LINE, 6", AS PER PLAN</v>
          </cell>
          <cell r="F5913" t="str">
            <v>SPECIFY MUNICIPAL STANDARD</v>
          </cell>
          <cell r="G5913">
            <v>0</v>
          </cell>
        </row>
        <row r="5914">
          <cell r="A5914" t="str">
            <v>642E01510</v>
          </cell>
          <cell r="B5914" t="str">
            <v>Y</v>
          </cell>
          <cell r="C5914" t="str">
            <v>FT</v>
          </cell>
          <cell r="D5914" t="str">
            <v>DOTTED LINE, 6", TYPE 1</v>
          </cell>
          <cell r="F5914" t="str">
            <v>SPECIFY MUNICIPAL STANDARD</v>
          </cell>
          <cell r="G5914">
            <v>0</v>
          </cell>
        </row>
        <row r="5915">
          <cell r="A5915" t="str">
            <v>642E01516</v>
          </cell>
          <cell r="B5915" t="str">
            <v>Y</v>
          </cell>
          <cell r="C5915" t="str">
            <v>FT</v>
          </cell>
          <cell r="D5915" t="str">
            <v>DOTTED LINE, 6", TYPE 1A</v>
          </cell>
          <cell r="F5915" t="str">
            <v>SPECIFY MUNICIPAL STANDARD</v>
          </cell>
          <cell r="G5915">
            <v>0</v>
          </cell>
        </row>
        <row r="5916">
          <cell r="A5916" t="str">
            <v>642E01517</v>
          </cell>
          <cell r="B5916" t="str">
            <v>Y</v>
          </cell>
          <cell r="C5916" t="str">
            <v>FT</v>
          </cell>
          <cell r="D5916" t="str">
            <v>DOTTED LINE, 6", TYPE 1A, AS PER PLAN</v>
          </cell>
          <cell r="F5916" t="str">
            <v>SPECIFY MUNICIPAL STANDARD</v>
          </cell>
          <cell r="G5916">
            <v>0</v>
          </cell>
        </row>
        <row r="5917">
          <cell r="A5917" t="str">
            <v>642E01520</v>
          </cell>
          <cell r="B5917" t="str">
            <v>Y</v>
          </cell>
          <cell r="C5917" t="str">
            <v>FT</v>
          </cell>
          <cell r="D5917" t="str">
            <v>DOTTED LINE, 8"</v>
          </cell>
          <cell r="F5917" t="str">
            <v>SPECIFY MUNICIPAL STANDARD</v>
          </cell>
          <cell r="G5917">
            <v>0</v>
          </cell>
        </row>
        <row r="5918">
          <cell r="A5918" t="str">
            <v>642E01522</v>
          </cell>
          <cell r="B5918" t="str">
            <v>Y</v>
          </cell>
          <cell r="C5918" t="str">
            <v>FT</v>
          </cell>
          <cell r="D5918" t="str">
            <v>DOTTED LINE, 8", TYPE 1</v>
          </cell>
          <cell r="F5918" t="str">
            <v>SPECIFY MUNICIPAL STANDARD</v>
          </cell>
          <cell r="G5918">
            <v>0</v>
          </cell>
        </row>
        <row r="5919">
          <cell r="A5919" t="str">
            <v>642E01523</v>
          </cell>
          <cell r="B5919" t="str">
            <v>Y</v>
          </cell>
          <cell r="C5919" t="str">
            <v>FT</v>
          </cell>
          <cell r="D5919" t="str">
            <v>DOTTED LINE, 8", TYPE 1, AS PER PLAN</v>
          </cell>
          <cell r="F5919" t="str">
            <v>SPECIFY MUNICIPAL STANDARD</v>
          </cell>
          <cell r="G5919">
            <v>0</v>
          </cell>
        </row>
        <row r="5920">
          <cell r="A5920" t="str">
            <v>642E01530</v>
          </cell>
          <cell r="B5920" t="str">
            <v>Y</v>
          </cell>
          <cell r="C5920" t="str">
            <v>FT</v>
          </cell>
          <cell r="D5920" t="str">
            <v>DOTTED LINE, 8", TYPE 1A</v>
          </cell>
          <cell r="F5920" t="str">
            <v>SPECIFY MUNICIPAL STANDARD</v>
          </cell>
          <cell r="G5920">
            <v>0</v>
          </cell>
        </row>
        <row r="5921">
          <cell r="A5921" t="str">
            <v>642E01531</v>
          </cell>
          <cell r="B5921" t="str">
            <v>Y</v>
          </cell>
          <cell r="C5921" t="str">
            <v>FT</v>
          </cell>
          <cell r="D5921" t="str">
            <v>DOTTED LINE, 8", TYPE 1A, AS PER PLAN</v>
          </cell>
          <cell r="F5921" t="str">
            <v>SPECIFY MUNICIPAL STANDARD</v>
          </cell>
          <cell r="G5921">
            <v>0</v>
          </cell>
        </row>
        <row r="5922">
          <cell r="A5922" t="str">
            <v>642E01550</v>
          </cell>
          <cell r="B5922" t="str">
            <v>Y</v>
          </cell>
          <cell r="C5922" t="str">
            <v>FT</v>
          </cell>
          <cell r="D5922" t="str">
            <v>DOTTED LINE, 12"</v>
          </cell>
          <cell r="F5922" t="str">
            <v>SPECIFY MUNICIPAL STANDARD</v>
          </cell>
          <cell r="G5922">
            <v>0</v>
          </cell>
        </row>
        <row r="5923">
          <cell r="A5923" t="str">
            <v>642E01551</v>
          </cell>
          <cell r="B5923" t="str">
            <v>Y</v>
          </cell>
          <cell r="C5923" t="str">
            <v>FT</v>
          </cell>
          <cell r="D5923" t="str">
            <v>DOTTED LINE, 12", AS PER PLAN</v>
          </cell>
          <cell r="F5923" t="str">
            <v>SPECIFY MUNICIPAL STANDARD</v>
          </cell>
          <cell r="G5923">
            <v>0</v>
          </cell>
        </row>
        <row r="5924">
          <cell r="A5924" t="str">
            <v>642E01560</v>
          </cell>
          <cell r="B5924" t="str">
            <v>Y</v>
          </cell>
          <cell r="C5924" t="str">
            <v>FT</v>
          </cell>
          <cell r="D5924" t="str">
            <v>DOTTED LINE, 12", TYPE 1</v>
          </cell>
          <cell r="F5924" t="str">
            <v>SPECIFY MUNICIPAL STANDARD</v>
          </cell>
          <cell r="G5924">
            <v>0</v>
          </cell>
        </row>
        <row r="5925">
          <cell r="A5925" t="str">
            <v>642E01570</v>
          </cell>
          <cell r="B5925" t="str">
            <v>Y</v>
          </cell>
          <cell r="C5925" t="str">
            <v>FT</v>
          </cell>
          <cell r="D5925" t="str">
            <v>DOTTED LINE, 12", TYPE 1A</v>
          </cell>
          <cell r="F5925" t="str">
            <v>SPECIFY MUNICIPAL STANDARD</v>
          </cell>
          <cell r="G5925">
            <v>0</v>
          </cell>
        </row>
        <row r="5926">
          <cell r="A5926" t="str">
            <v>642E01600</v>
          </cell>
          <cell r="B5926" t="str">
            <v>Y</v>
          </cell>
          <cell r="C5926" t="str">
            <v>EACH</v>
          </cell>
          <cell r="D5926" t="str">
            <v>BIKE LANE SYMBOL MARKING</v>
          </cell>
          <cell r="F5926" t="str">
            <v>SPECIFY MUNICIPAL STANDARD</v>
          </cell>
          <cell r="G5926">
            <v>0</v>
          </cell>
        </row>
        <row r="5927">
          <cell r="A5927" t="str">
            <v>642E01602</v>
          </cell>
          <cell r="B5927" t="str">
            <v>Y</v>
          </cell>
          <cell r="C5927" t="str">
            <v>EACH</v>
          </cell>
          <cell r="D5927" t="str">
            <v>BIKE LANE SYMBOL MARKING, TYPE 1</v>
          </cell>
          <cell r="F5927" t="str">
            <v>SPECIFY MUNICIPAL STANDARD</v>
          </cell>
          <cell r="G5927">
            <v>0</v>
          </cell>
        </row>
        <row r="5928">
          <cell r="A5928" t="str">
            <v>642E01610</v>
          </cell>
          <cell r="B5928" t="str">
            <v>Y</v>
          </cell>
          <cell r="C5928" t="str">
            <v>EACH</v>
          </cell>
          <cell r="D5928" t="str">
            <v>BIKE LANE SYMBOL MARKING, TYPE 1A</v>
          </cell>
          <cell r="F5928" t="str">
            <v>SPECIFY MUNICIPAL STANDARD</v>
          </cell>
          <cell r="G5928">
            <v>0</v>
          </cell>
        </row>
        <row r="5929">
          <cell r="A5929" t="str">
            <v>642E01650</v>
          </cell>
          <cell r="B5929" t="str">
            <v>Y</v>
          </cell>
          <cell r="C5929" t="str">
            <v>EACH</v>
          </cell>
          <cell r="D5929" t="str">
            <v>BIKE LANE ARROW, TYPE 1</v>
          </cell>
          <cell r="F5929" t="str">
            <v>SPECIFY MUNICIPAL STANDARD</v>
          </cell>
          <cell r="G5929">
            <v>0</v>
          </cell>
        </row>
        <row r="5930">
          <cell r="A5930" t="str">
            <v>642E01700</v>
          </cell>
          <cell r="B5930" t="str">
            <v>Y</v>
          </cell>
          <cell r="C5930" t="str">
            <v>EACH</v>
          </cell>
          <cell r="D5930" t="str">
            <v>HANDICAP SYMBOL MARKING</v>
          </cell>
          <cell r="F5930" t="str">
            <v>SPECIFY MUNICIPAL STANDARD</v>
          </cell>
          <cell r="G5930">
            <v>0</v>
          </cell>
        </row>
        <row r="5931">
          <cell r="A5931" t="str">
            <v>642E01701</v>
          </cell>
          <cell r="B5931" t="str">
            <v>Y</v>
          </cell>
          <cell r="C5931" t="str">
            <v>EACH</v>
          </cell>
          <cell r="D5931" t="str">
            <v>HANDICAP SYMBOL MARKING, AS PER PLAN</v>
          </cell>
          <cell r="F5931" t="str">
            <v>SPECIFY MUNICIPAL STANDARD</v>
          </cell>
          <cell r="G5931">
            <v>0</v>
          </cell>
        </row>
        <row r="5932">
          <cell r="A5932" t="str">
            <v>642E01702</v>
          </cell>
          <cell r="B5932" t="str">
            <v>Y</v>
          </cell>
          <cell r="C5932" t="str">
            <v>EACH</v>
          </cell>
          <cell r="D5932" t="str">
            <v>HANDICAP SYMBOL MARKING, TYPE 1</v>
          </cell>
          <cell r="F5932" t="str">
            <v>SPECIFY MUNICIPAL STANDARD</v>
          </cell>
          <cell r="G5932">
            <v>0</v>
          </cell>
        </row>
        <row r="5933">
          <cell r="A5933" t="str">
            <v>642E01703</v>
          </cell>
          <cell r="B5933" t="str">
            <v>Y</v>
          </cell>
          <cell r="C5933" t="str">
            <v>EACH</v>
          </cell>
          <cell r="D5933" t="str">
            <v>HANDICAP SYMBOL MARKING, TYPE 1, AS PER PLAN</v>
          </cell>
          <cell r="F5933" t="str">
            <v>SPECIFY MUNICIPAL STANDARD</v>
          </cell>
          <cell r="G5933">
            <v>0</v>
          </cell>
        </row>
        <row r="5934">
          <cell r="A5934" t="str">
            <v>642E01710</v>
          </cell>
          <cell r="B5934" t="str">
            <v>Y</v>
          </cell>
          <cell r="C5934" t="str">
            <v>EACH</v>
          </cell>
          <cell r="D5934" t="str">
            <v>HANDICAP SYMBOL MARKING, TYPE 1A</v>
          </cell>
          <cell r="F5934" t="str">
            <v>SPECIFY MUNICIPAL STANDARD</v>
          </cell>
          <cell r="G5934">
            <v>0</v>
          </cell>
        </row>
        <row r="5935">
          <cell r="A5935" t="str">
            <v>642E01800</v>
          </cell>
          <cell r="B5935" t="str">
            <v>Y</v>
          </cell>
          <cell r="C5935" t="str">
            <v>EACH</v>
          </cell>
          <cell r="D5935" t="str">
            <v>PREFERENTIAL LANE MARKING</v>
          </cell>
          <cell r="F5935" t="str">
            <v>SPECIFY MUNICIPAL STANDARD</v>
          </cell>
          <cell r="G5935">
            <v>0</v>
          </cell>
        </row>
        <row r="5936">
          <cell r="A5936" t="str">
            <v>642E19000</v>
          </cell>
          <cell r="B5936" t="str">
            <v>Y</v>
          </cell>
          <cell r="C5936" t="str">
            <v>EACH</v>
          </cell>
          <cell r="D5936" t="str">
            <v>SHARED LANE MARKING, TYPE 1</v>
          </cell>
          <cell r="F5936" t="str">
            <v>SPECIFY MUNICIPAL STANDARD</v>
          </cell>
          <cell r="G5936">
            <v>0</v>
          </cell>
        </row>
        <row r="5937">
          <cell r="A5937" t="str">
            <v>642E19010</v>
          </cell>
          <cell r="B5937" t="str">
            <v>Y</v>
          </cell>
          <cell r="C5937" t="str">
            <v>EACH</v>
          </cell>
          <cell r="D5937" t="str">
            <v>SHARED LANE MARKING, TYPE 1A</v>
          </cell>
          <cell r="F5937" t="str">
            <v>SPECIFY MUNICIPAL STANDARD</v>
          </cell>
          <cell r="G5937">
            <v>0</v>
          </cell>
        </row>
        <row r="5938">
          <cell r="A5938" t="str">
            <v>642E20000</v>
          </cell>
          <cell r="B5938" t="str">
            <v>Y</v>
          </cell>
          <cell r="C5938" t="str">
            <v>LS</v>
          </cell>
          <cell r="D5938" t="str">
            <v>TWO-WAY RADIO EQUIPMENT</v>
          </cell>
          <cell r="F5938" t="str">
            <v>SPECIFY MUNICIPAL STANDARD</v>
          </cell>
          <cell r="G5938">
            <v>0</v>
          </cell>
        </row>
        <row r="5939">
          <cell r="A5939" t="str">
            <v>642E20800</v>
          </cell>
          <cell r="B5939" t="str">
            <v>Y</v>
          </cell>
          <cell r="C5939" t="str">
            <v>FT</v>
          </cell>
          <cell r="D5939" t="str">
            <v>YIELD LINE</v>
          </cell>
          <cell r="F5939" t="str">
            <v>SPECIFY MUNICIPAL STANDARD</v>
          </cell>
          <cell r="G5939">
            <v>0</v>
          </cell>
        </row>
        <row r="5940">
          <cell r="A5940" t="str">
            <v>642E20802</v>
          </cell>
          <cell r="B5940" t="str">
            <v>Y</v>
          </cell>
          <cell r="C5940" t="str">
            <v>FT</v>
          </cell>
          <cell r="D5940" t="str">
            <v>YIELD LINE, TYPE 1</v>
          </cell>
          <cell r="F5940" t="str">
            <v>SPECIFY MUNICIPAL STANDARD</v>
          </cell>
          <cell r="G5940">
            <v>0</v>
          </cell>
        </row>
        <row r="5941">
          <cell r="A5941" t="str">
            <v>642E20810</v>
          </cell>
          <cell r="B5941" t="str">
            <v>Y</v>
          </cell>
          <cell r="C5941" t="str">
            <v>FT</v>
          </cell>
          <cell r="D5941" t="str">
            <v>YIELD LINE, TYPE 1A</v>
          </cell>
          <cell r="F5941" t="str">
            <v>SPECIFY MUNICIPAL STANDARD</v>
          </cell>
          <cell r="G5941">
            <v>0</v>
          </cell>
        </row>
        <row r="5942">
          <cell r="A5942" t="str">
            <v>642E30000</v>
          </cell>
          <cell r="B5942" t="str">
            <v>Y</v>
          </cell>
          <cell r="C5942" t="str">
            <v>FT</v>
          </cell>
          <cell r="D5942" t="str">
            <v>REMOVAL OF PAVEMENT MARKING</v>
          </cell>
          <cell r="F5942" t="str">
            <v>SPECIFY MUNICIPAL STANDARD</v>
          </cell>
          <cell r="G5942">
            <v>0</v>
          </cell>
        </row>
        <row r="5943">
          <cell r="A5943" t="str">
            <v>642E30001</v>
          </cell>
          <cell r="B5943" t="str">
            <v>Y</v>
          </cell>
          <cell r="C5943" t="str">
            <v>FT</v>
          </cell>
          <cell r="D5943" t="str">
            <v>REMOVAL OF PAVEMENT MARKING, AS PER PLAN</v>
          </cell>
          <cell r="F5943" t="str">
            <v>SPECIFY MUNICIPAL STANDARD</v>
          </cell>
          <cell r="G5943">
            <v>0</v>
          </cell>
        </row>
        <row r="5944">
          <cell r="A5944" t="str">
            <v>642E30010</v>
          </cell>
          <cell r="B5944" t="str">
            <v>Y</v>
          </cell>
          <cell r="C5944" t="str">
            <v>SF</v>
          </cell>
          <cell r="D5944" t="str">
            <v>REMOVAL OF PAVEMENT MARKING</v>
          </cell>
          <cell r="F5944" t="str">
            <v>SPECIFY MUNICIPAL STANDARD</v>
          </cell>
          <cell r="G5944">
            <v>0</v>
          </cell>
        </row>
        <row r="5945">
          <cell r="A5945" t="str">
            <v>642E30020</v>
          </cell>
          <cell r="B5945" t="str">
            <v>Y</v>
          </cell>
          <cell r="C5945" t="str">
            <v>EACH</v>
          </cell>
          <cell r="D5945" t="str">
            <v>REMOVAL OF PAVEMENT MARKING</v>
          </cell>
          <cell r="F5945" t="str">
            <v>SPECIFY MUNICIPAL STANDARD</v>
          </cell>
          <cell r="G5945">
            <v>0</v>
          </cell>
        </row>
        <row r="5946">
          <cell r="A5946" t="str">
            <v>642E30030</v>
          </cell>
          <cell r="B5946" t="str">
            <v>Y</v>
          </cell>
          <cell r="C5946" t="str">
            <v>MILE</v>
          </cell>
          <cell r="D5946" t="str">
            <v>REMOVAL OF PAVEMENT MARKING</v>
          </cell>
          <cell r="F5946" t="str">
            <v>SPECIFY MUNICIPAL STANDARD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B5949" t="str">
            <v>Y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B5950" t="str">
            <v>Y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B5951" t="str">
            <v>Y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B5952" t="str">
            <v>Y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B5953" t="str">
            <v>Y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B5954" t="str">
            <v>Y</v>
          </cell>
          <cell r="C5954" t="str">
            <v>SF</v>
          </cell>
          <cell r="D5954" t="str">
            <v>GREEN COLORED PAVEMENT FOR BIKE LANES,TYPE 1</v>
          </cell>
          <cell r="F5954" t="str">
            <v>SPECIFY MUNICIPAL STANDARD</v>
          </cell>
          <cell r="G5954">
            <v>0</v>
          </cell>
        </row>
        <row r="5955">
          <cell r="A5955" t="str">
            <v>642E60010</v>
          </cell>
          <cell r="B5955" t="str">
            <v>Y</v>
          </cell>
          <cell r="C5955" t="str">
            <v>SF</v>
          </cell>
          <cell r="D5955" t="str">
            <v>GREEN COLORED PAVEMENT FOR BIKE LANES,TYPE 1A</v>
          </cell>
          <cell r="F5955" t="str">
            <v>SPECIFY MUNICIPAL STANDARD</v>
          </cell>
          <cell r="G5955">
            <v>0</v>
          </cell>
        </row>
        <row r="5956">
          <cell r="A5956" t="str">
            <v>643E00100</v>
          </cell>
          <cell r="B5956" t="str">
            <v>Y</v>
          </cell>
          <cell r="C5956" t="str">
            <v>MILE</v>
          </cell>
          <cell r="D5956" t="str">
            <v>EDGE LINE, 4"</v>
          </cell>
          <cell r="F5956" t="str">
            <v>SPECIFY MUNICIPAL STANDARD</v>
          </cell>
          <cell r="G5956">
            <v>0</v>
          </cell>
        </row>
        <row r="5957">
          <cell r="A5957" t="str">
            <v>643E00101</v>
          </cell>
          <cell r="B5957" t="str">
            <v>Y</v>
          </cell>
          <cell r="C5957" t="str">
            <v>MILE</v>
          </cell>
          <cell r="D5957" t="str">
            <v>EDGE LINE, 4", AS PER PLAN</v>
          </cell>
          <cell r="F5957" t="str">
            <v>SPECIFY MUNICIPAL STANDARD</v>
          </cell>
          <cell r="G5957">
            <v>0</v>
          </cell>
        </row>
        <row r="5958">
          <cell r="A5958" t="str">
            <v>643E00104</v>
          </cell>
          <cell r="B5958" t="str">
            <v>Y</v>
          </cell>
          <cell r="C5958" t="str">
            <v>MILE</v>
          </cell>
          <cell r="D5958" t="str">
            <v>EDGE LINE, 6"</v>
          </cell>
          <cell r="F5958" t="str">
            <v>SPECIFY MUNICIPAL STANDARD</v>
          </cell>
          <cell r="G5958">
            <v>0</v>
          </cell>
        </row>
        <row r="5959">
          <cell r="A5959" t="str">
            <v>643E00105</v>
          </cell>
          <cell r="B5959" t="str">
            <v>Y</v>
          </cell>
          <cell r="C5959" t="str">
            <v>MILE</v>
          </cell>
          <cell r="D5959" t="str">
            <v>EDGE LINE, 6", AS PER PLAN</v>
          </cell>
          <cell r="F5959" t="str">
            <v>SPECIFY MUNICIPAL STANDARD</v>
          </cell>
          <cell r="G5959">
            <v>0</v>
          </cell>
        </row>
        <row r="5960">
          <cell r="A5960" t="str">
            <v>643E00200</v>
          </cell>
          <cell r="B5960" t="str">
            <v>Y</v>
          </cell>
          <cell r="C5960" t="str">
            <v>MILE</v>
          </cell>
          <cell r="D5960" t="str">
            <v>LANE LINE, 4"</v>
          </cell>
          <cell r="F5960" t="str">
            <v>SPECIFY MUNICIPAL STANDARD</v>
          </cell>
          <cell r="G5960">
            <v>0</v>
          </cell>
        </row>
        <row r="5961">
          <cell r="A5961" t="str">
            <v>643E00201</v>
          </cell>
          <cell r="B5961" t="str">
            <v>Y</v>
          </cell>
          <cell r="C5961" t="str">
            <v>MILE</v>
          </cell>
          <cell r="D5961" t="str">
            <v>LANE LINE, 4", AS PER PLAN</v>
          </cell>
          <cell r="F5961" t="str">
            <v>SPECIFY MUNICIPAL STANDARD</v>
          </cell>
          <cell r="G5961">
            <v>0</v>
          </cell>
        </row>
        <row r="5962">
          <cell r="A5962" t="str">
            <v>643E00204</v>
          </cell>
          <cell r="B5962" t="str">
            <v>Y</v>
          </cell>
          <cell r="C5962" t="str">
            <v>MILE</v>
          </cell>
          <cell r="D5962" t="str">
            <v>LANE LINE, 6"</v>
          </cell>
          <cell r="F5962" t="str">
            <v>SPECIFY MUNICIPAL STANDARD</v>
          </cell>
          <cell r="G5962">
            <v>0</v>
          </cell>
        </row>
        <row r="5963">
          <cell r="A5963" t="str">
            <v>643E00205</v>
          </cell>
          <cell r="B5963" t="str">
            <v>Y</v>
          </cell>
          <cell r="C5963" t="str">
            <v>MILE</v>
          </cell>
          <cell r="D5963" t="str">
            <v>LANE LINE, 6", AS PER PLAN</v>
          </cell>
          <cell r="F5963" t="str">
            <v>SPECIFY MUNICIPAL STANDARD</v>
          </cell>
          <cell r="G5963">
            <v>0</v>
          </cell>
        </row>
        <row r="5964">
          <cell r="A5964" t="str">
            <v>643E00300</v>
          </cell>
          <cell r="B5964" t="str">
            <v>Y</v>
          </cell>
          <cell r="C5964" t="str">
            <v>MILE</v>
          </cell>
          <cell r="D5964" t="str">
            <v>CENTER LINE</v>
          </cell>
          <cell r="F5964" t="str">
            <v>SPECIFY MUNICIPAL STANDARD</v>
          </cell>
          <cell r="G5964">
            <v>0</v>
          </cell>
        </row>
        <row r="5965">
          <cell r="A5965" t="str">
            <v>643E00301</v>
          </cell>
          <cell r="B5965" t="str">
            <v>Y</v>
          </cell>
          <cell r="C5965" t="str">
            <v>MILE</v>
          </cell>
          <cell r="D5965" t="str">
            <v>CENTER LINE, AS PER PLAN</v>
          </cell>
          <cell r="F5965" t="str">
            <v>SPECIFY MUNICIPAL STANDARD</v>
          </cell>
          <cell r="G5965">
            <v>0</v>
          </cell>
        </row>
        <row r="5966">
          <cell r="A5966" t="str">
            <v>643E00400</v>
          </cell>
          <cell r="B5966" t="str">
            <v>Y</v>
          </cell>
          <cell r="C5966" t="str">
            <v>FT</v>
          </cell>
          <cell r="D5966" t="str">
            <v>CHANNELIZING LINE, 8"</v>
          </cell>
          <cell r="F5966" t="str">
            <v>SPECIFY MUNICIPAL STANDARD</v>
          </cell>
          <cell r="G5966">
            <v>0</v>
          </cell>
        </row>
        <row r="5967">
          <cell r="A5967" t="str">
            <v>643E00401</v>
          </cell>
          <cell r="B5967" t="str">
            <v>Y</v>
          </cell>
          <cell r="C5967" t="str">
            <v>FT</v>
          </cell>
          <cell r="D5967" t="str">
            <v>CHANNELIZING LINE, 8", AS PER PLAN</v>
          </cell>
          <cell r="F5967" t="str">
            <v>SPECIFY MUNICIPAL STANDARD</v>
          </cell>
          <cell r="G5967">
            <v>0</v>
          </cell>
        </row>
        <row r="5968">
          <cell r="A5968" t="str">
            <v>643E00404</v>
          </cell>
          <cell r="B5968" t="str">
            <v>Y</v>
          </cell>
          <cell r="C5968" t="str">
            <v>FT</v>
          </cell>
          <cell r="D5968" t="str">
            <v>CHANNELIZING LINE, 12"</v>
          </cell>
          <cell r="F5968" t="str">
            <v>SPECIFY MUNICIPAL STANDARD</v>
          </cell>
          <cell r="G5968">
            <v>0</v>
          </cell>
        </row>
        <row r="5969">
          <cell r="A5969" t="str">
            <v>643E00405</v>
          </cell>
          <cell r="B5969" t="str">
            <v>Y</v>
          </cell>
          <cell r="C5969" t="str">
            <v>FT</v>
          </cell>
          <cell r="D5969" t="str">
            <v>CHANNELIZING LINE, 12", AS PER PLAN</v>
          </cell>
          <cell r="F5969" t="str">
            <v>SPECIFY MUNICIPAL STANDARD</v>
          </cell>
          <cell r="G5969">
            <v>0</v>
          </cell>
        </row>
        <row r="5970">
          <cell r="A5970" t="str">
            <v>643E00500</v>
          </cell>
          <cell r="B5970" t="str">
            <v>Y</v>
          </cell>
          <cell r="C5970" t="str">
            <v>FT</v>
          </cell>
          <cell r="D5970" t="str">
            <v>STOP LINE</v>
          </cell>
          <cell r="F5970" t="str">
            <v>SPECIFY MUNICIPAL STANDARD</v>
          </cell>
          <cell r="G5970">
            <v>0</v>
          </cell>
        </row>
        <row r="5971">
          <cell r="A5971" t="str">
            <v>643E00501</v>
          </cell>
          <cell r="B5971" t="str">
            <v>Y</v>
          </cell>
          <cell r="C5971" t="str">
            <v>FT</v>
          </cell>
          <cell r="D5971" t="str">
            <v>STOP LINE, AS PER PLAN</v>
          </cell>
          <cell r="F5971" t="str">
            <v>SPECIFY MUNICIPAL STANDARD</v>
          </cell>
          <cell r="G5971">
            <v>0</v>
          </cell>
        </row>
        <row r="5972">
          <cell r="A5972" t="str">
            <v>643E00600</v>
          </cell>
          <cell r="B5972" t="str">
            <v>Y</v>
          </cell>
          <cell r="C5972" t="str">
            <v>FT</v>
          </cell>
          <cell r="D5972" t="str">
            <v>CROSSWALK LINE</v>
          </cell>
          <cell r="F5972" t="str">
            <v>SPECIFY MUNICIPAL STANDARD</v>
          </cell>
          <cell r="G5972">
            <v>0</v>
          </cell>
        </row>
        <row r="5973">
          <cell r="A5973" t="str">
            <v>643E00601</v>
          </cell>
          <cell r="B5973" t="str">
            <v>Y</v>
          </cell>
          <cell r="C5973" t="str">
            <v>FT</v>
          </cell>
          <cell r="D5973" t="str">
            <v>CROSSWALK LINE, AS PER PLAN</v>
          </cell>
          <cell r="F5973" t="str">
            <v>SPECIFY MUNICIPAL STANDARD</v>
          </cell>
          <cell r="G5973">
            <v>0</v>
          </cell>
        </row>
        <row r="5974">
          <cell r="A5974" t="str">
            <v>643E00700</v>
          </cell>
          <cell r="B5974" t="str">
            <v>Y</v>
          </cell>
          <cell r="C5974" t="str">
            <v>FT</v>
          </cell>
          <cell r="D5974" t="str">
            <v>TRANSVERSE/DIAGONAL LINE</v>
          </cell>
          <cell r="F5974" t="str">
            <v>SPECIFY MUNICIPAL STANDARD</v>
          </cell>
          <cell r="G5974">
            <v>0</v>
          </cell>
        </row>
        <row r="5975">
          <cell r="A5975" t="str">
            <v>643E00701</v>
          </cell>
          <cell r="B5975" t="str">
            <v>Y</v>
          </cell>
          <cell r="C5975" t="str">
            <v>FT</v>
          </cell>
          <cell r="D5975" t="str">
            <v>TRANSVERSE/DIAGONAL LINE, AS PER PLAN</v>
          </cell>
          <cell r="F5975" t="str">
            <v>SPECIFY MUNICIPAL STANDARD</v>
          </cell>
          <cell r="G5975">
            <v>0</v>
          </cell>
        </row>
        <row r="5976">
          <cell r="A5976" t="str">
            <v>643E00720</v>
          </cell>
          <cell r="B5976" t="str">
            <v>Y</v>
          </cell>
          <cell r="C5976" t="str">
            <v>FT</v>
          </cell>
          <cell r="D5976" t="str">
            <v>CHEVRON MARKING</v>
          </cell>
          <cell r="F5976" t="str">
            <v>SPECIFY MUNICIPAL STANDARD</v>
          </cell>
          <cell r="G5976">
            <v>0</v>
          </cell>
        </row>
        <row r="5977">
          <cell r="A5977" t="str">
            <v>643E00721</v>
          </cell>
          <cell r="B5977" t="str">
            <v>Y</v>
          </cell>
          <cell r="C5977" t="str">
            <v>FT</v>
          </cell>
          <cell r="D5977" t="str">
            <v>CHEVRON MARKING, AS PER PLAN</v>
          </cell>
          <cell r="F5977" t="str">
            <v>SPECIFY MUNICIPAL STANDARD</v>
          </cell>
          <cell r="G5977">
            <v>0</v>
          </cell>
        </row>
        <row r="5978">
          <cell r="A5978" t="str">
            <v>643E00800</v>
          </cell>
          <cell r="B5978" t="str">
            <v>Y</v>
          </cell>
          <cell r="C5978" t="str">
            <v>FT</v>
          </cell>
          <cell r="D5978" t="str">
            <v>CURB MARKING</v>
          </cell>
          <cell r="F5978" t="str">
            <v>SPECIFY MUNICIPAL STANDARD</v>
          </cell>
          <cell r="G5978">
            <v>0</v>
          </cell>
        </row>
        <row r="5979">
          <cell r="A5979" t="str">
            <v>643E00801</v>
          </cell>
          <cell r="B5979" t="str">
            <v>Y</v>
          </cell>
          <cell r="C5979" t="str">
            <v>FT</v>
          </cell>
          <cell r="D5979" t="str">
            <v>CURB MARKING, AS PER PLAN</v>
          </cell>
          <cell r="F5979" t="str">
            <v>SPECIFY MUNICIPAL STANDARD</v>
          </cell>
          <cell r="G5979">
            <v>0</v>
          </cell>
        </row>
        <row r="5980">
          <cell r="A5980" t="str">
            <v>643E00900</v>
          </cell>
          <cell r="B5980" t="str">
            <v>Y</v>
          </cell>
          <cell r="C5980" t="str">
            <v>SF</v>
          </cell>
          <cell r="D5980" t="str">
            <v>ISLAND MARKING</v>
          </cell>
          <cell r="F5980" t="str">
            <v>SPECIFY MUNICIPAL STANDARD</v>
          </cell>
          <cell r="G5980">
            <v>0</v>
          </cell>
        </row>
        <row r="5981">
          <cell r="A5981" t="str">
            <v>643E00901</v>
          </cell>
          <cell r="B5981" t="str">
            <v>Y</v>
          </cell>
          <cell r="C5981" t="str">
            <v>SF</v>
          </cell>
          <cell r="D5981" t="str">
            <v>ISLAND MARKING, AS PER PLAN</v>
          </cell>
          <cell r="F5981" t="str">
            <v>SPECIFY MUNICIPAL STANDARD</v>
          </cell>
          <cell r="G5981">
            <v>0</v>
          </cell>
        </row>
        <row r="5982">
          <cell r="A5982" t="str">
            <v>643E01000</v>
          </cell>
          <cell r="B5982" t="str">
            <v>Y</v>
          </cell>
          <cell r="C5982" t="str">
            <v>EACH</v>
          </cell>
          <cell r="D5982" t="str">
            <v>RAILROAD SYMBOL MARKING</v>
          </cell>
          <cell r="F5982" t="str">
            <v>SPECIFY MUNICIPAL STANDARD</v>
          </cell>
          <cell r="G5982">
            <v>0</v>
          </cell>
        </row>
        <row r="5983">
          <cell r="A5983" t="str">
            <v>643E01001</v>
          </cell>
          <cell r="B5983" t="str">
            <v>Y</v>
          </cell>
          <cell r="C5983" t="str">
            <v>EACH</v>
          </cell>
          <cell r="D5983" t="str">
            <v>RAILROAD SYMBOL MARKING, AS PER PLAN</v>
          </cell>
          <cell r="F5983" t="str">
            <v>SPECIFY MUNICIPAL STANDARD</v>
          </cell>
          <cell r="G5983">
            <v>0</v>
          </cell>
        </row>
        <row r="5984">
          <cell r="A5984" t="str">
            <v>643E01100</v>
          </cell>
          <cell r="B5984" t="str">
            <v>Y</v>
          </cell>
          <cell r="C5984" t="str">
            <v>EACH</v>
          </cell>
          <cell r="D5984" t="str">
            <v>SCHOOL SYMBOL MARKING, 72"</v>
          </cell>
          <cell r="F5984" t="str">
            <v>SPECIFY MUNICIPAL STANDARD</v>
          </cell>
          <cell r="G5984">
            <v>0</v>
          </cell>
        </row>
        <row r="5985">
          <cell r="A5985" t="str">
            <v>643E01101</v>
          </cell>
          <cell r="B5985" t="str">
            <v>Y</v>
          </cell>
          <cell r="C5985" t="str">
            <v>EACH</v>
          </cell>
          <cell r="D5985" t="str">
            <v>SCHOOL SYMBOL MARKING, 72", AS PER PLAN</v>
          </cell>
          <cell r="F5985" t="str">
            <v>SPECIFY MUNICIPAL STANDARD</v>
          </cell>
          <cell r="G5985">
            <v>0</v>
          </cell>
        </row>
        <row r="5986">
          <cell r="A5986" t="str">
            <v>643E01110</v>
          </cell>
          <cell r="B5986" t="str">
            <v>Y</v>
          </cell>
          <cell r="C5986" t="str">
            <v>EACH</v>
          </cell>
          <cell r="D5986" t="str">
            <v>SCHOOL SYMBOL MARKING, 96"</v>
          </cell>
          <cell r="F5986" t="str">
            <v>SPECIFY MUNICIPAL STANDARD</v>
          </cell>
          <cell r="G5986">
            <v>0</v>
          </cell>
        </row>
        <row r="5987">
          <cell r="A5987" t="str">
            <v>643E01111</v>
          </cell>
          <cell r="B5987" t="str">
            <v>Y</v>
          </cell>
          <cell r="C5987" t="str">
            <v>EACH</v>
          </cell>
          <cell r="D5987" t="str">
            <v>SCHOOL SYMBOL MARKING, 96", AS PER PLAN</v>
          </cell>
          <cell r="F5987" t="str">
            <v>SPECIFY MUNICIPAL STANDARD</v>
          </cell>
          <cell r="G5987">
            <v>0</v>
          </cell>
        </row>
        <row r="5988">
          <cell r="A5988" t="str">
            <v>643E01120</v>
          </cell>
          <cell r="B5988" t="str">
            <v>Y</v>
          </cell>
          <cell r="C5988" t="str">
            <v>EACH</v>
          </cell>
          <cell r="D5988" t="str">
            <v>SCHOOL SYMBOL MARKING, 120"</v>
          </cell>
          <cell r="F5988" t="str">
            <v>SPECIFY MUNICIPAL STANDARD</v>
          </cell>
          <cell r="G5988">
            <v>0</v>
          </cell>
        </row>
        <row r="5989">
          <cell r="A5989" t="str">
            <v>643E01121</v>
          </cell>
          <cell r="B5989" t="str">
            <v>Y</v>
          </cell>
          <cell r="C5989" t="str">
            <v>EACH</v>
          </cell>
          <cell r="D5989" t="str">
            <v>SCHOOL SYMBOL MARKING, 120", AS PER PLAN</v>
          </cell>
          <cell r="F5989" t="str">
            <v>SPECIFY MUNICIPAL STANDARD</v>
          </cell>
          <cell r="G5989">
            <v>0</v>
          </cell>
        </row>
        <row r="5990">
          <cell r="A5990" t="str">
            <v>643E01200</v>
          </cell>
          <cell r="B5990" t="str">
            <v>Y</v>
          </cell>
          <cell r="C5990" t="str">
            <v>FT</v>
          </cell>
          <cell r="D5990" t="str">
            <v>PARKING LOT STALL MARKING</v>
          </cell>
          <cell r="F5990" t="str">
            <v>SPECIFY MUNICIPAL STANDARD</v>
          </cell>
          <cell r="G5990">
            <v>0</v>
          </cell>
        </row>
        <row r="5991">
          <cell r="A5991" t="str">
            <v>643E01201</v>
          </cell>
          <cell r="B5991" t="str">
            <v>Y</v>
          </cell>
          <cell r="C5991" t="str">
            <v>FT</v>
          </cell>
          <cell r="D5991" t="str">
            <v>PARKING LOT STALL MARKING, AS PER PLAN</v>
          </cell>
          <cell r="F5991" t="str">
            <v>SPECIFY MUNICIPAL STANDARD</v>
          </cell>
          <cell r="G5991">
            <v>0</v>
          </cell>
        </row>
        <row r="5992">
          <cell r="A5992" t="str">
            <v>643E01300</v>
          </cell>
          <cell r="B5992" t="str">
            <v>Y</v>
          </cell>
          <cell r="C5992" t="str">
            <v>EACH</v>
          </cell>
          <cell r="D5992" t="str">
            <v>LANE ARROW</v>
          </cell>
          <cell r="F5992" t="str">
            <v>SPECIFY MUNICIPAL STANDARD</v>
          </cell>
          <cell r="G5992">
            <v>0</v>
          </cell>
        </row>
        <row r="5993">
          <cell r="A5993" t="str">
            <v>643E01301</v>
          </cell>
          <cell r="B5993" t="str">
            <v>Y</v>
          </cell>
          <cell r="C5993" t="str">
            <v>EACH</v>
          </cell>
          <cell r="D5993" t="str">
            <v>LANE ARROW, AS PER PLAN</v>
          </cell>
          <cell r="F5993" t="str">
            <v>SPECIFY MUNICIPAL STANDARD</v>
          </cell>
          <cell r="G5993">
            <v>0</v>
          </cell>
        </row>
        <row r="5994">
          <cell r="A5994" t="str">
            <v>643E01400</v>
          </cell>
          <cell r="B5994" t="str">
            <v>Y</v>
          </cell>
          <cell r="C5994" t="str">
            <v>EACH</v>
          </cell>
          <cell r="D5994" t="str">
            <v>WORD ON PAVEMENT, 72"</v>
          </cell>
          <cell r="F5994" t="str">
            <v>SPECIFY MUNICIPAL STANDARD</v>
          </cell>
          <cell r="G5994">
            <v>0</v>
          </cell>
        </row>
        <row r="5995">
          <cell r="A5995" t="str">
            <v>643E01401</v>
          </cell>
          <cell r="B5995" t="str">
            <v>Y</v>
          </cell>
          <cell r="C5995" t="str">
            <v>EACH</v>
          </cell>
          <cell r="D5995" t="str">
            <v>WORD ON PAVEMENT, 72", AS PER PLAN</v>
          </cell>
          <cell r="F5995" t="str">
            <v>SPECIFY MUNICIPAL STANDARD</v>
          </cell>
          <cell r="G5995">
            <v>0</v>
          </cell>
        </row>
        <row r="5996">
          <cell r="A5996" t="str">
            <v>643E01410</v>
          </cell>
          <cell r="B5996" t="str">
            <v>Y</v>
          </cell>
          <cell r="C5996" t="str">
            <v>EACH</v>
          </cell>
          <cell r="D5996" t="str">
            <v>WORD ON PAVEMENT, 96"</v>
          </cell>
          <cell r="F5996" t="str">
            <v>SPECIFY MUNICIPAL STANDARD</v>
          </cell>
          <cell r="G5996">
            <v>0</v>
          </cell>
        </row>
        <row r="5997">
          <cell r="A5997" t="str">
            <v>643E01411</v>
          </cell>
          <cell r="B5997" t="str">
            <v>Y</v>
          </cell>
          <cell r="C5997" t="str">
            <v>EACH</v>
          </cell>
          <cell r="D5997" t="str">
            <v>WORD ON PAVEMENT, 96", AS PER PLAN</v>
          </cell>
          <cell r="F5997" t="str">
            <v>SPECIFY MUNICIPAL STANDARD</v>
          </cell>
          <cell r="G5997">
            <v>0</v>
          </cell>
        </row>
        <row r="5998">
          <cell r="A5998" t="str">
            <v>643E01500</v>
          </cell>
          <cell r="B5998" t="str">
            <v>Y</v>
          </cell>
          <cell r="C5998" t="str">
            <v>FT</v>
          </cell>
          <cell r="D5998" t="str">
            <v>DOTTED LINE, 4"</v>
          </cell>
          <cell r="F5998" t="str">
            <v>SPECIFY MUNICIPAL STANDARD</v>
          </cell>
          <cell r="G5998">
            <v>0</v>
          </cell>
        </row>
        <row r="5999">
          <cell r="A5999" t="str">
            <v>643E01501</v>
          </cell>
          <cell r="B5999" t="str">
            <v>Y</v>
          </cell>
          <cell r="C5999" t="str">
            <v>FT</v>
          </cell>
          <cell r="D5999" t="str">
            <v>DOTTED LINE, 4", AS PER PLAN</v>
          </cell>
          <cell r="F5999" t="str">
            <v>SPECIFY MUNICIPAL STANDARD</v>
          </cell>
          <cell r="G5999">
            <v>0</v>
          </cell>
        </row>
        <row r="6000">
          <cell r="A6000" t="str">
            <v>643E01510</v>
          </cell>
          <cell r="B6000" t="str">
            <v>Y</v>
          </cell>
          <cell r="C6000" t="str">
            <v>FT</v>
          </cell>
          <cell r="D6000" t="str">
            <v>DOTTED LINE, 6"</v>
          </cell>
          <cell r="F6000" t="str">
            <v>SPECIFY MUNICIPAL STANDARD</v>
          </cell>
          <cell r="G6000">
            <v>0</v>
          </cell>
        </row>
        <row r="6001">
          <cell r="A6001" t="str">
            <v>643E01511</v>
          </cell>
          <cell r="B6001" t="str">
            <v>Y</v>
          </cell>
          <cell r="C6001" t="str">
            <v>FT</v>
          </cell>
          <cell r="D6001" t="str">
            <v>DOTTED LINE, 6", AS PER PLAN</v>
          </cell>
          <cell r="F6001" t="str">
            <v>SPECIFY MUNICIPAL STANDARD</v>
          </cell>
          <cell r="G6001">
            <v>0</v>
          </cell>
        </row>
        <row r="6002">
          <cell r="A6002" t="str">
            <v>643E01550</v>
          </cell>
          <cell r="B6002" t="str">
            <v>Y</v>
          </cell>
          <cell r="C6002" t="str">
            <v>FT</v>
          </cell>
          <cell r="D6002" t="str">
            <v>DOTTED LINE, 12"</v>
          </cell>
          <cell r="F6002" t="str">
            <v>SPECIFY MUNICIPAL STANDARD</v>
          </cell>
          <cell r="G6002">
            <v>0</v>
          </cell>
        </row>
        <row r="6003">
          <cell r="A6003" t="str">
            <v>643E01551</v>
          </cell>
          <cell r="B6003" t="str">
            <v>Y</v>
          </cell>
          <cell r="C6003" t="str">
            <v>FT</v>
          </cell>
          <cell r="D6003" t="str">
            <v>DOTTED LINE, 12", AS PER PLAN</v>
          </cell>
          <cell r="F6003" t="str">
            <v>SPECIFY MUNICIPAL STANDARD</v>
          </cell>
          <cell r="G6003">
            <v>0</v>
          </cell>
        </row>
        <row r="6004">
          <cell r="A6004" t="str">
            <v>643E01600</v>
          </cell>
          <cell r="B6004" t="str">
            <v>Y</v>
          </cell>
          <cell r="C6004" t="str">
            <v>EACH</v>
          </cell>
          <cell r="D6004" t="str">
            <v>HANDICAP SYMBOL MARKING</v>
          </cell>
          <cell r="F6004" t="str">
            <v>SPECIFY MUNICIPAL STANDARD</v>
          </cell>
          <cell r="G6004">
            <v>0</v>
          </cell>
        </row>
        <row r="6005">
          <cell r="A6005" t="str">
            <v>643E01601</v>
          </cell>
          <cell r="B6005" t="str">
            <v>Y</v>
          </cell>
          <cell r="C6005" t="str">
            <v>EACH</v>
          </cell>
          <cell r="D6005" t="str">
            <v>HANDICAP SYMBOL MARKING, AS PER PLAN</v>
          </cell>
          <cell r="F6005" t="str">
            <v>SPECIFY MUNICIPAL STANDARD</v>
          </cell>
          <cell r="G6005">
            <v>0</v>
          </cell>
        </row>
        <row r="6006">
          <cell r="A6006" t="str">
            <v>643E01602</v>
          </cell>
          <cell r="B6006" t="str">
            <v>Y</v>
          </cell>
          <cell r="C6006" t="str">
            <v>EACH</v>
          </cell>
          <cell r="D6006" t="str">
            <v>BIKE LANE SYMBOL MARKING</v>
          </cell>
          <cell r="F6006" t="str">
            <v>SPECIFY MUNICIPAL STANDARD</v>
          </cell>
          <cell r="G6006">
            <v>0</v>
          </cell>
        </row>
        <row r="6007">
          <cell r="A6007" t="str">
            <v>643E19000</v>
          </cell>
          <cell r="B6007" t="str">
            <v>Y</v>
          </cell>
          <cell r="C6007" t="str">
            <v>EACH</v>
          </cell>
          <cell r="D6007" t="str">
            <v>SHARED LANE MARKING</v>
          </cell>
          <cell r="F6007" t="str">
            <v>SPECIFY MUNICIPAL STANDARD</v>
          </cell>
          <cell r="G6007">
            <v>0</v>
          </cell>
        </row>
        <row r="6008">
          <cell r="A6008" t="str">
            <v>643E20000</v>
          </cell>
          <cell r="B6008" t="str">
            <v>Y</v>
          </cell>
          <cell r="C6008" t="str">
            <v>LS</v>
          </cell>
          <cell r="D6008" t="str">
            <v>TWO-WAY RADIO EQUIPMENT</v>
          </cell>
          <cell r="F6008" t="str">
            <v>SPECIFY MUNICIPAL STANDARD</v>
          </cell>
          <cell r="G6008">
            <v>0</v>
          </cell>
        </row>
        <row r="6009">
          <cell r="A6009" t="str">
            <v>643E20802</v>
          </cell>
          <cell r="B6009" t="str">
            <v>Y</v>
          </cell>
          <cell r="C6009" t="str">
            <v>FT</v>
          </cell>
          <cell r="D6009" t="str">
            <v>YIELD LINE</v>
          </cell>
          <cell r="F6009" t="str">
            <v>SPECIFY MUNICIPAL STANDARD</v>
          </cell>
          <cell r="G6009">
            <v>0</v>
          </cell>
        </row>
        <row r="6010">
          <cell r="A6010" t="str">
            <v>643E30000</v>
          </cell>
          <cell r="B6010" t="str">
            <v>Y</v>
          </cell>
          <cell r="C6010" t="str">
            <v>FT</v>
          </cell>
          <cell r="D6010" t="str">
            <v>REMOVAL OF PAVEMENT MARKING</v>
          </cell>
          <cell r="F6010" t="str">
            <v>SPECIFY MUNICIPAL STANDARD</v>
          </cell>
          <cell r="G6010">
            <v>0</v>
          </cell>
        </row>
        <row r="6011">
          <cell r="A6011" t="str">
            <v>643E30010</v>
          </cell>
          <cell r="B6011" t="str">
            <v>Y</v>
          </cell>
          <cell r="C6011" t="str">
            <v>SF</v>
          </cell>
          <cell r="D6011" t="str">
            <v>REMOVAL OF PAVEMENT MARKING</v>
          </cell>
          <cell r="F6011" t="str">
            <v>SPECIFY MUNICIPAL STANDARD</v>
          </cell>
          <cell r="G6011">
            <v>0</v>
          </cell>
        </row>
        <row r="6012">
          <cell r="A6012" t="str">
            <v>643E30020</v>
          </cell>
          <cell r="B6012" t="str">
            <v>Y</v>
          </cell>
          <cell r="C6012" t="str">
            <v>EACH</v>
          </cell>
          <cell r="D6012" t="str">
            <v>REMOVAL OF PAVEMENT MARKING</v>
          </cell>
          <cell r="F6012" t="str">
            <v>SPECIFY MUNICIPAL STANDARD</v>
          </cell>
          <cell r="G6012">
            <v>0</v>
          </cell>
        </row>
        <row r="6013">
          <cell r="A6013" t="str">
            <v>643E30030</v>
          </cell>
          <cell r="B6013" t="str">
            <v>Y</v>
          </cell>
          <cell r="C6013" t="str">
            <v>MILE</v>
          </cell>
          <cell r="D6013" t="str">
            <v>REMOVAL OF PAVEMENT MARKING</v>
          </cell>
          <cell r="F6013" t="str">
            <v>SPECIFY MUNICIPAL STANDARD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F6014" t="str">
            <v>SPECIFY MUNICIPAL STANDARD</v>
          </cell>
          <cell r="G6014">
            <v>0</v>
          </cell>
        </row>
        <row r="6015">
          <cell r="A6015" t="str">
            <v>643E50000</v>
          </cell>
          <cell r="B6015" t="str">
            <v>Y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B6016" t="str">
            <v>Y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B6017" t="str">
            <v>Y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B6018" t="str">
            <v>Y</v>
          </cell>
          <cell r="C6018" t="str">
            <v>SF</v>
          </cell>
          <cell r="D6018" t="str">
            <v>GREEN COLORED PAVEMENT FOR BIKE LANES</v>
          </cell>
          <cell r="F6018" t="str">
            <v>SPECIFY MUNICIPAL STANDARD</v>
          </cell>
          <cell r="G6018">
            <v>0</v>
          </cell>
        </row>
        <row r="6019">
          <cell r="A6019" t="str">
            <v>644E00100</v>
          </cell>
          <cell r="B6019" t="str">
            <v>Y</v>
          </cell>
          <cell r="C6019" t="str">
            <v>MILE</v>
          </cell>
          <cell r="D6019" t="str">
            <v>EDGE LINE, 4"</v>
          </cell>
          <cell r="F6019" t="str">
            <v>SPECIFY MUNICIPAL STANDARD</v>
          </cell>
          <cell r="G6019">
            <v>0</v>
          </cell>
        </row>
        <row r="6020">
          <cell r="A6020" t="str">
            <v>644E00101</v>
          </cell>
          <cell r="B6020" t="str">
            <v>Y</v>
          </cell>
          <cell r="C6020" t="str">
            <v>MILE</v>
          </cell>
          <cell r="D6020" t="str">
            <v>EDGE LINE, 4", AS PER PLAN</v>
          </cell>
          <cell r="F6020" t="str">
            <v>SPECIFY MUNICIPAL STANDARD</v>
          </cell>
          <cell r="G6020">
            <v>0</v>
          </cell>
        </row>
        <row r="6021">
          <cell r="A6021" t="str">
            <v>644E00104</v>
          </cell>
          <cell r="B6021" t="str">
            <v>Y</v>
          </cell>
          <cell r="C6021" t="str">
            <v>MILE</v>
          </cell>
          <cell r="D6021" t="str">
            <v>EDGE LINE, 6"</v>
          </cell>
          <cell r="F6021" t="str">
            <v>SPECIFY MUNICIPAL STANDARD</v>
          </cell>
          <cell r="G6021">
            <v>0</v>
          </cell>
        </row>
        <row r="6022">
          <cell r="A6022" t="str">
            <v>644E00200</v>
          </cell>
          <cell r="B6022" t="str">
            <v>Y</v>
          </cell>
          <cell r="C6022" t="str">
            <v>MILE</v>
          </cell>
          <cell r="D6022" t="str">
            <v>LANE LINE, 4"</v>
          </cell>
          <cell r="F6022" t="str">
            <v>SPECIFY MUNICIPAL STANDARD</v>
          </cell>
          <cell r="G6022">
            <v>0</v>
          </cell>
        </row>
        <row r="6023">
          <cell r="A6023" t="str">
            <v>644E00201</v>
          </cell>
          <cell r="B6023" t="str">
            <v>Y</v>
          </cell>
          <cell r="C6023" t="str">
            <v>MILE</v>
          </cell>
          <cell r="D6023" t="str">
            <v>LANE LINE, 4", AS PER PLAN</v>
          </cell>
          <cell r="F6023" t="str">
            <v>SPECIFY MUNICIPAL STANDARD</v>
          </cell>
          <cell r="G6023">
            <v>0</v>
          </cell>
        </row>
        <row r="6024">
          <cell r="A6024" t="str">
            <v>644E00204</v>
          </cell>
          <cell r="B6024" t="str">
            <v>Y</v>
          </cell>
          <cell r="C6024" t="str">
            <v>MILE</v>
          </cell>
          <cell r="D6024" t="str">
            <v>LANE LINE, 6"</v>
          </cell>
          <cell r="F6024" t="str">
            <v>SPECIFY MUNICIPAL STANDARD</v>
          </cell>
          <cell r="G6024">
            <v>0</v>
          </cell>
        </row>
        <row r="6025">
          <cell r="A6025" t="str">
            <v>644E00300</v>
          </cell>
          <cell r="B6025" t="str">
            <v>Y</v>
          </cell>
          <cell r="C6025" t="str">
            <v>MILE</v>
          </cell>
          <cell r="D6025" t="str">
            <v>CENTER LINE</v>
          </cell>
          <cell r="F6025" t="str">
            <v>SPECIFY MUNICIPAL STANDARD</v>
          </cell>
          <cell r="G6025">
            <v>0</v>
          </cell>
        </row>
        <row r="6026">
          <cell r="A6026" t="str">
            <v>644E00301</v>
          </cell>
          <cell r="B6026" t="str">
            <v>Y</v>
          </cell>
          <cell r="C6026" t="str">
            <v>MILE</v>
          </cell>
          <cell r="D6026" t="str">
            <v>CENTER LINE, AS PER PLAN</v>
          </cell>
          <cell r="F6026" t="str">
            <v>SPECIFY MUNICIPAL STANDARD</v>
          </cell>
          <cell r="G6026">
            <v>0</v>
          </cell>
        </row>
        <row r="6027">
          <cell r="A6027" t="str">
            <v>644E00400</v>
          </cell>
          <cell r="B6027" t="str">
            <v>Y</v>
          </cell>
          <cell r="C6027" t="str">
            <v>FT</v>
          </cell>
          <cell r="D6027" t="str">
            <v>CHANNELIZING LINE, 8"</v>
          </cell>
          <cell r="F6027" t="str">
            <v>SPECIFY MUNICIPAL STANDARD</v>
          </cell>
          <cell r="G6027">
            <v>0</v>
          </cell>
        </row>
        <row r="6028">
          <cell r="A6028" t="str">
            <v>644E00401</v>
          </cell>
          <cell r="B6028" t="str">
            <v>Y</v>
          </cell>
          <cell r="C6028" t="str">
            <v>FT</v>
          </cell>
          <cell r="D6028" t="str">
            <v>CHANNELIZING LINE, 8", AS PER PLAN</v>
          </cell>
          <cell r="F6028" t="str">
            <v>SPECIFY MUNICIPAL STANDARD</v>
          </cell>
          <cell r="G6028">
            <v>0</v>
          </cell>
        </row>
        <row r="6029">
          <cell r="A6029" t="str">
            <v>644E00404</v>
          </cell>
          <cell r="B6029" t="str">
            <v>Y</v>
          </cell>
          <cell r="C6029" t="str">
            <v>FT</v>
          </cell>
          <cell r="D6029" t="str">
            <v>CHANNELIZING LINE, 12"</v>
          </cell>
          <cell r="F6029" t="str">
            <v>SPECIFY MUNICIPAL STANDARD</v>
          </cell>
          <cell r="G6029">
            <v>0</v>
          </cell>
        </row>
        <row r="6030">
          <cell r="A6030" t="str">
            <v>644E00500</v>
          </cell>
          <cell r="B6030" t="str">
            <v>Y</v>
          </cell>
          <cell r="C6030" t="str">
            <v>FT</v>
          </cell>
          <cell r="D6030" t="str">
            <v>STOP LINE</v>
          </cell>
          <cell r="F6030" t="str">
            <v>SPECIFY MUNICIPAL STANDARD</v>
          </cell>
          <cell r="G6030">
            <v>0</v>
          </cell>
        </row>
        <row r="6031">
          <cell r="A6031" t="str">
            <v>644E00501</v>
          </cell>
          <cell r="B6031" t="str">
            <v>Y</v>
          </cell>
          <cell r="C6031" t="str">
            <v>FT</v>
          </cell>
          <cell r="D6031" t="str">
            <v>STOP LINE, AS PER PLAN</v>
          </cell>
          <cell r="F6031" t="str">
            <v>SPECIFY MUNICIPAL STANDARD</v>
          </cell>
          <cell r="G6031">
            <v>0</v>
          </cell>
        </row>
        <row r="6032">
          <cell r="A6032" t="str">
            <v>644E00600</v>
          </cell>
          <cell r="B6032" t="str">
            <v>Y</v>
          </cell>
          <cell r="C6032" t="str">
            <v>FT</v>
          </cell>
          <cell r="D6032" t="str">
            <v>CROSSWALK LINE</v>
          </cell>
          <cell r="F6032" t="str">
            <v>SPECIFY MUNICIPAL STANDARD</v>
          </cell>
          <cell r="G6032">
            <v>0</v>
          </cell>
        </row>
        <row r="6033">
          <cell r="A6033" t="str">
            <v>644E00601</v>
          </cell>
          <cell r="B6033" t="str">
            <v>Y</v>
          </cell>
          <cell r="C6033" t="str">
            <v>FT</v>
          </cell>
          <cell r="D6033" t="str">
            <v>CROSSWALK LINE, AS PER PLAN</v>
          </cell>
          <cell r="F6033" t="str">
            <v>SPECIFY MUNICIPAL STANDARD</v>
          </cell>
          <cell r="G6033">
            <v>0</v>
          </cell>
        </row>
        <row r="6034">
          <cell r="A6034" t="str">
            <v>644E00700</v>
          </cell>
          <cell r="B6034" t="str">
            <v>Y</v>
          </cell>
          <cell r="C6034" t="str">
            <v>FT</v>
          </cell>
          <cell r="D6034" t="str">
            <v>TRANSVERSE/DIAGONAL LINE</v>
          </cell>
          <cell r="F6034" t="str">
            <v>SPECIFY MUNICIPAL STANDARD</v>
          </cell>
          <cell r="G6034">
            <v>0</v>
          </cell>
        </row>
        <row r="6035">
          <cell r="A6035" t="str">
            <v>644E00701</v>
          </cell>
          <cell r="B6035" t="str">
            <v>Y</v>
          </cell>
          <cell r="C6035" t="str">
            <v>FT</v>
          </cell>
          <cell r="D6035" t="str">
            <v>TRANSVERSE/DIAGONAL LINE, AS PER PLAN</v>
          </cell>
          <cell r="F6035" t="str">
            <v>SPECIFY MUNICIPAL STANDARD</v>
          </cell>
          <cell r="G6035">
            <v>0</v>
          </cell>
        </row>
        <row r="6036">
          <cell r="A6036" t="str">
            <v>644E00720</v>
          </cell>
          <cell r="B6036" t="str">
            <v>Y</v>
          </cell>
          <cell r="C6036" t="str">
            <v>FT</v>
          </cell>
          <cell r="D6036" t="str">
            <v>CHEVRON MARKING</v>
          </cell>
          <cell r="F6036" t="str">
            <v>SPECIFY MUNICIPAL STANDARD</v>
          </cell>
          <cell r="G6036">
            <v>0</v>
          </cell>
        </row>
        <row r="6037">
          <cell r="A6037" t="str">
            <v>644E00721</v>
          </cell>
          <cell r="B6037" t="str">
            <v>Y</v>
          </cell>
          <cell r="C6037" t="str">
            <v>FT</v>
          </cell>
          <cell r="D6037" t="str">
            <v>CHEVRON MARKING, AS PER PLAN</v>
          </cell>
          <cell r="F6037" t="str">
            <v>SPECIFY MUNICIPAL STANDARD</v>
          </cell>
          <cell r="G6037">
            <v>0</v>
          </cell>
        </row>
        <row r="6038">
          <cell r="A6038" t="str">
            <v>644E00800</v>
          </cell>
          <cell r="B6038" t="str">
            <v>Y</v>
          </cell>
          <cell r="C6038" t="str">
            <v>FT</v>
          </cell>
          <cell r="D6038" t="str">
            <v>CURB MARKING</v>
          </cell>
          <cell r="F6038" t="str">
            <v>SPECIFY MUNICIPAL STANDARD</v>
          </cell>
          <cell r="G6038">
            <v>0</v>
          </cell>
        </row>
        <row r="6039">
          <cell r="A6039" t="str">
            <v>644E00900</v>
          </cell>
          <cell r="B6039" t="str">
            <v>Y</v>
          </cell>
          <cell r="C6039" t="str">
            <v>SF</v>
          </cell>
          <cell r="D6039" t="str">
            <v>ISLAND MARKING</v>
          </cell>
          <cell r="F6039" t="str">
            <v>SPECIFY MUNICIPAL STANDARD</v>
          </cell>
          <cell r="G6039">
            <v>0</v>
          </cell>
        </row>
        <row r="6040">
          <cell r="A6040" t="str">
            <v>644E00901</v>
          </cell>
          <cell r="B6040" t="str">
            <v>Y</v>
          </cell>
          <cell r="C6040" t="str">
            <v>SF</v>
          </cell>
          <cell r="D6040" t="str">
            <v>ISLAND MARKING, AS PER PLAN</v>
          </cell>
          <cell r="F6040" t="str">
            <v>SPECIFY MUNICIPAL STANDARD</v>
          </cell>
          <cell r="G6040">
            <v>0</v>
          </cell>
        </row>
        <row r="6041">
          <cell r="A6041" t="str">
            <v>644E01000</v>
          </cell>
          <cell r="B6041" t="str">
            <v>Y</v>
          </cell>
          <cell r="C6041" t="str">
            <v>EACH</v>
          </cell>
          <cell r="D6041" t="str">
            <v>RAILROAD SYMBOL MARKING</v>
          </cell>
          <cell r="F6041" t="str">
            <v>SPECIFY MUNICIPAL STANDARD</v>
          </cell>
          <cell r="G6041">
            <v>0</v>
          </cell>
        </row>
        <row r="6042">
          <cell r="A6042" t="str">
            <v>644E01001</v>
          </cell>
          <cell r="B6042" t="str">
            <v>Y</v>
          </cell>
          <cell r="C6042" t="str">
            <v>EACH</v>
          </cell>
          <cell r="D6042" t="str">
            <v>RAILROAD SYMBOL MARKING, AS PER PLAN</v>
          </cell>
          <cell r="F6042" t="str">
            <v>SPECIFY MUNICIPAL STANDARD</v>
          </cell>
          <cell r="G6042">
            <v>0</v>
          </cell>
        </row>
        <row r="6043">
          <cell r="A6043" t="str">
            <v>644E01100</v>
          </cell>
          <cell r="B6043" t="str">
            <v>Y</v>
          </cell>
          <cell r="C6043" t="str">
            <v>EACH</v>
          </cell>
          <cell r="D6043" t="str">
            <v>SCHOOL SYMBOL MARKING, 72"</v>
          </cell>
          <cell r="F6043" t="str">
            <v>SPECIFY MUNICIPAL STANDARD</v>
          </cell>
          <cell r="G6043">
            <v>0</v>
          </cell>
        </row>
        <row r="6044">
          <cell r="A6044" t="str">
            <v>644E01110</v>
          </cell>
          <cell r="B6044" t="str">
            <v>Y</v>
          </cell>
          <cell r="C6044" t="str">
            <v>EACH</v>
          </cell>
          <cell r="D6044" t="str">
            <v>SCHOOL SYMBOL MARKING, 96"</v>
          </cell>
          <cell r="F6044" t="str">
            <v>SPECIFY MUNICIPAL STANDARD</v>
          </cell>
          <cell r="G6044">
            <v>0</v>
          </cell>
        </row>
        <row r="6045">
          <cell r="A6045" t="str">
            <v>644E01111</v>
          </cell>
          <cell r="B6045" t="str">
            <v>Y</v>
          </cell>
          <cell r="C6045" t="str">
            <v>EACH</v>
          </cell>
          <cell r="D6045" t="str">
            <v>SCHOOL SYMBOL MARKING, 96", AS PER PLAN</v>
          </cell>
          <cell r="F6045" t="str">
            <v>SPECIFY MUNICIPAL STANDARD</v>
          </cell>
          <cell r="G6045">
            <v>0</v>
          </cell>
        </row>
        <row r="6046">
          <cell r="A6046" t="str">
            <v>644E01120</v>
          </cell>
          <cell r="B6046" t="str">
            <v>Y</v>
          </cell>
          <cell r="C6046" t="str">
            <v>EACH</v>
          </cell>
          <cell r="D6046" t="str">
            <v>SCHOOL SYMBOL MARKING, 120"</v>
          </cell>
          <cell r="F6046" t="str">
            <v>SPECIFY MUNICIPAL STANDARD</v>
          </cell>
          <cell r="G6046">
            <v>0</v>
          </cell>
        </row>
        <row r="6047">
          <cell r="A6047" t="str">
            <v>644E01121</v>
          </cell>
          <cell r="B6047" t="str">
            <v>Y</v>
          </cell>
          <cell r="C6047" t="str">
            <v>EACH</v>
          </cell>
          <cell r="D6047" t="str">
            <v>SCHOOL SYMBOL MARKING, 120", AS PER PLAN</v>
          </cell>
          <cell r="F6047" t="str">
            <v>SPECIFY MUNICIPAL STANDARD</v>
          </cell>
          <cell r="G6047">
            <v>0</v>
          </cell>
        </row>
        <row r="6048">
          <cell r="A6048" t="str">
            <v>644E01200</v>
          </cell>
          <cell r="B6048" t="str">
            <v>Y</v>
          </cell>
          <cell r="C6048" t="str">
            <v>FT</v>
          </cell>
          <cell r="D6048" t="str">
            <v>PARKING LOT STALL MARKING</v>
          </cell>
          <cell r="F6048" t="str">
            <v>SPECIFY MUNICIPAL STANDARD</v>
          </cell>
          <cell r="G6048">
            <v>0</v>
          </cell>
        </row>
        <row r="6049">
          <cell r="A6049" t="str">
            <v>644E01201</v>
          </cell>
          <cell r="B6049" t="str">
            <v>Y</v>
          </cell>
          <cell r="C6049" t="str">
            <v>FT</v>
          </cell>
          <cell r="D6049" t="str">
            <v>PARKING LOT STALL MARKING, AS PER PLAN</v>
          </cell>
          <cell r="F6049" t="str">
            <v>SPECIFY MUNICIPAL STANDARD</v>
          </cell>
          <cell r="G6049">
            <v>0</v>
          </cell>
        </row>
        <row r="6050">
          <cell r="A6050" t="str">
            <v>644E01300</v>
          </cell>
          <cell r="B6050" t="str">
            <v>Y</v>
          </cell>
          <cell r="C6050" t="str">
            <v>EACH</v>
          </cell>
          <cell r="D6050" t="str">
            <v>LANE ARROW</v>
          </cell>
          <cell r="F6050" t="str">
            <v>SPECIFY MUNICIPAL STANDARD</v>
          </cell>
          <cell r="G6050">
            <v>0</v>
          </cell>
        </row>
        <row r="6051">
          <cell r="A6051" t="str">
            <v>644E01301</v>
          </cell>
          <cell r="B6051" t="str">
            <v>Y</v>
          </cell>
          <cell r="C6051" t="str">
            <v>EACH</v>
          </cell>
          <cell r="D6051" t="str">
            <v>LANE ARROW, AS PER PLAN</v>
          </cell>
          <cell r="F6051" t="str">
            <v>SPECIFY MUNICIPAL STANDARD</v>
          </cell>
          <cell r="G6051">
            <v>0</v>
          </cell>
        </row>
        <row r="6052">
          <cell r="A6052" t="str">
            <v>644E01350</v>
          </cell>
          <cell r="B6052" t="str">
            <v>Y</v>
          </cell>
          <cell r="C6052" t="str">
            <v>EACH</v>
          </cell>
          <cell r="D6052" t="str">
            <v>LANE REDUCTION ARROW</v>
          </cell>
          <cell r="F6052" t="str">
            <v>SPECIFY MUNICIPAL STANDARD</v>
          </cell>
          <cell r="G6052">
            <v>0</v>
          </cell>
        </row>
        <row r="6053">
          <cell r="A6053" t="str">
            <v>644E01382</v>
          </cell>
          <cell r="B6053" t="str">
            <v>Y</v>
          </cell>
          <cell r="C6053" t="str">
            <v>EACH</v>
          </cell>
          <cell r="D6053" t="str">
            <v>WORD ON PAVEMENT, 48"</v>
          </cell>
          <cell r="F6053" t="str">
            <v>SPECIFY MUNICIPAL STANDARD</v>
          </cell>
          <cell r="G6053">
            <v>0</v>
          </cell>
        </row>
        <row r="6054">
          <cell r="A6054" t="str">
            <v>644E01383</v>
          </cell>
          <cell r="B6054" t="str">
            <v>Y</v>
          </cell>
          <cell r="C6054" t="str">
            <v>EACH</v>
          </cell>
          <cell r="D6054" t="str">
            <v>WORD ON PAVEMENT, 48", AS PER PLAN</v>
          </cell>
          <cell r="F6054" t="str">
            <v>SPECIFY MUNICIPAL STANDARD</v>
          </cell>
          <cell r="G6054">
            <v>0</v>
          </cell>
        </row>
        <row r="6055">
          <cell r="A6055" t="str">
            <v>644E01400</v>
          </cell>
          <cell r="B6055" t="str">
            <v>Y</v>
          </cell>
          <cell r="C6055" t="str">
            <v>EACH</v>
          </cell>
          <cell r="D6055" t="str">
            <v>WORD ON PAVEMENT, 72"</v>
          </cell>
          <cell r="F6055" t="str">
            <v>SPECIFY MUNICIPAL STANDARD</v>
          </cell>
          <cell r="G6055">
            <v>0</v>
          </cell>
        </row>
        <row r="6056">
          <cell r="A6056" t="str">
            <v>644E01401</v>
          </cell>
          <cell r="B6056" t="str">
            <v>Y</v>
          </cell>
          <cell r="C6056" t="str">
            <v>EACH</v>
          </cell>
          <cell r="D6056" t="str">
            <v>WORD ON PAVEMENT, 72", AS PER PLAN</v>
          </cell>
          <cell r="F6056" t="str">
            <v>SPECIFY MUNICIPAL STANDARD</v>
          </cell>
          <cell r="G6056">
            <v>0</v>
          </cell>
        </row>
        <row r="6057">
          <cell r="A6057" t="str">
            <v>644E01410</v>
          </cell>
          <cell r="B6057" t="str">
            <v>Y</v>
          </cell>
          <cell r="C6057" t="str">
            <v>EACH</v>
          </cell>
          <cell r="D6057" t="str">
            <v>WORD ON PAVEMENT, 96"</v>
          </cell>
          <cell r="F6057" t="str">
            <v>SPECIFY MUNICIPAL STANDARD</v>
          </cell>
          <cell r="G6057">
            <v>0</v>
          </cell>
        </row>
        <row r="6058">
          <cell r="A6058" t="str">
            <v>644E01411</v>
          </cell>
          <cell r="B6058" t="str">
            <v>Y</v>
          </cell>
          <cell r="C6058" t="str">
            <v>EACH</v>
          </cell>
          <cell r="D6058" t="str">
            <v>WORD ON PAVEMENT, 96", AS PER PLAN</v>
          </cell>
          <cell r="F6058" t="str">
            <v>SPECIFY MUNICIPAL STANDARD</v>
          </cell>
          <cell r="G6058">
            <v>0</v>
          </cell>
        </row>
        <row r="6059">
          <cell r="A6059" t="str">
            <v>644E01500</v>
          </cell>
          <cell r="B6059" t="str">
            <v>Y</v>
          </cell>
          <cell r="C6059" t="str">
            <v>FT</v>
          </cell>
          <cell r="D6059" t="str">
            <v>DOTTED LINE, 4"</v>
          </cell>
          <cell r="F6059" t="str">
            <v>SPECIFY MUNICIPAL STANDARD</v>
          </cell>
          <cell r="G6059">
            <v>0</v>
          </cell>
        </row>
        <row r="6060">
          <cell r="A6060" t="str">
            <v>644E01501</v>
          </cell>
          <cell r="B6060" t="str">
            <v>Y</v>
          </cell>
          <cell r="C6060" t="str">
            <v>FT</v>
          </cell>
          <cell r="D6060" t="str">
            <v>DOTTED LINE, 4", AS PER PLAN</v>
          </cell>
          <cell r="F6060" t="str">
            <v>SPECIFY MUNICIPAL STANDARD</v>
          </cell>
          <cell r="G6060">
            <v>0</v>
          </cell>
        </row>
        <row r="6061">
          <cell r="A6061" t="str">
            <v>644E01510</v>
          </cell>
          <cell r="B6061" t="str">
            <v>Y</v>
          </cell>
          <cell r="C6061" t="str">
            <v>FT</v>
          </cell>
          <cell r="D6061" t="str">
            <v>DOTTED LINE, 6"</v>
          </cell>
          <cell r="F6061" t="str">
            <v>SPECIFY MUNICIPAL STANDARD</v>
          </cell>
          <cell r="G6061">
            <v>0</v>
          </cell>
        </row>
        <row r="6062">
          <cell r="A6062" t="str">
            <v>644E01511</v>
          </cell>
          <cell r="B6062" t="str">
            <v>Y</v>
          </cell>
          <cell r="C6062" t="str">
            <v>FT</v>
          </cell>
          <cell r="D6062" t="str">
            <v>DOTTED LINE, 6", AS PER PLAN</v>
          </cell>
          <cell r="F6062" t="str">
            <v>SPECIFY MUNICIPAL STANDARD</v>
          </cell>
          <cell r="G6062">
            <v>0</v>
          </cell>
        </row>
        <row r="6063">
          <cell r="A6063" t="str">
            <v>644E01514</v>
          </cell>
          <cell r="B6063" t="str">
            <v>Y</v>
          </cell>
          <cell r="C6063" t="str">
            <v>FT</v>
          </cell>
          <cell r="D6063" t="str">
            <v>DOTTED LINE, 8"</v>
          </cell>
          <cell r="F6063" t="str">
            <v>SPECIFY MUNICIPAL STANDARD</v>
          </cell>
          <cell r="G6063">
            <v>0</v>
          </cell>
        </row>
        <row r="6064">
          <cell r="A6064" t="str">
            <v>644E01520</v>
          </cell>
          <cell r="B6064" t="str">
            <v>Y</v>
          </cell>
          <cell r="C6064" t="str">
            <v>FT</v>
          </cell>
          <cell r="D6064" t="str">
            <v>DOTTED LINE, 12"</v>
          </cell>
          <cell r="F6064" t="str">
            <v>SPECIFY MUNICIPAL STANDARD</v>
          </cell>
          <cell r="G6064">
            <v>0</v>
          </cell>
        </row>
        <row r="6065">
          <cell r="A6065" t="str">
            <v>644E01600</v>
          </cell>
          <cell r="B6065" t="str">
            <v>Y</v>
          </cell>
          <cell r="C6065" t="str">
            <v>EACH</v>
          </cell>
          <cell r="D6065" t="str">
            <v>HANDICAP SYMBOL MARKING</v>
          </cell>
          <cell r="F6065" t="str">
            <v>SPECIFY MUNICIPAL STANDARD</v>
          </cell>
          <cell r="G6065">
            <v>0</v>
          </cell>
        </row>
        <row r="6066">
          <cell r="A6066" t="str">
            <v>644E01601</v>
          </cell>
          <cell r="B6066" t="str">
            <v>Y</v>
          </cell>
          <cell r="C6066" t="str">
            <v>EACH</v>
          </cell>
          <cell r="D6066" t="str">
            <v>HANDICAP SYMBOL MARKING, AS PER PLAN</v>
          </cell>
          <cell r="F6066" t="str">
            <v>SPECIFY MUNICIPAL STANDARD</v>
          </cell>
          <cell r="G6066">
            <v>0</v>
          </cell>
        </row>
        <row r="6067">
          <cell r="A6067" t="str">
            <v>644E01620</v>
          </cell>
          <cell r="B6067" t="str">
            <v>Y</v>
          </cell>
          <cell r="C6067" t="str">
            <v>EACH</v>
          </cell>
          <cell r="D6067" t="str">
            <v>BIKE CROSSING SYMBOL</v>
          </cell>
          <cell r="F6067" t="str">
            <v>SPECIFY MUNICIPAL STANDARD</v>
          </cell>
          <cell r="G6067">
            <v>0</v>
          </cell>
        </row>
        <row r="6068">
          <cell r="A6068" t="str">
            <v>644E01630</v>
          </cell>
          <cell r="B6068" t="str">
            <v>Y</v>
          </cell>
          <cell r="C6068" t="str">
            <v>EACH</v>
          </cell>
          <cell r="D6068" t="str">
            <v>BIKE LANE SYMBOL MARKING</v>
          </cell>
          <cell r="F6068" t="str">
            <v>SPECIFY MUNICIPAL STANDARD</v>
          </cell>
          <cell r="G6068">
            <v>0</v>
          </cell>
        </row>
        <row r="6069">
          <cell r="A6069" t="str">
            <v>644E01800</v>
          </cell>
          <cell r="B6069" t="str">
            <v>Y</v>
          </cell>
          <cell r="C6069" t="str">
            <v>EACH</v>
          </cell>
          <cell r="D6069" t="str">
            <v>PREFERENTIAL LANE MARKING</v>
          </cell>
          <cell r="F6069" t="str">
            <v>SPECIFY MUNICIPAL STANDARD</v>
          </cell>
          <cell r="G6069">
            <v>0</v>
          </cell>
        </row>
        <row r="6070">
          <cell r="A6070" t="str">
            <v>644E19000</v>
          </cell>
          <cell r="B6070" t="str">
            <v>Y</v>
          </cell>
          <cell r="C6070" t="str">
            <v>EACH</v>
          </cell>
          <cell r="D6070" t="str">
            <v>SHARED LANE MARKING</v>
          </cell>
          <cell r="F6070" t="str">
            <v>SPECIFY MUNICIPAL STANDARD</v>
          </cell>
          <cell r="G6070">
            <v>0</v>
          </cell>
        </row>
        <row r="6071">
          <cell r="A6071" t="str">
            <v>644E20000</v>
          </cell>
          <cell r="B6071" t="str">
            <v>Y</v>
          </cell>
          <cell r="C6071" t="str">
            <v>LS</v>
          </cell>
          <cell r="D6071" t="str">
            <v>TWO-WAY RADIO EQUIPMENT</v>
          </cell>
          <cell r="F6071" t="str">
            <v>SPECIFY MUNICIPAL STANDARD</v>
          </cell>
          <cell r="G6071">
            <v>0</v>
          </cell>
        </row>
        <row r="6072">
          <cell r="A6072" t="str">
            <v>644E20001</v>
          </cell>
          <cell r="B6072" t="str">
            <v>Y</v>
          </cell>
          <cell r="C6072" t="str">
            <v>LS</v>
          </cell>
          <cell r="D6072" t="str">
            <v>TWO WAY RADIO EQUIPMENT, AS PER PLAN</v>
          </cell>
          <cell r="F6072" t="str">
            <v>SPECIFY MUNICIPAL STANDARD</v>
          </cell>
          <cell r="G6072">
            <v>0</v>
          </cell>
        </row>
        <row r="6073">
          <cell r="A6073" t="str">
            <v>644E20800</v>
          </cell>
          <cell r="B6073" t="str">
            <v>Y</v>
          </cell>
          <cell r="C6073" t="str">
            <v>FT</v>
          </cell>
          <cell r="D6073" t="str">
            <v>YIELD LINE</v>
          </cell>
          <cell r="F6073" t="str">
            <v>SPECIFY MUNICIPAL STANDARD</v>
          </cell>
          <cell r="G6073">
            <v>0</v>
          </cell>
        </row>
        <row r="6074">
          <cell r="A6074" t="str">
            <v>644E20801</v>
          </cell>
          <cell r="B6074" t="str">
            <v>Y</v>
          </cell>
          <cell r="C6074" t="str">
            <v>FT</v>
          </cell>
          <cell r="D6074" t="str">
            <v>YIELD LINE, AS PER PLAN</v>
          </cell>
          <cell r="F6074" t="str">
            <v>SPECIFY MUNICIPAL STANDARD</v>
          </cell>
          <cell r="G6074">
            <v>0</v>
          </cell>
        </row>
        <row r="6075">
          <cell r="A6075" t="str">
            <v>644E30000</v>
          </cell>
          <cell r="B6075" t="str">
            <v>Y</v>
          </cell>
          <cell r="C6075" t="str">
            <v>FT</v>
          </cell>
          <cell r="D6075" t="str">
            <v>REMOVAL OF PAVEMENT MARKING</v>
          </cell>
          <cell r="F6075" t="str">
            <v>SPECIFY MUNICIPAL STANDARD</v>
          </cell>
          <cell r="G6075">
            <v>0</v>
          </cell>
        </row>
        <row r="6076">
          <cell r="A6076" t="str">
            <v>644E30010</v>
          </cell>
          <cell r="B6076" t="str">
            <v>Y</v>
          </cell>
          <cell r="C6076" t="str">
            <v>SF</v>
          </cell>
          <cell r="D6076" t="str">
            <v>REMOVAL OF PAVEMENT MARKING</v>
          </cell>
          <cell r="F6076" t="str">
            <v>SPECIFY MUNICIPAL STANDARD</v>
          </cell>
          <cell r="G6076">
            <v>0</v>
          </cell>
        </row>
        <row r="6077">
          <cell r="A6077" t="str">
            <v>644E30020</v>
          </cell>
          <cell r="B6077" t="str">
            <v>Y</v>
          </cell>
          <cell r="C6077" t="str">
            <v>EACH</v>
          </cell>
          <cell r="D6077" t="str">
            <v>REMOVAL OF PAVEMENT MARKING</v>
          </cell>
          <cell r="F6077" t="str">
            <v>SPECIFY MUNICIPAL STANDARD</v>
          </cell>
          <cell r="G6077">
            <v>0</v>
          </cell>
        </row>
        <row r="6078">
          <cell r="A6078" t="str">
            <v>644E30030</v>
          </cell>
          <cell r="B6078" t="str">
            <v>Y</v>
          </cell>
          <cell r="C6078" t="str">
            <v>MILE</v>
          </cell>
          <cell r="D6078" t="str">
            <v>REMOVAL OF PAVEMENT MARKING</v>
          </cell>
          <cell r="F6078" t="str">
            <v>SPECIFY MUNICIPAL STANDARD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B6081" t="str">
            <v>Y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B6082" t="str">
            <v>Y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B6083" t="str">
            <v>Y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B6084" t="str">
            <v>Y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B6085" t="str">
            <v>Y</v>
          </cell>
          <cell r="C6085" t="str">
            <v>SF</v>
          </cell>
          <cell r="D6085" t="str">
            <v>GREEN COLORED PAVEMENT FOR BIKE LANES</v>
          </cell>
          <cell r="F6085" t="str">
            <v>SPECIFY MUNICIPAL STANDARD</v>
          </cell>
          <cell r="G6085">
            <v>0</v>
          </cell>
        </row>
        <row r="6086">
          <cell r="A6086" t="str">
            <v>645E00090</v>
          </cell>
          <cell r="B6086" t="str">
            <v>Y</v>
          </cell>
          <cell r="C6086" t="str">
            <v>MILE</v>
          </cell>
          <cell r="D6086" t="str">
            <v>EDGE LINE, 4", TYPE A</v>
          </cell>
          <cell r="F6086" t="str">
            <v>SPECIFY MUNICIPAL STANDARD</v>
          </cell>
          <cell r="G6086">
            <v>0</v>
          </cell>
        </row>
        <row r="6087">
          <cell r="A6087" t="str">
            <v>645E00091</v>
          </cell>
          <cell r="B6087" t="str">
            <v>Y</v>
          </cell>
          <cell r="C6087" t="str">
            <v>MILE</v>
          </cell>
          <cell r="D6087" t="str">
            <v>EDGE LINE, 4", TYPE A, AS PER PLAN</v>
          </cell>
          <cell r="F6087" t="str">
            <v>SPECIFY MUNICIPAL STANDARD</v>
          </cell>
          <cell r="G6087">
            <v>0</v>
          </cell>
        </row>
        <row r="6088">
          <cell r="A6088" t="str">
            <v>645E00094</v>
          </cell>
          <cell r="B6088" t="str">
            <v>Y</v>
          </cell>
          <cell r="C6088" t="str">
            <v>MILE</v>
          </cell>
          <cell r="D6088" t="str">
            <v>EDGE LINE, 6", TYPE A</v>
          </cell>
          <cell r="F6088" t="str">
            <v>SPECIFY MUNICIPAL STANDARD</v>
          </cell>
          <cell r="G6088">
            <v>0</v>
          </cell>
        </row>
        <row r="6089">
          <cell r="A6089" t="str">
            <v>645E00100</v>
          </cell>
          <cell r="B6089" t="str">
            <v>Y</v>
          </cell>
          <cell r="C6089" t="str">
            <v>MILE</v>
          </cell>
          <cell r="D6089" t="str">
            <v>EDGE LINE, 4", TYPE A1</v>
          </cell>
          <cell r="F6089" t="str">
            <v>SPECIFY MUNICIPAL STANDARD</v>
          </cell>
          <cell r="G6089">
            <v>0</v>
          </cell>
        </row>
        <row r="6090">
          <cell r="A6090" t="str">
            <v>645E00102</v>
          </cell>
          <cell r="B6090" t="str">
            <v>Y</v>
          </cell>
          <cell r="C6090" t="str">
            <v>MILE</v>
          </cell>
          <cell r="D6090" t="str">
            <v>EDGE LINE, 4", TYPE A2</v>
          </cell>
          <cell r="F6090" t="str">
            <v>SPECIFY MUNICIPAL STANDARD</v>
          </cell>
          <cell r="G6090">
            <v>0</v>
          </cell>
        </row>
        <row r="6091">
          <cell r="A6091" t="str">
            <v>645E00104</v>
          </cell>
          <cell r="B6091" t="str">
            <v>Y</v>
          </cell>
          <cell r="C6091" t="str">
            <v>MILE</v>
          </cell>
          <cell r="D6091" t="str">
            <v>EDGE LINE, TYPE B</v>
          </cell>
          <cell r="F6091" t="str">
            <v>SPECIFY MUNICIPAL STANDARD</v>
          </cell>
          <cell r="G6091">
            <v>0</v>
          </cell>
        </row>
        <row r="6092">
          <cell r="A6092" t="str">
            <v>645E00106</v>
          </cell>
          <cell r="B6092" t="str">
            <v>Y</v>
          </cell>
          <cell r="C6092" t="str">
            <v>MILE</v>
          </cell>
          <cell r="D6092" t="str">
            <v>EDGE LINE, TYPE C</v>
          </cell>
          <cell r="F6092" t="str">
            <v>SPECIFY MUNICIPAL STANDARD</v>
          </cell>
          <cell r="G6092">
            <v>0</v>
          </cell>
        </row>
        <row r="6093">
          <cell r="A6093" t="str">
            <v>645E00110</v>
          </cell>
          <cell r="B6093" t="str">
            <v>Y</v>
          </cell>
          <cell r="C6093" t="str">
            <v>MILE</v>
          </cell>
          <cell r="D6093" t="str">
            <v>EDGE LINE, 4", TYPE A3</v>
          </cell>
          <cell r="F6093" t="str">
            <v>SPECIFY MUNICIPAL STANDARD</v>
          </cell>
          <cell r="G6093">
            <v>0</v>
          </cell>
        </row>
        <row r="6094">
          <cell r="A6094" t="str">
            <v>645E00111</v>
          </cell>
          <cell r="B6094" t="str">
            <v>Y</v>
          </cell>
          <cell r="C6094" t="str">
            <v>MILE</v>
          </cell>
          <cell r="D6094" t="str">
            <v>EDGE LINE, 4", TYPE A3, AS PER PLAN</v>
          </cell>
          <cell r="F6094" t="str">
            <v>SPECIFY MUNICIPAL STANDARD</v>
          </cell>
          <cell r="G6094">
            <v>0</v>
          </cell>
        </row>
        <row r="6095">
          <cell r="A6095" t="str">
            <v>645E00112</v>
          </cell>
          <cell r="B6095" t="str">
            <v>Y</v>
          </cell>
          <cell r="C6095" t="str">
            <v>MILE</v>
          </cell>
          <cell r="D6095" t="str">
            <v>EDGE LINE, 6", TYPE A1</v>
          </cell>
          <cell r="F6095" t="str">
            <v>SPECIFY MUNICIPAL STANDARD</v>
          </cell>
          <cell r="G6095">
            <v>0</v>
          </cell>
        </row>
        <row r="6096">
          <cell r="A6096" t="str">
            <v>645E00114</v>
          </cell>
          <cell r="B6096" t="str">
            <v>Y</v>
          </cell>
          <cell r="C6096" t="str">
            <v>MILE</v>
          </cell>
          <cell r="D6096" t="str">
            <v>EDGE LINE, 6", TYPE A2</v>
          </cell>
          <cell r="F6096" t="str">
            <v>SPECIFY MUNICIPAL STANDARD</v>
          </cell>
          <cell r="G6096">
            <v>0</v>
          </cell>
        </row>
        <row r="6097">
          <cell r="A6097" t="str">
            <v>645E00116</v>
          </cell>
          <cell r="B6097" t="str">
            <v>Y</v>
          </cell>
          <cell r="C6097" t="str">
            <v>MILE</v>
          </cell>
          <cell r="D6097" t="str">
            <v>EDGE LINE, 6", TYPE A3</v>
          </cell>
          <cell r="F6097" t="str">
            <v>SPECIFY MUNICIPAL STANDARD</v>
          </cell>
          <cell r="G6097">
            <v>0</v>
          </cell>
        </row>
        <row r="6098">
          <cell r="A6098" t="str">
            <v>645E00190</v>
          </cell>
          <cell r="B6098" t="str">
            <v>Y</v>
          </cell>
          <cell r="C6098" t="str">
            <v>MILE</v>
          </cell>
          <cell r="D6098" t="str">
            <v>LANE LINE, 4", TYPE A</v>
          </cell>
          <cell r="F6098" t="str">
            <v>SPECIFY MUNICIPAL STANDARD</v>
          </cell>
          <cell r="G6098">
            <v>0</v>
          </cell>
        </row>
        <row r="6099">
          <cell r="A6099" t="str">
            <v>645E00191</v>
          </cell>
          <cell r="B6099" t="str">
            <v>Y</v>
          </cell>
          <cell r="C6099" t="str">
            <v>MILE</v>
          </cell>
          <cell r="D6099" t="str">
            <v>LANE LINE, 4", TYPE A, AS PER PLAN</v>
          </cell>
          <cell r="F6099" t="str">
            <v>SPECIFY MUNICIPAL STANDARD</v>
          </cell>
          <cell r="G6099">
            <v>0</v>
          </cell>
        </row>
        <row r="6100">
          <cell r="A6100" t="str">
            <v>645E00194</v>
          </cell>
          <cell r="B6100" t="str">
            <v>Y</v>
          </cell>
          <cell r="C6100" t="str">
            <v>MILE</v>
          </cell>
          <cell r="D6100" t="str">
            <v>LANE LINE, 6", TYPE A</v>
          </cell>
          <cell r="F6100" t="str">
            <v>SPECIFY MUNICIPAL STANDARD</v>
          </cell>
          <cell r="G6100">
            <v>0</v>
          </cell>
        </row>
        <row r="6101">
          <cell r="A6101" t="str">
            <v>645E00200</v>
          </cell>
          <cell r="B6101" t="str">
            <v>Y</v>
          </cell>
          <cell r="C6101" t="str">
            <v>MILE</v>
          </cell>
          <cell r="D6101" t="str">
            <v>LANE LINE, 4", TYPE A1</v>
          </cell>
          <cell r="F6101" t="str">
            <v>SPECIFY MUNICIPAL STANDARD</v>
          </cell>
          <cell r="G6101">
            <v>0</v>
          </cell>
        </row>
        <row r="6102">
          <cell r="A6102" t="str">
            <v>645E00202</v>
          </cell>
          <cell r="B6102" t="str">
            <v>Y</v>
          </cell>
          <cell r="C6102" t="str">
            <v>MILE</v>
          </cell>
          <cell r="D6102" t="str">
            <v>LANE LINE, 4", TYPE A2</v>
          </cell>
          <cell r="F6102" t="str">
            <v>SPECIFY MUNICIPAL STANDARD</v>
          </cell>
          <cell r="G6102">
            <v>0</v>
          </cell>
        </row>
        <row r="6103">
          <cell r="A6103" t="str">
            <v>645E00204</v>
          </cell>
          <cell r="B6103" t="str">
            <v>Y</v>
          </cell>
          <cell r="C6103" t="str">
            <v>MILE</v>
          </cell>
          <cell r="D6103" t="str">
            <v>LANE LINE, TYPE B</v>
          </cell>
          <cell r="F6103" t="str">
            <v>SPECIFY MUNICIPAL STANDARD</v>
          </cell>
          <cell r="G6103">
            <v>0</v>
          </cell>
        </row>
        <row r="6104">
          <cell r="A6104" t="str">
            <v>645E00206</v>
          </cell>
          <cell r="B6104" t="str">
            <v>Y</v>
          </cell>
          <cell r="C6104" t="str">
            <v>MILE</v>
          </cell>
          <cell r="D6104" t="str">
            <v>LANE LINE, TYPE C</v>
          </cell>
          <cell r="F6104" t="str">
            <v>SPECIFY MUNICIPAL STANDARD</v>
          </cell>
          <cell r="G6104">
            <v>0</v>
          </cell>
        </row>
        <row r="6105">
          <cell r="A6105" t="str">
            <v>645E00210</v>
          </cell>
          <cell r="B6105" t="str">
            <v>Y</v>
          </cell>
          <cell r="C6105" t="str">
            <v>MILE</v>
          </cell>
          <cell r="D6105" t="str">
            <v>LANE LINE, 4", TYPE A3</v>
          </cell>
          <cell r="F6105" t="str">
            <v>SPECIFY MUNICIPAL STANDARD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F6106" t="str">
            <v>ADD SUPPLEMENTAL DESCRIPTION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F6107" t="str">
            <v>ADD SUPPLEMENTAL DESCRIPTION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F6108" t="str">
            <v>ADD SUPPLEMENTAL DESCRIPTION</v>
          </cell>
          <cell r="G6108">
            <v>0</v>
          </cell>
        </row>
        <row r="6109">
          <cell r="A6109" t="str">
            <v>645E00216</v>
          </cell>
          <cell r="B6109" t="str">
            <v>Y</v>
          </cell>
          <cell r="C6109" t="str">
            <v>MILE</v>
          </cell>
          <cell r="D6109" t="str">
            <v>LANE LINE, 6", TYPE A3</v>
          </cell>
          <cell r="F6109" t="str">
            <v>DESIGN BUILD PROJECTS ONLY</v>
          </cell>
          <cell r="G6109">
            <v>0</v>
          </cell>
        </row>
        <row r="6110">
          <cell r="A6110" t="str">
            <v>645E00290</v>
          </cell>
          <cell r="B6110" t="str">
            <v>Y</v>
          </cell>
          <cell r="C6110" t="str">
            <v>MILE</v>
          </cell>
          <cell r="D6110" t="str">
            <v>CENTER LINE, TYPE A</v>
          </cell>
          <cell r="F6110" t="str">
            <v>DESIGN BUILD PROJECTS ONLY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F6140" t="str">
            <v>OBSOLETE 01/01/2022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F6141" t="str">
            <v>OBSOLETE 01/01/2022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F6142" t="str">
            <v>OBSOLETE 01/01/2022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F6143" t="str">
            <v>OBSOLETE 01/01/2022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F6234" t="str">
            <v>ADD SUPPLEMENTAL DESCRIPTION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F6235" t="str">
            <v>ADD SUPPLEMENTAL DESCRIPTION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F6236" t="str">
            <v>ADD SUPPLEMENTAL DESCRIPTION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F6237" t="str">
            <v>ADD SUPPLEMENTAL DESCRIPTION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F6238" t="str">
            <v>ADD SUPPLEMENTAL DESCRIPTION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F6257" t="str">
            <v>OBSOLETE 01/01/2022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F6258" t="str">
            <v>OBSOLETE 01/01/2022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F6306" t="str">
            <v>ADD SUPPLEMENTAL DESCRIPTION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F6307" t="str">
            <v>ADD SUPPLEMENTAL DESCRIPTION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F6308" t="str">
            <v>ADD SUPPLEMENTAL DESCRIPTION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F6325" t="str">
            <v>OBSOLETE 01/01/2022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F6326" t="str">
            <v>OBSOLETE 01/01/2022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F6380" t="str">
            <v>ADD SUPPLEMENTAL DESCRIPTION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F6381" t="str">
            <v>ADD SUPPLEMENTAL DESCRIPTION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F6382" t="str">
            <v>ADD SUPPLEMENTAL DESCRIPTION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F6383" t="str">
            <v>ADD SUPPLEMENTAL DESCRIPTION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F6428" t="str">
            <v>OBSOLETE 01/01/2022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F6429" t="str">
            <v>OBSOLETE 01/01/2022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F6430" t="str">
            <v>OBSOLETE 01/01/2022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F6431" t="str">
            <v>OBSOLETE 01/01/2022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F6432" t="str">
            <v>OBSOLETE 01/01/2022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F6634" t="str">
            <v>ADD SUPPLEMENTAL DESCRIPTION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F6635" t="str">
            <v>ADD SUPPLEMENTAL DESCRIPTION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F6636" t="str">
            <v>ADD SUPPLEMENTAL DESCRIPTION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F6650" t="str">
            <v>OBSOLETE 01/01/2022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F6651" t="str">
            <v>OBSOLETE 01/01/2022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F6652" t="str">
            <v>OBSOLETE 01/01/2022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F6653" t="str">
            <v>OBSOLETE 01/01/2022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F6654" t="str">
            <v>OBSOLETE 01/01/2022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F6655" t="str">
            <v>OBSOLETE 01/01/2022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F6736" t="str">
            <v>ADD SUPPLEMENTAL DESCRIPTION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F6737" t="str">
            <v>ADD SUPPLEMENTAL DESCRIPTION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F6738" t="str">
            <v>ADD SUPPLEMENTAL DESCRIPTION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F6739" t="str">
            <v>ADD SUPPLEMENTAL DESCRIPTION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F6850" t="str">
            <v>SPECIFY TYPE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F6851" t="str">
            <v>SPECIFY TYPE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F6852" t="str">
            <v>SPECIFY TYPE AND CONDITION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F6856" t="str">
            <v>SPECIFY TYPE AND CONDITION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F6857" t="str">
            <v>SPECIFY TYPE AND CONDITION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F6858" t="str">
            <v>SPECIFY TYPE AND CONDITION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F6859" t="str">
            <v>SPECIFY TYPE AND CONDITION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F6860" t="str">
            <v>SPECIFY TYPE AND CONDITION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F6861" t="str">
            <v>SPECIFY TYPE AND CONDITION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F6862" t="str">
            <v>SPECIFY TYPE AND CONDITION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F6863" t="str">
            <v>SPECIFY TYPE AND CONDITION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F6864" t="str">
            <v>SPECIFY TYPE AND CONDITION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F6865" t="str">
            <v>SPECIFY TYPE AND CONDITION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F6866" t="str">
            <v>SPECIFY TYPE AND CONDITION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F6867" t="str">
            <v>SPECIFY TYPE AND CONDITION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F6868" t="str">
            <v>SPECIFY TYPE AND CONDITION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F6869" t="str">
            <v>SPECIFY TYPE AND CONDITION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F6870" t="str">
            <v>SPECIFY TYPE AND CONDITION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F6871" t="str">
            <v>SPECIFY TYPE AND CONDITION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F6872" t="str">
            <v>SPECIFY TYPE AND CONDITION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F6873" t="str">
            <v>SPECIFY TYPE AND CONDITION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F6874" t="str">
            <v>SPECIFY TYPE AND CONDITION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F6875" t="str">
            <v>SPECIFY TYPE AND CONDITION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F6876" t="str">
            <v>SPECIFY TYPE AND CONDITION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F6877" t="str">
            <v>SPECIFY TYPE AND CONDITION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F6878" t="str">
            <v>SPECIFY TYPE AND CONDITION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F6879" t="str">
            <v>SPECIFY TYPE AND CONDITION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F6880" t="str">
            <v>SPECIFY TYPE AND CONDITION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F6881" t="str">
            <v>SPECIFY TYPE AND CONDITION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F6882" t="str">
            <v>SPECIFY TYPE AND CONDITION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F6883" t="str">
            <v>SPECIFY TYPE AND CONDITION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F6884" t="str">
            <v>SPECIFY TYPE AND CONDITION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F6885" t="str">
            <v>SPECIFY TYPE AND CONDITION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F6886" t="str">
            <v>SPECIFY TYPE AND CONDITION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F6889" t="str">
            <v>SPECIFY TYPE AND CONDITION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F6890" t="str">
            <v>SPECIFY TYPE AND CONDITION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F6891" t="str">
            <v>SPECIFY TYPE AND CONDITION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F6892" t="str">
            <v>SPECIFY TYPE AND CONDITION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F6893" t="str">
            <v>SPECIFY TYPE AND CONDITION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F6894" t="str">
            <v>SPECIFY TYPE AND CONDITION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F6896" t="str">
            <v>SPECIFY TYPE AND CONDITION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F6897" t="str">
            <v>SPECIFY TYPE AND CONDITION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F6898" t="str">
            <v>SPECIFY TYPE AND CONDITION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F6899" t="str">
            <v>SPECIFY TYPE AND CONDITION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F6900" t="str">
            <v>SPECIFY TYPE AND CONDITION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F6901" t="str">
            <v>SPECIFY TYPE AND CONDITION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F6902" t="str">
            <v>SPECIFY TYPE AND CONDITION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F6903" t="str">
            <v>SPECIFY TYPE AND CONDITION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F6904" t="str">
            <v>SPECIFY TYPE AND CONDITION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F6905" t="str">
            <v>SPECIFY TYPE AND CONDITION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F6906" t="str">
            <v>SPECIFY TYPE AND CONDITION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F6907" t="str">
            <v>SPECIFY TYPE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F6908" t="str">
            <v>SPECIFY TYPE AND CONDITION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F6909" t="str">
            <v>SPECIFY TYPE AND CONDITION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F6910" t="str">
            <v>SPECIFY TYPE AND CONDITION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F6911" t="str">
            <v>SPECIFY TYPE AND CONDITION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F6912" t="str">
            <v>SPECIFY TYPE AND CONDITION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F6913" t="str">
            <v>SPECIFY TYPE AND CONDITION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F6914" t="str">
            <v>SPECIFY TYPE AND CONDITION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F6915" t="str">
            <v>SPECIFY TYPE AND CONDITION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F6916" t="str">
            <v>SPECIFY TYPE AND CONDITION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F6917" t="str">
            <v>SPECIFY TYPE AND CONDITION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F6918" t="str">
            <v>SPECIFY TYPE AND CONDITION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F6919" t="str">
            <v>SPECIFY TYPE AND CONDITION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F6920" t="str">
            <v>SPECIFY TYPE AND CONDITION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F6921" t="str">
            <v>SPECIFY TYPE AND CONDITION</v>
          </cell>
          <cell r="G6921">
            <v>0</v>
          </cell>
        </row>
        <row r="6922">
          <cell r="A6922" t="str">
            <v>804E37700</v>
          </cell>
          <cell r="B6922" t="str">
            <v>Y</v>
          </cell>
          <cell r="C6922" t="str">
            <v>LS</v>
          </cell>
          <cell r="D6922" t="str">
            <v>FIBER OPTIC CABLE TESTING</v>
          </cell>
          <cell r="F6922" t="str">
            <v>DESIGN BUILD PROJECTS ONLY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F6923" t="str">
            <v>ADD SUPPLEMENTAL DESCRIPTION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F6924" t="str">
            <v>ADD SUPPLEMENTAL DESCRIPTION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F6925" t="str">
            <v>ADD SUPPLEMENTAL DESCRIPTION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F6926" t="str">
            <v>ADD SUPPLEMENTAL DESCRIPTION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F6927" t="str">
            <v>ADD SUPPLEMENTAL DESCRIPTION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F6928" t="str">
            <v>ADD SUPPLEMENTAL DESCRIPTION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F6934" t="str">
            <v>ADD SUPPLEMENTAL DESCRIPTION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B6972" t="str">
            <v>Y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B6973" t="str">
            <v>Y</v>
          </cell>
          <cell r="C6973" t="str">
            <v>EACH</v>
          </cell>
          <cell r="D6973" t="str">
            <v>ADAPTIVE TRAFFIC SIGNAL CONTROL SYSTEM</v>
          </cell>
          <cell r="F6973" t="str">
            <v>GENERAL ONLY</v>
          </cell>
          <cell r="G6973">
            <v>0</v>
          </cell>
        </row>
        <row r="6974">
          <cell r="A6974" t="str">
            <v>809E67000</v>
          </cell>
          <cell r="B6974" t="str">
            <v>Y</v>
          </cell>
          <cell r="C6974" t="str">
            <v>EACH</v>
          </cell>
          <cell r="D6974" t="str">
            <v>RAMP METER SYSTEM</v>
          </cell>
          <cell r="F6974" t="str">
            <v>NO ELEC/PLBG</v>
          </cell>
          <cell r="G6974">
            <v>0</v>
          </cell>
        </row>
        <row r="6975">
          <cell r="A6975" t="str">
            <v>809E67050</v>
          </cell>
          <cell r="B6975" t="str">
            <v>Y</v>
          </cell>
          <cell r="C6975" t="str">
            <v>EACH</v>
          </cell>
          <cell r="D6975" t="str">
            <v>RAMP METER TRAINING</v>
          </cell>
          <cell r="F6975" t="str">
            <v>GENERAL ONLY</v>
          </cell>
          <cell r="G6975">
            <v>0</v>
          </cell>
        </row>
        <row r="6976">
          <cell r="A6976" t="str">
            <v>809E68900</v>
          </cell>
          <cell r="B6976" t="str">
            <v>Y</v>
          </cell>
          <cell r="C6976" t="str">
            <v>EACH</v>
          </cell>
          <cell r="D6976" t="str">
            <v>SIDE-FIRED RADAR DETECTOR</v>
          </cell>
          <cell r="F6976" t="str">
            <v>GENERAL ONLY</v>
          </cell>
          <cell r="G6976">
            <v>0</v>
          </cell>
        </row>
        <row r="6977">
          <cell r="A6977" t="str">
            <v>809E69000</v>
          </cell>
          <cell r="B6977" t="str">
            <v>Y</v>
          </cell>
          <cell r="C6977" t="str">
            <v>EACH</v>
          </cell>
          <cell r="D6977" t="str">
            <v>ADVANCE RADAR DETECTION</v>
          </cell>
          <cell r="F6977" t="str">
            <v>GENERAL ONLY</v>
          </cell>
          <cell r="G6977">
            <v>0</v>
          </cell>
        </row>
        <row r="6978">
          <cell r="A6978" t="str">
            <v>809E69001</v>
          </cell>
          <cell r="B6978" t="str">
            <v>Y</v>
          </cell>
          <cell r="C6978" t="str">
            <v>EACH</v>
          </cell>
          <cell r="D6978" t="str">
            <v>ADVANCE RADAR DETECTION, AS PER PLAN</v>
          </cell>
          <cell r="F6978" t="str">
            <v>GENERAL ONLY</v>
          </cell>
          <cell r="G6978">
            <v>0</v>
          </cell>
        </row>
        <row r="6979">
          <cell r="A6979" t="str">
            <v>809E69100</v>
          </cell>
          <cell r="B6979" t="str">
            <v>Y</v>
          </cell>
          <cell r="C6979" t="str">
            <v>EACH</v>
          </cell>
          <cell r="D6979" t="str">
            <v>STOP-BAR RADAR DETECTION</v>
          </cell>
          <cell r="F6979" t="str">
            <v>GENERAL ONLY</v>
          </cell>
          <cell r="G6979">
            <v>0</v>
          </cell>
        </row>
        <row r="6980">
          <cell r="A6980" t="str">
            <v>809E69101</v>
          </cell>
          <cell r="B6980" t="str">
            <v>Y</v>
          </cell>
          <cell r="C6980" t="str">
            <v>EACH</v>
          </cell>
          <cell r="D6980" t="str">
            <v>STOP-BAR RADAR DETECTION, AS PER PLAN</v>
          </cell>
          <cell r="F6980" t="str">
            <v>GENERAL ONLY</v>
          </cell>
          <cell r="G6980">
            <v>0</v>
          </cell>
        </row>
        <row r="6981">
          <cell r="A6981" t="str">
            <v>809E69110</v>
          </cell>
          <cell r="B6981" t="str">
            <v>Y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B6983" t="str">
            <v>Y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B6984" t="str">
            <v>Y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B6985" t="str">
            <v>Y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B6986" t="str">
            <v>Y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B6987" t="str">
            <v>Y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B6988" t="str">
            <v>Y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B6989" t="str">
            <v>Y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B6990" t="str">
            <v>Y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B6991" t="str">
            <v>Y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B6992" t="str">
            <v>Y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B6993" t="str">
            <v>Y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B6994" t="str">
            <v>Y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B6995" t="str">
            <v>Y</v>
          </cell>
          <cell r="C6995" t="str">
            <v>CY</v>
          </cell>
          <cell r="D6995" t="str">
            <v>ASPHALT CONCRETE SURFACE COURSE, TYPE 1, (448)</v>
          </cell>
          <cell r="F6995" t="str">
            <v>GENERAL ONLY</v>
          </cell>
          <cell r="G6995">
            <v>0</v>
          </cell>
        </row>
        <row r="6996">
          <cell r="A6996" t="str">
            <v>823E15000</v>
          </cell>
          <cell r="B6996" t="str">
            <v>Y</v>
          </cell>
          <cell r="C6996" t="str">
            <v>CY</v>
          </cell>
          <cell r="D6996" t="str">
            <v>ASPHALT CONCRETE INTERMEDIATE COURSE, TYPE 1, (448)</v>
          </cell>
          <cell r="F6996" t="str">
            <v>PLUMBING ONLY</v>
          </cell>
          <cell r="G6996">
            <v>0</v>
          </cell>
        </row>
        <row r="6997">
          <cell r="A6997" t="str">
            <v>823E20000</v>
          </cell>
          <cell r="B6997" t="str">
            <v>Y</v>
          </cell>
          <cell r="C6997" t="str">
            <v>CY</v>
          </cell>
          <cell r="D6997" t="str">
            <v>ASPHALT CONCRETE INTERMEDIATE COURSE, TYPE 2, (448)</v>
          </cell>
          <cell r="F6997" t="str">
            <v>PLUMBING ONLY</v>
          </cell>
          <cell r="G6997">
            <v>0</v>
          </cell>
        </row>
        <row r="6998">
          <cell r="A6998" t="str">
            <v>826E10000</v>
          </cell>
          <cell r="B6998" t="str">
            <v>Y</v>
          </cell>
          <cell r="C6998" t="str">
            <v>CY</v>
          </cell>
          <cell r="D6998" t="str">
            <v>ASPHALT CONCRETE SURFACE COURSE, TYPE 1, (448), FIBER TYPE A</v>
          </cell>
          <cell r="F6998" t="str">
            <v>PLUMBING ONLY</v>
          </cell>
          <cell r="G6998">
            <v>0</v>
          </cell>
        </row>
        <row r="6999">
          <cell r="A6999" t="str">
            <v>826E10001</v>
          </cell>
          <cell r="B6999" t="str">
            <v>Y</v>
          </cell>
          <cell r="C6999" t="str">
            <v>CY</v>
          </cell>
          <cell r="D6999" t="str">
            <v>ASPHALT CONCRETE SURFACE COURSE, TYPE 1, (448), FIBER TYPE A, AS PER PLAN</v>
          </cell>
          <cell r="F6999" t="str">
            <v>PLUMBING ONLY</v>
          </cell>
          <cell r="G6999">
            <v>0</v>
          </cell>
        </row>
        <row r="7000">
          <cell r="A7000" t="str">
            <v>826E10020</v>
          </cell>
          <cell r="B7000" t="str">
            <v>Y</v>
          </cell>
          <cell r="C7000" t="str">
            <v>CY</v>
          </cell>
          <cell r="D7000" t="str">
            <v>ASPHALT CONCRETE SURFACE COURSE, TYPE 1, (448), FIBER TYPE B</v>
          </cell>
          <cell r="F7000" t="str">
            <v>PLUMBING ONLY</v>
          </cell>
          <cell r="G7000">
            <v>0</v>
          </cell>
        </row>
        <row r="7001">
          <cell r="A7001" t="str">
            <v>826E10021</v>
          </cell>
          <cell r="B7001" t="str">
            <v>Y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B7002" t="str">
            <v>Y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B7003" t="str">
            <v>Y</v>
          </cell>
          <cell r="C7003" t="str">
            <v>CY</v>
          </cell>
          <cell r="D7003" t="str">
            <v>ASPHALT CONCRETE INTERMEDIATE COURSE, TYPE 2, (448), FIBER TYPE A</v>
          </cell>
          <cell r="F7003" t="str">
            <v>HEATING &amp; VENTILATING ONLY</v>
          </cell>
          <cell r="G7003">
            <v>0</v>
          </cell>
        </row>
        <row r="7004">
          <cell r="A7004" t="str">
            <v>826E10301</v>
          </cell>
          <cell r="B7004" t="str">
            <v>Y</v>
          </cell>
          <cell r="C7004" t="str">
            <v>CY</v>
          </cell>
          <cell r="D7004" t="str">
            <v>ASPHALT CONCRETE INTERMEDIATE COURSE, TYPE 2, (448), FIBER TYPE A, AS PER PLAN</v>
          </cell>
          <cell r="F7004" t="str">
            <v>HEATING &amp; VENTILATING ONLY</v>
          </cell>
          <cell r="G7004">
            <v>0</v>
          </cell>
        </row>
        <row r="7005">
          <cell r="A7005" t="str">
            <v>826E10400</v>
          </cell>
          <cell r="B7005" t="str">
            <v>Y</v>
          </cell>
          <cell r="C7005" t="str">
            <v>CY</v>
          </cell>
          <cell r="D7005" t="str">
            <v>ASPHALT CONCRETE INTERMEDIATE COURSE, TYPE 2, (448), FIBER TYPE B</v>
          </cell>
          <cell r="F7005" t="str">
            <v>ELECTRICAL ONLY</v>
          </cell>
          <cell r="G7005">
            <v>0</v>
          </cell>
        </row>
        <row r="7006">
          <cell r="A7006" t="str">
            <v>826E10500</v>
          </cell>
          <cell r="B7006" t="str">
            <v>Y</v>
          </cell>
          <cell r="C7006" t="str">
            <v>CY</v>
          </cell>
          <cell r="D7006" t="str">
            <v>ASPHALT CONCRETE INTERMEDIATE COURSE, TYPE 2, (448), FIBER TYPE C</v>
          </cell>
          <cell r="F7006" t="str">
            <v>ELECTRICAL ONLY</v>
          </cell>
          <cell r="G7006">
            <v>0</v>
          </cell>
        </row>
        <row r="7007">
          <cell r="A7007" t="str">
            <v>826E10600</v>
          </cell>
          <cell r="B7007" t="str">
            <v>Y</v>
          </cell>
          <cell r="C7007" t="str">
            <v>CY</v>
          </cell>
          <cell r="D7007" t="str">
            <v>ASPHALT CONCRETE SURFACE COURSE, 442 12.5MM, (448), FIBER TYPE A</v>
          </cell>
          <cell r="F7007" t="str">
            <v>ELECTRICAL ONLY</v>
          </cell>
          <cell r="G7007">
            <v>0</v>
          </cell>
        </row>
        <row r="7008">
          <cell r="A7008" t="str">
            <v>826E10620</v>
          </cell>
          <cell r="B7008" t="str">
            <v>Y</v>
          </cell>
          <cell r="C7008" t="str">
            <v>CY</v>
          </cell>
          <cell r="D7008" t="str">
            <v>ASPHALT CONCRETE SURFACE COURSE, 442 12.5MM, (448), FIBER TYPE B</v>
          </cell>
          <cell r="F7008" t="str">
            <v>ELECTRICAL ONLY</v>
          </cell>
          <cell r="G7008">
            <v>0</v>
          </cell>
        </row>
        <row r="7009">
          <cell r="A7009" t="str">
            <v>826E10640</v>
          </cell>
          <cell r="B7009" t="str">
            <v>Y</v>
          </cell>
          <cell r="C7009" t="str">
            <v>CY</v>
          </cell>
          <cell r="D7009" t="str">
            <v>ASPHALT CONCRETE SURFACE COURSE, 442 12.5MM, (448), FIBER TYPE C</v>
          </cell>
          <cell r="F7009" t="str">
            <v>ELECTRICAL ONLY</v>
          </cell>
          <cell r="G7009">
            <v>0</v>
          </cell>
        </row>
        <row r="7010">
          <cell r="A7010" t="str">
            <v>826E10700</v>
          </cell>
          <cell r="B7010" t="str">
            <v>Y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B7011" t="str">
            <v>Y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B7012" t="str">
            <v>Y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B7013" t="str">
            <v>Y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B7014" t="str">
            <v>Y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B7015" t="str">
            <v>Y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B7016" t="str">
            <v>Y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B7017" t="str">
            <v>Y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B7019" t="str">
            <v>Y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B7020" t="str">
            <v>Y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B7021" t="str">
            <v>Y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B7022" t="str">
            <v>Y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B7023" t="str">
            <v>Y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B7024" t="str">
            <v>Y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B7025" t="str">
            <v>Y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B7026" t="str">
            <v>Y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B7027" t="str">
            <v>Y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B7028" t="str">
            <v>Y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B7029" t="str">
            <v>Y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B7030" t="str">
            <v>Y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B7031" t="str">
            <v>Y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B7032" t="str">
            <v>Y</v>
          </cell>
          <cell r="C7032" t="str">
            <v>SY</v>
          </cell>
          <cell r="D7032" t="str">
            <v>SEEDING AND EROSION CONTROL WITH TURF REINFORCING MAT, TYPE 3, WITHOUT SOIL FILLING</v>
          </cell>
          <cell r="F7032" t="str">
            <v>DO NOT USE - OBSOLETE 07-10-21</v>
          </cell>
          <cell r="G7032">
            <v>0</v>
          </cell>
        </row>
        <row r="7033">
          <cell r="A7033" t="str">
            <v>837E10000</v>
          </cell>
          <cell r="B7033" t="str">
            <v>Y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B7034" t="str">
            <v>Y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B7035" t="str">
            <v>Y</v>
          </cell>
          <cell r="C7035" t="str">
            <v>CY</v>
          </cell>
          <cell r="D7035" t="str">
            <v>BACKFILL FOR LINER PIPE</v>
          </cell>
          <cell r="F7035" t="str">
            <v>DESIGN BUILD PROJECTS ONLY</v>
          </cell>
          <cell r="G7035">
            <v>0</v>
          </cell>
        </row>
        <row r="7036">
          <cell r="A7036" t="str">
            <v>837E20001</v>
          </cell>
          <cell r="B7036" t="str">
            <v>Y</v>
          </cell>
          <cell r="C7036" t="str">
            <v>CY</v>
          </cell>
          <cell r="D7036" t="str">
            <v>BACKFILL FOR LINER PIPE, AS PER PLAN</v>
          </cell>
          <cell r="F7036" t="str">
            <v>DESIGN BUILD PROJECTS ONLY</v>
          </cell>
          <cell r="G7036">
            <v>0</v>
          </cell>
        </row>
        <row r="7037">
          <cell r="A7037" t="str">
            <v>838E20700</v>
          </cell>
          <cell r="B7037" t="str">
            <v>Y</v>
          </cell>
          <cell r="C7037" t="str">
            <v>CY</v>
          </cell>
          <cell r="D7037" t="str">
            <v>GABIONS</v>
          </cell>
          <cell r="F7037" t="str">
            <v>DESIGN BUILD PROJECTS ONLY</v>
          </cell>
          <cell r="G7037">
            <v>0</v>
          </cell>
        </row>
        <row r="7038">
          <cell r="A7038" t="str">
            <v>838E20701</v>
          </cell>
          <cell r="B7038" t="str">
            <v>Y</v>
          </cell>
          <cell r="C7038" t="str">
            <v>CY</v>
          </cell>
          <cell r="D7038" t="str">
            <v>GABIONS, AS PER PLAN</v>
          </cell>
          <cell r="F7038" t="str">
            <v>DESIGN BUILD PROJECTS ONLY</v>
          </cell>
          <cell r="G7038">
            <v>0</v>
          </cell>
        </row>
        <row r="7039">
          <cell r="A7039" t="str">
            <v>838E20750</v>
          </cell>
          <cell r="B7039" t="str">
            <v>Y</v>
          </cell>
          <cell r="C7039" t="str">
            <v>CY</v>
          </cell>
          <cell r="D7039" t="str">
            <v>GABIONS WITH ADDITIONAL COATING</v>
          </cell>
          <cell r="F7039" t="str">
            <v>DESIGN BUILD PROJECTS ONLY</v>
          </cell>
          <cell r="G7039">
            <v>0</v>
          </cell>
        </row>
        <row r="7040">
          <cell r="A7040" t="str">
            <v>838E20751</v>
          </cell>
          <cell r="B7040" t="str">
            <v>Y</v>
          </cell>
          <cell r="C7040" t="str">
            <v>CY</v>
          </cell>
          <cell r="D7040" t="str">
            <v>GABIONS WITH ADDITIONAL COATING, AS PER PLAN</v>
          </cell>
          <cell r="F7040" t="str">
            <v>DESIGN BUILD PROJECTS ONLY</v>
          </cell>
          <cell r="G7040">
            <v>0</v>
          </cell>
        </row>
        <row r="7041">
          <cell r="A7041" t="str">
            <v>839E30000</v>
          </cell>
          <cell r="B7041" t="str">
            <v>Y</v>
          </cell>
          <cell r="C7041" t="str">
            <v>FT</v>
          </cell>
          <cell r="D7041" t="str">
            <v>TRENCH DRAIN WITH STANDARD GRATE</v>
          </cell>
          <cell r="F7041" t="str">
            <v>DESIGN BUILD PROJECTS ONLY</v>
          </cell>
          <cell r="G7041">
            <v>0</v>
          </cell>
        </row>
        <row r="7042">
          <cell r="A7042" t="str">
            <v>839E30100</v>
          </cell>
          <cell r="B7042" t="str">
            <v>Y</v>
          </cell>
          <cell r="C7042" t="str">
            <v>FT</v>
          </cell>
          <cell r="D7042" t="str">
            <v>TRENCH DRAIN WITH PEDESTRIAN GRATE</v>
          </cell>
          <cell r="F7042" t="str">
            <v>DESIGN BUILD PROJECTS ONLY</v>
          </cell>
          <cell r="G7042">
            <v>0</v>
          </cell>
        </row>
        <row r="7043">
          <cell r="A7043" t="str">
            <v>840E20000</v>
          </cell>
          <cell r="B7043" t="str">
            <v>Y</v>
          </cell>
          <cell r="C7043" t="str">
            <v>SF</v>
          </cell>
          <cell r="D7043" t="str">
            <v>MECHANICALLY STABILIZED EARTH WALL</v>
          </cell>
          <cell r="F7043" t="str">
            <v>DESIGN BUILD PROJECTS ONLY</v>
          </cell>
          <cell r="G7043">
            <v>0</v>
          </cell>
        </row>
        <row r="7044">
          <cell r="A7044" t="str">
            <v>840E20001</v>
          </cell>
          <cell r="B7044" t="str">
            <v>Y</v>
          </cell>
          <cell r="C7044" t="str">
            <v>SF</v>
          </cell>
          <cell r="D7044" t="str">
            <v>MECHANICALLY STABILIZED EARTH WALL, AS PER PLAN</v>
          </cell>
          <cell r="F7044" t="str">
            <v>DESIGN BUILD PROJECTS ONLY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F7045" t="str">
            <v>DESIGN BUILD PROJECTS ONLY</v>
          </cell>
          <cell r="G7045">
            <v>0</v>
          </cell>
        </row>
        <row r="7046">
          <cell r="A7046" t="str">
            <v>840E21001</v>
          </cell>
          <cell r="B7046" t="str">
            <v>Y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B7047" t="str">
            <v>Y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B7048" t="str">
            <v>Y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B7049" t="str">
            <v>Y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B7050" t="str">
            <v>Y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B7051" t="str">
            <v>Y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B7052" t="str">
            <v>Y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B7053" t="str">
            <v>Y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B7054" t="str">
            <v>Y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B7055" t="str">
            <v>Y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B7056" t="str">
            <v>Y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B7057" t="str">
            <v>Y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B7058" t="str">
            <v>Y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B7059" t="str">
            <v>Y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B7060" t="str">
            <v>Y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B7061" t="str">
            <v>Y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B7062" t="str">
            <v>Y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B7063" t="str">
            <v>Y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B7064" t="str">
            <v>Y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B7065" t="str">
            <v>Y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B7066" t="str">
            <v>Y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B7067" t="str">
            <v>Y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B7068" t="str">
            <v>Y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B7069" t="str">
            <v>Y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B7070" t="str">
            <v>Y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B7071" t="str">
            <v>Y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B7072" t="str">
            <v>Y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B7073" t="str">
            <v>Y</v>
          </cell>
          <cell r="C7073" t="str">
            <v>MNHR</v>
          </cell>
          <cell r="D7073" t="str">
            <v>GRINDING FINS, TEARS, SLIVERS ON EXISTING STRUCTURAL STEEL</v>
          </cell>
          <cell r="F7073" t="str">
            <v>ADD SUPPLEMENTAL DESCRIPTION</v>
          </cell>
          <cell r="G7073">
            <v>0</v>
          </cell>
        </row>
        <row r="7074">
          <cell r="A7074" t="str">
            <v>845E62000</v>
          </cell>
          <cell r="B7074" t="str">
            <v>Y</v>
          </cell>
          <cell r="C7074" t="str">
            <v>SF</v>
          </cell>
          <cell r="D7074" t="str">
            <v>FIELD METALLIZING OF EXISTING STRUCTURAL STEEL</v>
          </cell>
          <cell r="F7074" t="str">
            <v>ADD SUPPLEMENTAL DESCRIPTION</v>
          </cell>
          <cell r="G7074">
            <v>0</v>
          </cell>
        </row>
        <row r="7075">
          <cell r="A7075" t="str">
            <v>845E98000</v>
          </cell>
          <cell r="B7075" t="str">
            <v>Y</v>
          </cell>
          <cell r="C7075" t="str">
            <v>SF</v>
          </cell>
          <cell r="D7075" t="str">
            <v>FIELD METALLIZING, MISC.:</v>
          </cell>
          <cell r="F7075" t="str">
            <v>ADD SUPPLEMENTAL DESCRIPTION</v>
          </cell>
          <cell r="G7075">
            <v>1</v>
          </cell>
        </row>
        <row r="7076">
          <cell r="A7076" t="str">
            <v>846E00110</v>
          </cell>
          <cell r="B7076" t="str">
            <v>Y</v>
          </cell>
          <cell r="C7076" t="str">
            <v>CF</v>
          </cell>
          <cell r="D7076" t="str">
            <v>POLYMER MODIFIED ASPHALT EXPANSION JOINT SYSTEM</v>
          </cell>
          <cell r="F7076" t="str">
            <v>ADD SUPPLEMENTAL DESCRIPTION</v>
          </cell>
          <cell r="G7076">
            <v>0</v>
          </cell>
        </row>
        <row r="7077">
          <cell r="A7077" t="str">
            <v>846E00111</v>
          </cell>
          <cell r="B7077" t="str">
            <v>Y</v>
          </cell>
          <cell r="C7077" t="str">
            <v>CF</v>
          </cell>
          <cell r="D7077" t="str">
            <v>POLYMER MODIFIED ASPHALT EXPANSION JOINT SYSTEM, AS PER PLAN</v>
          </cell>
          <cell r="F7077" t="str">
            <v>ADD SUPPLEMENTAL DESCRIPTION</v>
          </cell>
          <cell r="G7077">
            <v>0</v>
          </cell>
        </row>
        <row r="7078">
          <cell r="A7078" t="str">
            <v>847E10000</v>
          </cell>
          <cell r="B7078" t="str">
            <v>Y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B7079" t="str">
            <v>Y</v>
          </cell>
          <cell r="C7079" t="str">
            <v>SY</v>
          </cell>
          <cell r="D7079" t="str">
            <v>MICRO SILICA MODIFIED CONCRETE OVERLAY, AS PER PLAN</v>
          </cell>
          <cell r="F7079" t="str">
            <v>ADD SUPPLEMENTAL DESCRIPTION</v>
          </cell>
          <cell r="G7079">
            <v>0</v>
          </cell>
        </row>
        <row r="7080">
          <cell r="A7080" t="str">
            <v>847E10100</v>
          </cell>
          <cell r="B7080" t="str">
            <v>Y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B7081" t="str">
            <v>Y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B7082" t="str">
            <v>Y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B7083" t="str">
            <v>Y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B7084" t="str">
            <v>Y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B7085" t="str">
            <v>Y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B7086" t="str">
            <v>Y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B7087" t="str">
            <v>Y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B7088" t="str">
            <v>Y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B7089" t="str">
            <v>Y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B7090" t="str">
            <v>Y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B7091" t="str">
            <v>Y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B7092" t="str">
            <v>Y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B7093" t="str">
            <v>Y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B7094" t="str">
            <v>Y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F7097" t="str">
            <v>ADD SUPPLEMENTAL DESCRIPTION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F7104" t="str">
            <v>ADD SUPPLEMENTAL DESCRIPTION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F7105" t="str">
            <v>ADD SUPPLEMENTAL DESCRIPTION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F7106" t="str">
            <v>ADD SUPPLEMENTAL DESCRIPTION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F7107" t="str">
            <v>ADD SUPPLEMENTAL DESCRIPTION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F7108" t="str">
            <v>ADD SUPPLEMENTAL DESCRIPTION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F7109" t="str">
            <v>ADD SUPPLEMENTAL DESCRIPTION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F7110" t="str">
            <v>ADD SUPPLEMENTAL DESCRIPTION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F7111" t="str">
            <v>ADD SUPPLEMENTAL DESCRIPTION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F7112" t="str">
            <v>ADD SUPPLEMENTAL DESCRIPTION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F7113" t="str">
            <v>ADD SUPPLEMENTAL DESCRIPTION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F7114" t="str">
            <v>ADD SUPPLEMENTAL DESCRIPTION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F7115" t="str">
            <v>ADD SUPPLEMENTAL DESCRIPTION</v>
          </cell>
          <cell r="G7115">
            <v>0</v>
          </cell>
        </row>
        <row r="7116">
          <cell r="A7116" t="str">
            <v>848E50200</v>
          </cell>
          <cell r="B7116" t="str">
            <v>Y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B7117" t="str">
            <v>Y</v>
          </cell>
          <cell r="C7117" t="str">
            <v>CY</v>
          </cell>
          <cell r="D7117" t="str">
            <v>FULL DEPTH REPAIR, AS PER PLAN</v>
          </cell>
          <cell r="F7117" t="str">
            <v>CHECK UNIT OF MEASURE</v>
          </cell>
          <cell r="G7117">
            <v>0</v>
          </cell>
        </row>
        <row r="7118">
          <cell r="A7118" t="str">
            <v>848E50300</v>
          </cell>
          <cell r="B7118" t="str">
            <v>Y</v>
          </cell>
          <cell r="C7118" t="str">
            <v>SY</v>
          </cell>
          <cell r="D7118" t="str">
            <v>WEARING COURSE REMOVED, ASPHALT</v>
          </cell>
          <cell r="F7118" t="str">
            <v>CHECK UNIT OF MEASURE</v>
          </cell>
          <cell r="G7118">
            <v>0</v>
          </cell>
        </row>
        <row r="7119">
          <cell r="A7119" t="str">
            <v>848E50301</v>
          </cell>
          <cell r="B7119" t="str">
            <v>Y</v>
          </cell>
          <cell r="C7119" t="str">
            <v>SY</v>
          </cell>
          <cell r="D7119" t="str">
            <v>WEARING COURSE REMOVED, ASPHALT, AS PER PLAN</v>
          </cell>
          <cell r="F7119" t="str">
            <v>CHECK UNIT OF MEASURE</v>
          </cell>
          <cell r="G7119">
            <v>0</v>
          </cell>
        </row>
        <row r="7120">
          <cell r="A7120" t="str">
            <v>848E50320</v>
          </cell>
          <cell r="B7120" t="str">
            <v>Y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B7121" t="str">
            <v>Y</v>
          </cell>
          <cell r="C7121" t="str">
            <v>SY</v>
          </cell>
          <cell r="D7121" t="str">
            <v>EXISTING CONCRETE OVERLAY REMOVED, AS PER PLAN</v>
          </cell>
          <cell r="F7121" t="str">
            <v>CHECK UNIT OF MEASURE</v>
          </cell>
          <cell r="G7121">
            <v>0</v>
          </cell>
        </row>
        <row r="7122">
          <cell r="A7122" t="str">
            <v>848E50340</v>
          </cell>
          <cell r="B7122" t="str">
            <v>Y</v>
          </cell>
          <cell r="C7122" t="str">
            <v>SY</v>
          </cell>
          <cell r="D7122" t="str">
            <v>REMOVAL OF DEBONDED OR DETERIORATED EXISTING VARIABLE THICKNESS CONCRETE OVERLAY</v>
          </cell>
          <cell r="F7122" t="str">
            <v>CHECK UNIT OF MEASURE</v>
          </cell>
          <cell r="G7122">
            <v>0</v>
          </cell>
        </row>
        <row r="7123">
          <cell r="A7123" t="str">
            <v>848E50341</v>
          </cell>
          <cell r="B7123" t="str">
            <v>Y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F7123" t="str">
            <v>CHECK UNIT OF MEASURE</v>
          </cell>
          <cell r="G7123">
            <v>0</v>
          </cell>
        </row>
        <row r="7124">
          <cell r="A7124" t="str">
            <v>848E90000</v>
          </cell>
          <cell r="B7124" t="str">
            <v>Y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B7125" t="str">
            <v>Y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B7128" t="str">
            <v>Y</v>
          </cell>
          <cell r="C7128" t="str">
            <v>LS</v>
          </cell>
          <cell r="D7128" t="str">
            <v>DAMAGE ASSESSMENT</v>
          </cell>
          <cell r="F7128" t="str">
            <v>CHECK UNIT OF MEASURE</v>
          </cell>
          <cell r="G7128">
            <v>0</v>
          </cell>
        </row>
        <row r="7129">
          <cell r="A7129" t="str">
            <v>849E10001</v>
          </cell>
          <cell r="B7129" t="str">
            <v>Y</v>
          </cell>
          <cell r="C7129" t="str">
            <v>LS</v>
          </cell>
          <cell r="D7129" t="str">
            <v>DAMAGE ASSESSMENT, AS PER PLAN</v>
          </cell>
          <cell r="F7129" t="str">
            <v>CHECK UNIT OF MEASURE</v>
          </cell>
          <cell r="G7129">
            <v>0</v>
          </cell>
        </row>
        <row r="7130">
          <cell r="A7130" t="str">
            <v>849E10500</v>
          </cell>
          <cell r="B7130" t="str">
            <v>Y</v>
          </cell>
          <cell r="C7130" t="str">
            <v>LS</v>
          </cell>
          <cell r="D7130" t="str">
            <v>SURFACE PREPARATION</v>
          </cell>
          <cell r="F7130" t="str">
            <v>CHECK UNIT OF MEASURE</v>
          </cell>
          <cell r="G7130">
            <v>0</v>
          </cell>
        </row>
        <row r="7131">
          <cell r="A7131" t="str">
            <v>849E10600</v>
          </cell>
          <cell r="B7131" t="str">
            <v>Y</v>
          </cell>
          <cell r="C7131" t="str">
            <v>HOUR</v>
          </cell>
          <cell r="D7131" t="str">
            <v>REPAIRING DAMAGED MEMBERS BY GRINDING</v>
          </cell>
          <cell r="F7131" t="str">
            <v>ADD SUPPLEMENTAL DESCRIPTION</v>
          </cell>
          <cell r="G7131">
            <v>0</v>
          </cell>
        </row>
        <row r="7132">
          <cell r="A7132" t="str">
            <v>849E10700</v>
          </cell>
          <cell r="B7132" t="str">
            <v>Y</v>
          </cell>
          <cell r="C7132" t="str">
            <v>LS</v>
          </cell>
          <cell r="D7132" t="str">
            <v>STRAIGHTENING DAMAGED MEMBERS</v>
          </cell>
          <cell r="F7132" t="str">
            <v>ADD SUPPLEMENTAL DESCRIPTION</v>
          </cell>
          <cell r="G7132">
            <v>0</v>
          </cell>
        </row>
        <row r="7133">
          <cell r="A7133" t="str">
            <v>850E70000</v>
          </cell>
          <cell r="B7133" t="str">
            <v>Y</v>
          </cell>
          <cell r="C7133" t="str">
            <v>SY</v>
          </cell>
          <cell r="D7133" t="str">
            <v>4" CEMENT TREATED FREE DRAINING BASE</v>
          </cell>
          <cell r="F7133" t="str">
            <v>ADD SUPPLEMENTAL DESCRIPTION</v>
          </cell>
          <cell r="G7133">
            <v>0</v>
          </cell>
        </row>
        <row r="7134">
          <cell r="A7134" t="str">
            <v>851E40000</v>
          </cell>
          <cell r="B7134" t="str">
            <v>Y</v>
          </cell>
          <cell r="C7134" t="str">
            <v>SY</v>
          </cell>
          <cell r="D7134" t="str">
            <v>4" ASPHALT TREATED FREE DRAINING BASE</v>
          </cell>
          <cell r="F7134" t="str">
            <v>ADD SUPPLEMENTAL DESCRIPTION</v>
          </cell>
          <cell r="G7134">
            <v>0</v>
          </cell>
        </row>
        <row r="7135">
          <cell r="A7135" t="str">
            <v>852E10000</v>
          </cell>
          <cell r="B7135" t="str">
            <v>Y</v>
          </cell>
          <cell r="C7135" t="str">
            <v>SY</v>
          </cell>
          <cell r="D7135" t="str">
            <v>ULTRA-THIN WHITETOPPING</v>
          </cell>
          <cell r="F7135" t="str">
            <v>CHECK UNIT OF MEASURE</v>
          </cell>
          <cell r="G7135">
            <v>0</v>
          </cell>
        </row>
        <row r="7136">
          <cell r="A7136" t="str">
            <v>856E10000</v>
          </cell>
          <cell r="B7136" t="str">
            <v>Y</v>
          </cell>
          <cell r="C7136" t="str">
            <v>CY</v>
          </cell>
          <cell r="D7136" t="str">
            <v>BRIDGE DECK WATERPROOFING ASPHALT CONCRETE</v>
          </cell>
          <cell r="F7136" t="str">
            <v>CHECK UNIT OF MEASURE</v>
          </cell>
          <cell r="G7136">
            <v>0</v>
          </cell>
        </row>
        <row r="7137">
          <cell r="A7137" t="str">
            <v>857E10000</v>
          </cell>
          <cell r="B7137" t="str">
            <v>Y</v>
          </cell>
          <cell r="C7137" t="str">
            <v>CY</v>
          </cell>
          <cell r="D7137" t="str">
            <v>ASPHALT CONCRETE WITH GILSONITE, SURFACE COURSE, TYPE 1</v>
          </cell>
          <cell r="F7137" t="str">
            <v>CHECK UNIT OF MEASURE</v>
          </cell>
          <cell r="G7137">
            <v>0</v>
          </cell>
        </row>
        <row r="7138">
          <cell r="A7138" t="str">
            <v>857E19000</v>
          </cell>
          <cell r="B7138" t="str">
            <v>Y</v>
          </cell>
          <cell r="C7138" t="str">
            <v>CY</v>
          </cell>
          <cell r="D7138" t="str">
            <v>ASPHALT CONCRETE WITH GILSONITE, INTERMEDIATE COURSE, TYPE 1</v>
          </cell>
          <cell r="F7138" t="str">
            <v>CHECK UNIT OF MEASURE</v>
          </cell>
          <cell r="G7138">
            <v>0</v>
          </cell>
        </row>
        <row r="7139">
          <cell r="A7139" t="str">
            <v>857E20000</v>
          </cell>
          <cell r="B7139" t="str">
            <v>Y</v>
          </cell>
          <cell r="C7139" t="str">
            <v>CY</v>
          </cell>
          <cell r="D7139" t="str">
            <v>ASPHALT CONCRETE WITH GILSONITE, INTERMEDIATE COURSE, TYPE 2</v>
          </cell>
          <cell r="F7139" t="str">
            <v>CHECK UNIT OF MEASURE</v>
          </cell>
          <cell r="G7139">
            <v>0</v>
          </cell>
        </row>
        <row r="7140">
          <cell r="A7140" t="str">
            <v>859E10000</v>
          </cell>
          <cell r="B7140" t="str">
            <v>Y</v>
          </cell>
          <cell r="C7140" t="str">
            <v>CY</v>
          </cell>
          <cell r="D7140" t="str">
            <v>ASPHALT CONCRETE WITH VERGLIMIT</v>
          </cell>
          <cell r="F7140" t="str">
            <v>CHECK UNIT OF MEASURE</v>
          </cell>
          <cell r="G7140">
            <v>0</v>
          </cell>
        </row>
        <row r="7141">
          <cell r="A7141" t="str">
            <v>859E10001</v>
          </cell>
          <cell r="B7141" t="str">
            <v>Y</v>
          </cell>
          <cell r="C7141" t="str">
            <v>CY</v>
          </cell>
          <cell r="D7141" t="str">
            <v>ASPHALT CONCRETE WITH VERGLIMIT, AS PER PLAN</v>
          </cell>
          <cell r="F7141" t="str">
            <v>CHECK UNIT OF MEASURE</v>
          </cell>
          <cell r="G7141">
            <v>0</v>
          </cell>
        </row>
        <row r="7142">
          <cell r="A7142" t="str">
            <v>861E10000</v>
          </cell>
          <cell r="B7142" t="str">
            <v>Y</v>
          </cell>
          <cell r="C7142" t="str">
            <v>SY</v>
          </cell>
          <cell r="D7142" t="str">
            <v>GEOGRID FOR SUBGRADE STABILIZATION</v>
          </cell>
          <cell r="F7142" t="str">
            <v>CHECK UNIT OF MEASURE</v>
          </cell>
          <cell r="G7142">
            <v>0</v>
          </cell>
        </row>
        <row r="7143">
          <cell r="A7143" t="str">
            <v>861E10001</v>
          </cell>
          <cell r="B7143" t="str">
            <v>Y</v>
          </cell>
          <cell r="C7143" t="str">
            <v>SY</v>
          </cell>
          <cell r="D7143" t="str">
            <v>GEOGRID FOR SUBGRADE STABILIZATION, AS PER PLAN</v>
          </cell>
          <cell r="F7143" t="str">
            <v>CHECK UNIT OF MEASURE</v>
          </cell>
          <cell r="G7143">
            <v>0</v>
          </cell>
        </row>
        <row r="7144">
          <cell r="A7144" t="str">
            <v>862E00500</v>
          </cell>
          <cell r="B7144" t="str">
            <v>Y</v>
          </cell>
          <cell r="C7144" t="str">
            <v>HOUR</v>
          </cell>
          <cell r="D7144" t="str">
            <v>SCALING</v>
          </cell>
          <cell r="F7144" t="str">
            <v>CHECK UNIT OF MEASURE</v>
          </cell>
          <cell r="G7144">
            <v>0</v>
          </cell>
        </row>
        <row r="7145">
          <cell r="A7145" t="str">
            <v>862E00600</v>
          </cell>
          <cell r="B7145" t="str">
            <v>Y</v>
          </cell>
          <cell r="C7145" t="str">
            <v>SY</v>
          </cell>
          <cell r="D7145" t="str">
            <v>SLOPE DRAPE</v>
          </cell>
          <cell r="F7145" t="str">
            <v>CHECK UNIT OF MEASURE</v>
          </cell>
          <cell r="G7145">
            <v>0</v>
          </cell>
        </row>
        <row r="7146">
          <cell r="A7146" t="str">
            <v>862E00601</v>
          </cell>
          <cell r="B7146" t="str">
            <v>Y</v>
          </cell>
          <cell r="C7146" t="str">
            <v>SY</v>
          </cell>
          <cell r="D7146" t="str">
            <v>SLOPE DRAPE, AS PER PLAN</v>
          </cell>
          <cell r="F7146" t="str">
            <v>CHECK UNIT OF MEASURE</v>
          </cell>
          <cell r="G7146">
            <v>0</v>
          </cell>
        </row>
        <row r="7147">
          <cell r="A7147" t="str">
            <v>862E00610</v>
          </cell>
          <cell r="B7147" t="str">
            <v>Y</v>
          </cell>
          <cell r="C7147" t="str">
            <v>CY</v>
          </cell>
          <cell r="D7147" t="str">
            <v>EXCAVATION</v>
          </cell>
          <cell r="F7147" t="str">
            <v>CHECK UNIT OF MEASURE</v>
          </cell>
          <cell r="G7147">
            <v>0</v>
          </cell>
        </row>
        <row r="7148">
          <cell r="A7148" t="str">
            <v>862E00700</v>
          </cell>
          <cell r="B7148" t="str">
            <v>Y</v>
          </cell>
          <cell r="C7148" t="str">
            <v>SF</v>
          </cell>
          <cell r="D7148" t="str">
            <v>TRIM BLASTING</v>
          </cell>
          <cell r="F7148" t="str">
            <v>CHECK UNIT OF MEASURE</v>
          </cell>
          <cell r="G7148">
            <v>0</v>
          </cell>
        </row>
        <row r="7149">
          <cell r="A7149" t="str">
            <v>862E99000</v>
          </cell>
          <cell r="B7149" t="str">
            <v>Y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B7150" t="str">
            <v>Y</v>
          </cell>
          <cell r="C7150" t="str">
            <v>SY</v>
          </cell>
          <cell r="D7150" t="str">
            <v>GEOGRID, TYPE P1</v>
          </cell>
          <cell r="F7150" t="str">
            <v>CHECK UNIT OF MEASURE</v>
          </cell>
          <cell r="G7150">
            <v>0</v>
          </cell>
        </row>
        <row r="7151">
          <cell r="A7151" t="str">
            <v>863E00200</v>
          </cell>
          <cell r="B7151" t="str">
            <v>Y</v>
          </cell>
          <cell r="C7151" t="str">
            <v>SY</v>
          </cell>
          <cell r="D7151" t="str">
            <v>GEOGRID, TYPE P2</v>
          </cell>
          <cell r="F7151" t="str">
            <v>CHECK UNIT OF MEASURE</v>
          </cell>
          <cell r="G7151">
            <v>0</v>
          </cell>
        </row>
        <row r="7152">
          <cell r="A7152" t="str">
            <v>863E00300</v>
          </cell>
          <cell r="B7152" t="str">
            <v>Y</v>
          </cell>
          <cell r="C7152" t="str">
            <v>SY</v>
          </cell>
          <cell r="D7152" t="str">
            <v>GEOGRID, TYPE P3</v>
          </cell>
          <cell r="F7152" t="str">
            <v>CHECK UNIT OF MEASURE</v>
          </cell>
          <cell r="G7152">
            <v>0</v>
          </cell>
        </row>
        <row r="7153">
          <cell r="A7153" t="str">
            <v>863E00400</v>
          </cell>
          <cell r="B7153" t="str">
            <v>Y</v>
          </cell>
          <cell r="C7153" t="str">
            <v>SY</v>
          </cell>
          <cell r="D7153" t="str">
            <v>GEOGRID, TYPE P4</v>
          </cell>
          <cell r="F7153" t="str">
            <v>CHECK UNIT OF MEASURE</v>
          </cell>
          <cell r="G7153">
            <v>0</v>
          </cell>
        </row>
        <row r="7154">
          <cell r="A7154" t="str">
            <v>863E00500</v>
          </cell>
          <cell r="B7154" t="str">
            <v>Y</v>
          </cell>
          <cell r="C7154" t="str">
            <v>SY</v>
          </cell>
          <cell r="D7154" t="str">
            <v>GEOGRID, TYPE P5</v>
          </cell>
          <cell r="F7154" t="str">
            <v>CHECK UNIT OF MEASURE</v>
          </cell>
          <cell r="G7154">
            <v>0</v>
          </cell>
        </row>
        <row r="7155">
          <cell r="A7155" t="str">
            <v>863E00600</v>
          </cell>
          <cell r="B7155" t="str">
            <v>Y</v>
          </cell>
          <cell r="C7155" t="str">
            <v>SY</v>
          </cell>
          <cell r="D7155" t="str">
            <v>GEOGRID, TYPE S1</v>
          </cell>
          <cell r="F7155" t="str">
            <v>CHECK UNIT OF MEASURE</v>
          </cell>
          <cell r="G7155">
            <v>0</v>
          </cell>
        </row>
        <row r="7156">
          <cell r="A7156" t="str">
            <v>863E00700</v>
          </cell>
          <cell r="B7156" t="str">
            <v>Y</v>
          </cell>
          <cell r="C7156" t="str">
            <v>SY</v>
          </cell>
          <cell r="D7156" t="str">
            <v>GEOGRID, TYPE S2</v>
          </cell>
          <cell r="F7156" t="str">
            <v>CHECK UNIT OF MEASURE</v>
          </cell>
          <cell r="G7156">
            <v>0</v>
          </cell>
        </row>
        <row r="7157">
          <cell r="A7157" t="str">
            <v>863E00800</v>
          </cell>
          <cell r="B7157" t="str">
            <v>Y</v>
          </cell>
          <cell r="C7157" t="str">
            <v>CY</v>
          </cell>
          <cell r="D7157" t="str">
            <v>REINFORCED EMBANKMENT</v>
          </cell>
          <cell r="F7157" t="str">
            <v>CHECK UNIT OF MEASURE</v>
          </cell>
          <cell r="G7157">
            <v>0</v>
          </cell>
        </row>
        <row r="7158">
          <cell r="A7158" t="str">
            <v>863E00801</v>
          </cell>
          <cell r="B7158" t="str">
            <v>Y</v>
          </cell>
          <cell r="C7158" t="str">
            <v>CY</v>
          </cell>
          <cell r="D7158" t="str">
            <v>REINFORCED EMBANKMENT, AS PER PLAN</v>
          </cell>
          <cell r="F7158" t="str">
            <v>CHECK UNIT OF MEASURE</v>
          </cell>
          <cell r="G7158">
            <v>0</v>
          </cell>
        </row>
        <row r="7159">
          <cell r="A7159" t="str">
            <v>866E00100</v>
          </cell>
          <cell r="B7159" t="str">
            <v>Y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B7160" t="str">
            <v>Y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B7161" t="str">
            <v>Y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B7162" t="str">
            <v>Y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B7163" t="str">
            <v>Y</v>
          </cell>
          <cell r="C7163" t="str">
            <v>EACH</v>
          </cell>
          <cell r="D7163" t="str">
            <v>PERFORMANCE TEST</v>
          </cell>
          <cell r="F7163" t="str">
            <v>ADD SUPPLEMENTAL DESCRIPTION</v>
          </cell>
          <cell r="G7163">
            <v>0</v>
          </cell>
        </row>
        <row r="7164">
          <cell r="A7164" t="str">
            <v>866E00500</v>
          </cell>
          <cell r="B7164" t="str">
            <v>Y</v>
          </cell>
          <cell r="C7164" t="str">
            <v>EACH</v>
          </cell>
          <cell r="D7164" t="str">
            <v>EXTENDED CREEP TEST</v>
          </cell>
          <cell r="F7164" t="str">
            <v>ADD SUPPLEMENTAL DESCRIPTION</v>
          </cell>
          <cell r="G7164">
            <v>0</v>
          </cell>
        </row>
        <row r="7165">
          <cell r="A7165" t="str">
            <v>866E01000</v>
          </cell>
          <cell r="B7165" t="str">
            <v>Y</v>
          </cell>
          <cell r="C7165" t="str">
            <v>CY</v>
          </cell>
          <cell r="D7165" t="str">
            <v>PRE-GROUTING IN ROCK</v>
          </cell>
          <cell r="F7165" t="str">
            <v>ADD SUPPLEMENTAL DESCRIPTION</v>
          </cell>
          <cell r="G7165">
            <v>0</v>
          </cell>
        </row>
        <row r="7166">
          <cell r="A7166" t="str">
            <v>866E01100</v>
          </cell>
          <cell r="B7166" t="str">
            <v>Y</v>
          </cell>
          <cell r="C7166" t="str">
            <v>EACH</v>
          </cell>
          <cell r="D7166" t="str">
            <v>REDRILLING PRE-GROUTED HOLES IN ROCK</v>
          </cell>
          <cell r="F7166" t="str">
            <v>ADD SUPPLEMENTAL DESCRIPTION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F7224" t="str">
            <v>CHECK UNIT OF MEASURE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F7267" t="str">
            <v>ADD SUPPLEMENTAL DESCRIPTION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  <row r="7334">
          <cell r="A7334" t="str">
            <v>809E61002</v>
          </cell>
          <cell r="C7334" t="str">
            <v>EACH</v>
          </cell>
          <cell r="D7334" t="str">
            <v>CCTV CONCRETE POLE, 70 FEET</v>
          </cell>
          <cell r="G7334">
            <v>0</v>
          </cell>
        </row>
        <row r="7335">
          <cell r="A7335" t="str">
            <v>809E61010</v>
          </cell>
          <cell r="C7335" t="str">
            <v>EACH</v>
          </cell>
          <cell r="D7335" t="str">
            <v>CCTV CONCRETE POLE WITH LOWERING UNIT, 50 FEET</v>
          </cell>
          <cell r="G7335">
            <v>0</v>
          </cell>
        </row>
        <row r="7336">
          <cell r="A7336" t="str">
            <v>809E61012</v>
          </cell>
          <cell r="C7336" t="str">
            <v>EACH</v>
          </cell>
          <cell r="D7336" t="str">
            <v>CCTV CONCRETE POLE, 50 FEET</v>
          </cell>
          <cell r="G7336">
            <v>0</v>
          </cell>
        </row>
        <row r="7337">
          <cell r="A7337" t="str">
            <v>809E61090</v>
          </cell>
          <cell r="C7337" t="str">
            <v>EACH</v>
          </cell>
          <cell r="D7337" t="str">
            <v>CCTV LOWERING UNIT</v>
          </cell>
          <cell r="G7337">
            <v>0</v>
          </cell>
        </row>
        <row r="7338">
          <cell r="A7338" t="str">
            <v>809E61100</v>
          </cell>
          <cell r="C7338" t="str">
            <v>EACH</v>
          </cell>
          <cell r="D7338" t="str">
            <v>CCTV LOWERING UNIT, INSTALLATION ONLY</v>
          </cell>
          <cell r="G7338">
            <v>0</v>
          </cell>
        </row>
        <row r="7339">
          <cell r="A7339" t="str">
            <v>809E62990</v>
          </cell>
          <cell r="C7339" t="str">
            <v>EACH</v>
          </cell>
          <cell r="D7339" t="str">
            <v>DYNAMIC MESSAGE SIGN (DMS), FULL COLOR</v>
          </cell>
          <cell r="G7339">
            <v>0</v>
          </cell>
        </row>
        <row r="7340">
          <cell r="A7340" t="str">
            <v>809E63000</v>
          </cell>
          <cell r="C7340" t="str">
            <v>EACH</v>
          </cell>
          <cell r="D7340" t="str">
            <v>DYNAMIC MESSAGE SIGN (DMS), FULL-SIZE WALK-IN</v>
          </cell>
          <cell r="G7340">
            <v>0</v>
          </cell>
        </row>
        <row r="7341">
          <cell r="A7341" t="str">
            <v>809E63001</v>
          </cell>
          <cell r="C7341" t="str">
            <v>EACH</v>
          </cell>
          <cell r="D7341" t="str">
            <v>DYNAMIC MESSAGE SIGN (DMS), FULL-SIZE WALK-IN, AS PER PLAN</v>
          </cell>
          <cell r="G7341">
            <v>0</v>
          </cell>
        </row>
        <row r="7342">
          <cell r="A7342" t="str">
            <v>809E63010</v>
          </cell>
          <cell r="C7342" t="str">
            <v>EACH</v>
          </cell>
          <cell r="D7342" t="str">
            <v>DYNAMIC MESSAGE SIGN (DMS), FRONT-ACCESS</v>
          </cell>
          <cell r="G7342">
            <v>0</v>
          </cell>
        </row>
        <row r="7343">
          <cell r="A7343" t="str">
            <v>809E63020</v>
          </cell>
          <cell r="C7343" t="str">
            <v>EACH</v>
          </cell>
          <cell r="D7343" t="str">
            <v>DESTINATION DYNAMIC MESSAGE SIGN (DDMS), FREEWAY - TWO-LINE</v>
          </cell>
          <cell r="G7343">
            <v>0</v>
          </cell>
        </row>
        <row r="7344">
          <cell r="A7344" t="str">
            <v>809E63030</v>
          </cell>
          <cell r="C7344" t="str">
            <v>EACH</v>
          </cell>
          <cell r="D7344" t="str">
            <v>DESTINATION DYNAMIC MESSAGE SIGN (DDMS), FREEWAY - THREE-LINE</v>
          </cell>
          <cell r="G7344">
            <v>0</v>
          </cell>
        </row>
        <row r="7345">
          <cell r="A7345" t="str">
            <v>809E63040</v>
          </cell>
          <cell r="C7345" t="str">
            <v>EACH</v>
          </cell>
          <cell r="D7345" t="str">
            <v>DESTINATION DYNAMIC MESSAGE SIGN (DDMS), ARTERIAL - TWO-LINE</v>
          </cell>
          <cell r="G7345">
            <v>0</v>
          </cell>
        </row>
        <row r="7346">
          <cell r="A7346" t="str">
            <v>809E63050</v>
          </cell>
          <cell r="C7346" t="str">
            <v>EACH</v>
          </cell>
          <cell r="D7346" t="str">
            <v>DESTINATION DYNAMIC MESSAGE SIGN (DDMS), ARTERIAL - THREE-LINE</v>
          </cell>
          <cell r="G7346">
            <v>0</v>
          </cell>
        </row>
        <row r="7347">
          <cell r="A7347" t="str">
            <v>809E64500</v>
          </cell>
          <cell r="C7347" t="str">
            <v>EACH</v>
          </cell>
          <cell r="D7347" t="str">
            <v>HIGH-SPEED ETHERNET RADIO</v>
          </cell>
          <cell r="G7347">
            <v>0</v>
          </cell>
        </row>
        <row r="7348">
          <cell r="A7348" t="str">
            <v>809E64550</v>
          </cell>
          <cell r="C7348" t="str">
            <v>FT</v>
          </cell>
          <cell r="D7348" t="str">
            <v>ETHERNET CABLE, OUTDOOR-RATED</v>
          </cell>
          <cell r="G7348">
            <v>0</v>
          </cell>
        </row>
        <row r="7349">
          <cell r="A7349" t="str">
            <v>809E65000</v>
          </cell>
          <cell r="C7349" t="str">
            <v>EACH</v>
          </cell>
          <cell r="D7349" t="str">
            <v>ITS CABINET - GROUND MOUNTED</v>
          </cell>
          <cell r="G7349">
            <v>0</v>
          </cell>
        </row>
        <row r="7350">
          <cell r="A7350" t="str">
            <v>809E65001</v>
          </cell>
          <cell r="C7350" t="str">
            <v>EACH</v>
          </cell>
          <cell r="D7350" t="str">
            <v>ITS CABINET - GROUND MOUNTED, AS PER PLAN</v>
          </cell>
          <cell r="G7350">
            <v>0</v>
          </cell>
        </row>
        <row r="7351">
          <cell r="A7351" t="str">
            <v>809E65010</v>
          </cell>
          <cell r="C7351" t="str">
            <v>EACH</v>
          </cell>
          <cell r="D7351" t="str">
            <v>ITS CABINET - POLE MOUNTED</v>
          </cell>
          <cell r="G7351">
            <v>0</v>
          </cell>
        </row>
        <row r="7352">
          <cell r="A7352" t="str">
            <v>809E65011</v>
          </cell>
          <cell r="C7352" t="str">
            <v>EACH</v>
          </cell>
          <cell r="D7352" t="str">
            <v>ITS CABINET - POLE MOUNTED, AS PER PLAN</v>
          </cell>
          <cell r="G7352">
            <v>0</v>
          </cell>
        </row>
        <row r="7353">
          <cell r="A7353" t="str">
            <v>809E65020</v>
          </cell>
          <cell r="C7353" t="str">
            <v>EACH</v>
          </cell>
          <cell r="D7353" t="str">
            <v>ITS CABINET - POWER DISTRIBUTION CABINET (PDC)</v>
          </cell>
          <cell r="G7353">
            <v>0</v>
          </cell>
        </row>
        <row r="7354">
          <cell r="A7354" t="str">
            <v>809E65030</v>
          </cell>
          <cell r="C7354" t="str">
            <v>EACH</v>
          </cell>
          <cell r="D7354" t="str">
            <v>ITS CABINET - RAMP METER</v>
          </cell>
          <cell r="G7354">
            <v>0</v>
          </cell>
        </row>
        <row r="7355">
          <cell r="A7355" t="str">
            <v>809E65040</v>
          </cell>
          <cell r="C7355" t="str">
            <v>EACH</v>
          </cell>
          <cell r="D7355" t="str">
            <v>ITS CABINET - DMS</v>
          </cell>
          <cell r="G7355">
            <v>0</v>
          </cell>
        </row>
        <row r="7356">
          <cell r="A7356" t="str">
            <v>809E65990</v>
          </cell>
          <cell r="C7356" t="str">
            <v>EACH</v>
          </cell>
          <cell r="D7356" t="str">
            <v>ITS DEVICE, MISC.:</v>
          </cell>
          <cell r="F7356" t="str">
            <v>ADD SUPPLEMENTAL DESCRIPTION</v>
          </cell>
          <cell r="G7356">
            <v>1</v>
          </cell>
        </row>
        <row r="7357">
          <cell r="A7357" t="str">
            <v>809E66000</v>
          </cell>
          <cell r="C7357" t="str">
            <v>EACH</v>
          </cell>
          <cell r="D7357" t="str">
            <v>CLOSED LOOP ARTERIAL TRAFFIC SIGNAL SYSTEM</v>
          </cell>
          <cell r="G7357">
            <v>0</v>
          </cell>
        </row>
        <row r="7358">
          <cell r="A7358" t="str">
            <v>809E66010</v>
          </cell>
          <cell r="C7358" t="str">
            <v>EACH</v>
          </cell>
          <cell r="D7358" t="str">
            <v>CENTRALLY CONTROLLED ARTERIAL TRAFFIC SIGNAL SYSTEM</v>
          </cell>
          <cell r="G7358">
            <v>0</v>
          </cell>
        </row>
        <row r="7359">
          <cell r="A7359" t="str">
            <v>809E66020</v>
          </cell>
          <cell r="C7359" t="str">
            <v>EACH</v>
          </cell>
          <cell r="D7359" t="str">
            <v>HIGHWAY RAIL / TRAFFIC SIGNAL PRE-EMPTION</v>
          </cell>
          <cell r="G7359">
            <v>0</v>
          </cell>
        </row>
        <row r="7360">
          <cell r="A7360" t="str">
            <v>809E66030</v>
          </cell>
          <cell r="C7360" t="str">
            <v>EACH</v>
          </cell>
          <cell r="D7360" t="str">
            <v>TRAFFIC SIGNAL SYSTEM WITH EMERGENCY VEHICLE PRE-EMPTION</v>
          </cell>
          <cell r="G7360">
            <v>0</v>
          </cell>
        </row>
        <row r="7361">
          <cell r="A7361" t="str">
            <v>809E66040</v>
          </cell>
          <cell r="C7361" t="str">
            <v>EACH</v>
          </cell>
          <cell r="D7361" t="str">
            <v>TRAFFIC SIGNAL SYSTEM WITH TRANSIT PRIORITY</v>
          </cell>
          <cell r="G7361">
            <v>0</v>
          </cell>
        </row>
        <row r="7362">
          <cell r="A7362" t="str">
            <v>809E66050</v>
          </cell>
          <cell r="C7362" t="str">
            <v>EACH</v>
          </cell>
          <cell r="D7362" t="str">
            <v>ADAPTIVE TRAFFIC SIGNAL CONTROL SYSTEM</v>
          </cell>
          <cell r="G7362">
            <v>0</v>
          </cell>
        </row>
        <row r="7363">
          <cell r="A7363" t="str">
            <v>809E67000</v>
          </cell>
          <cell r="C7363" t="str">
            <v>EACH</v>
          </cell>
          <cell r="D7363" t="str">
            <v>RAMP METER STATION</v>
          </cell>
          <cell r="G7363">
            <v>0</v>
          </cell>
        </row>
        <row r="7364">
          <cell r="A7364" t="str">
            <v>809E67050</v>
          </cell>
          <cell r="C7364" t="str">
            <v>EACH</v>
          </cell>
          <cell r="D7364" t="str">
            <v>RAMP METER TRAINING</v>
          </cell>
          <cell r="G7364">
            <v>0</v>
          </cell>
        </row>
        <row r="7365">
          <cell r="A7365" t="str">
            <v>809E68900</v>
          </cell>
          <cell r="C7365" t="str">
            <v>EACH</v>
          </cell>
          <cell r="D7365" t="str">
            <v>SIDE-FIRED RADAR DETECTOR</v>
          </cell>
          <cell r="G7365">
            <v>0</v>
          </cell>
        </row>
        <row r="7366">
          <cell r="A7366" t="str">
            <v>809E69000</v>
          </cell>
          <cell r="C7366" t="str">
            <v>EACH</v>
          </cell>
          <cell r="D7366" t="str">
            <v>ADVANCE RADAR DETECTION</v>
          </cell>
          <cell r="G7366">
            <v>0</v>
          </cell>
        </row>
        <row r="7367">
          <cell r="A7367" t="str">
            <v>809E69001</v>
          </cell>
          <cell r="C7367" t="str">
            <v>EACH</v>
          </cell>
          <cell r="D7367" t="str">
            <v>ADVANCE RADAR DETECTION, AS PER PLAN</v>
          </cell>
          <cell r="G7367">
            <v>0</v>
          </cell>
        </row>
        <row r="7368">
          <cell r="A7368" t="str">
            <v>809E69100</v>
          </cell>
          <cell r="C7368" t="str">
            <v>EACH</v>
          </cell>
          <cell r="D7368" t="str">
            <v>STOP LINE RADAR DETECTION</v>
          </cell>
          <cell r="G7368">
            <v>0</v>
          </cell>
        </row>
        <row r="7369">
          <cell r="A7369" t="str">
            <v>809E69101</v>
          </cell>
          <cell r="C7369" t="str">
            <v>EACH</v>
          </cell>
          <cell r="D7369" t="str">
            <v>STOP LINE RADAR DETECTION, AS PER PLAN</v>
          </cell>
          <cell r="G7369">
            <v>0</v>
          </cell>
        </row>
        <row r="7370">
          <cell r="A7370" t="str">
            <v>809E69110</v>
          </cell>
          <cell r="C7370" t="str">
            <v>EACH</v>
          </cell>
          <cell r="D7370" t="str">
            <v>STOP LINE AND ADVANCE RADAR DETECTION</v>
          </cell>
          <cell r="G7370">
            <v>0</v>
          </cell>
        </row>
        <row r="7371">
          <cell r="A7371" t="str">
            <v>809E69122</v>
          </cell>
          <cell r="C7371" t="str">
            <v>EACH</v>
          </cell>
          <cell r="D7371" t="str">
            <v>ATC CONTROLLER</v>
          </cell>
          <cell r="G7371">
            <v>0</v>
          </cell>
        </row>
        <row r="7372">
          <cell r="A7372" t="str">
            <v>809E69123</v>
          </cell>
          <cell r="C7372" t="str">
            <v>EACH</v>
          </cell>
          <cell r="D7372" t="str">
            <v>ATC CONTROLLER, AS PER PLAN</v>
          </cell>
          <cell r="G7372">
            <v>0</v>
          </cell>
        </row>
        <row r="7373">
          <cell r="A7373" t="str">
            <v>809E69130</v>
          </cell>
          <cell r="C7373" t="str">
            <v>EACH</v>
          </cell>
          <cell r="D7373" t="str">
            <v>WRONG WAY DETECTION SYSTEM</v>
          </cell>
          <cell r="G7373">
            <v>0</v>
          </cell>
        </row>
        <row r="7374">
          <cell r="A7374" t="str">
            <v>809E69200</v>
          </cell>
          <cell r="C7374" t="str">
            <v>EACH</v>
          </cell>
          <cell r="D7374" t="str">
            <v>EMERGENCY VEHICLE PREEMPTION</v>
          </cell>
          <cell r="G7374">
            <v>0</v>
          </cell>
        </row>
        <row r="7375">
          <cell r="A7375" t="str">
            <v>809E69201</v>
          </cell>
          <cell r="C7375" t="str">
            <v>EACH</v>
          </cell>
          <cell r="D7375" t="str">
            <v>EMERGENCY VEHICLE PREEMPTION, AS PER PLAN</v>
          </cell>
          <cell r="G7375">
            <v>0</v>
          </cell>
        </row>
        <row r="7376">
          <cell r="A7376" t="str">
            <v>809E69210</v>
          </cell>
          <cell r="C7376" t="str">
            <v>EACH</v>
          </cell>
          <cell r="D7376" t="str">
            <v>PREEMPT RECEIVING UNIT</v>
          </cell>
          <cell r="G7376">
            <v>0</v>
          </cell>
        </row>
        <row r="7377">
          <cell r="A7377" t="str">
            <v>809E69211</v>
          </cell>
          <cell r="C7377" t="str">
            <v>EACH</v>
          </cell>
          <cell r="D7377" t="str">
            <v>PREEMPT RECEIVING UNIT, AS PER PLAN</v>
          </cell>
          <cell r="G7377">
            <v>0</v>
          </cell>
        </row>
        <row r="7378">
          <cell r="A7378" t="str">
            <v>809E69220</v>
          </cell>
          <cell r="C7378" t="str">
            <v>FT</v>
          </cell>
          <cell r="D7378" t="str">
            <v>PREEMPT DETECTOR CABLE</v>
          </cell>
          <cell r="G7378">
            <v>0</v>
          </cell>
        </row>
        <row r="7379">
          <cell r="A7379" t="str">
            <v>809E69221</v>
          </cell>
          <cell r="C7379" t="str">
            <v>FT</v>
          </cell>
          <cell r="D7379" t="str">
            <v>PREEMPT DETECTOR CABLE, AS PER PLAN</v>
          </cell>
          <cell r="G7379">
            <v>0</v>
          </cell>
        </row>
        <row r="7380">
          <cell r="A7380" t="str">
            <v>809E69230</v>
          </cell>
          <cell r="C7380" t="str">
            <v>EACH</v>
          </cell>
          <cell r="D7380" t="str">
            <v>PREEMPT PHASE SELECTOR</v>
          </cell>
          <cell r="G7380">
            <v>0</v>
          </cell>
        </row>
        <row r="7381">
          <cell r="A7381" t="str">
            <v>809E69231</v>
          </cell>
          <cell r="C7381" t="str">
            <v>EACH</v>
          </cell>
          <cell r="D7381" t="str">
            <v>PREEMPT PHASE SELECTOR, AS PER PLAN</v>
          </cell>
          <cell r="G7381">
            <v>0</v>
          </cell>
        </row>
        <row r="7382">
          <cell r="A7382" t="str">
            <v>809E69240</v>
          </cell>
          <cell r="C7382" t="str">
            <v>EACH</v>
          </cell>
          <cell r="D7382" t="str">
            <v>PREEMPT CONFIRMATION LIGHT</v>
          </cell>
          <cell r="G7382">
            <v>0</v>
          </cell>
        </row>
        <row r="7383">
          <cell r="A7383" t="str">
            <v>809E69241</v>
          </cell>
          <cell r="C7383" t="str">
            <v>EACH</v>
          </cell>
          <cell r="D7383" t="str">
            <v>PREEMPT CONFIRMATION LIGHT, AS PER PLAN</v>
          </cell>
          <cell r="G7383">
            <v>0</v>
          </cell>
        </row>
        <row r="7384">
          <cell r="A7384" t="str">
            <v>809E70000</v>
          </cell>
          <cell r="C7384" t="str">
            <v>LS</v>
          </cell>
          <cell r="D7384" t="str">
            <v>MAINTAINING ITS DURING CONSTRUCTION</v>
          </cell>
          <cell r="G7384">
            <v>0</v>
          </cell>
        </row>
        <row r="7385">
          <cell r="A7385" t="str">
            <v>809E70050</v>
          </cell>
          <cell r="C7385" t="str">
            <v>LS</v>
          </cell>
          <cell r="D7385" t="str">
            <v>AS-BUILT CONSTRUCTION PLANS</v>
          </cell>
          <cell r="G7385">
            <v>0</v>
          </cell>
        </row>
        <row r="7386">
          <cell r="A7386" t="str">
            <v>809E70100</v>
          </cell>
          <cell r="C7386" t="str">
            <v>LS</v>
          </cell>
          <cell r="D7386" t="str">
            <v>TRAINING</v>
          </cell>
          <cell r="G7386">
            <v>0</v>
          </cell>
        </row>
        <row r="7387">
          <cell r="A7387" t="str">
            <v>809E99000</v>
          </cell>
          <cell r="B7387" t="str">
            <v>Y</v>
          </cell>
          <cell r="C7387" t="str">
            <v>LS</v>
          </cell>
          <cell r="D7387" t="str">
            <v>SPECIAL - ITS</v>
          </cell>
          <cell r="F7387" t="str">
            <v>DESIGN BUILD PROJECTS ONLY</v>
          </cell>
          <cell r="G7387">
            <v>0</v>
          </cell>
        </row>
        <row r="7388">
          <cell r="A7388" t="str">
            <v>810E00100</v>
          </cell>
          <cell r="C7388" t="str">
            <v>EACH</v>
          </cell>
          <cell r="D7388" t="str">
            <v>VITAL INDUCTIVE LOOP PROCESSOR SYSTEM</v>
          </cell>
          <cell r="G7388">
            <v>0</v>
          </cell>
        </row>
        <row r="7389">
          <cell r="A7389" t="str">
            <v>810E00101</v>
          </cell>
          <cell r="C7389" t="str">
            <v>EACH</v>
          </cell>
          <cell r="D7389" t="str">
            <v>VITAL INDUCTIVE LOOP PROCESSOR SYSTEM, AS PER PLAN</v>
          </cell>
          <cell r="G7389">
            <v>0</v>
          </cell>
        </row>
        <row r="7390">
          <cell r="A7390" t="str">
            <v>812E10000</v>
          </cell>
          <cell r="C7390" t="str">
            <v>EACH</v>
          </cell>
          <cell r="D7390" t="str">
            <v>PRECAST LIGHT POLE FOUNDATION</v>
          </cell>
          <cell r="G7390">
            <v>0</v>
          </cell>
        </row>
        <row r="7391">
          <cell r="A7391" t="str">
            <v>814E00010</v>
          </cell>
          <cell r="C7391" t="str">
            <v>EACH</v>
          </cell>
          <cell r="D7391" t="str">
            <v>INTERSTATE ELONGATED ROUTE SHIELD SYMBOL MARKING, TYPE B125</v>
          </cell>
          <cell r="G7391">
            <v>0</v>
          </cell>
        </row>
        <row r="7392">
          <cell r="A7392" t="str">
            <v>814E00012</v>
          </cell>
          <cell r="C7392" t="str">
            <v>EACH</v>
          </cell>
          <cell r="D7392" t="str">
            <v>US ROUTE SHIELD SYMBOL MARKING, TYPE B125</v>
          </cell>
          <cell r="G7392">
            <v>0</v>
          </cell>
        </row>
        <row r="7393">
          <cell r="A7393" t="str">
            <v>814E00014</v>
          </cell>
          <cell r="C7393" t="str">
            <v>EACH</v>
          </cell>
          <cell r="D7393" t="str">
            <v>STATE ROUTE SHIELD SYMBOL MARKING, TYPE B125</v>
          </cell>
          <cell r="G7393">
            <v>0</v>
          </cell>
        </row>
        <row r="7394">
          <cell r="A7394" t="str">
            <v>814E00016</v>
          </cell>
          <cell r="C7394" t="str">
            <v>EACH</v>
          </cell>
          <cell r="D7394" t="str">
            <v>CARDINAL DIRECTION (NORTH, SOUTH, WEST &amp; EAST) MARKING, TYPE B125</v>
          </cell>
          <cell r="G7394">
            <v>0</v>
          </cell>
        </row>
        <row r="7395">
          <cell r="A7395" t="str">
            <v>814E00018</v>
          </cell>
          <cell r="C7395" t="str">
            <v>EACH</v>
          </cell>
          <cell r="D7395" t="str">
            <v>REMOVAL OF PAVEMENT MARKING</v>
          </cell>
          <cell r="G7395">
            <v>0</v>
          </cell>
        </row>
        <row r="7396">
          <cell r="A7396" t="str">
            <v>814E00020</v>
          </cell>
          <cell r="C7396" t="str">
            <v>SF</v>
          </cell>
          <cell r="D7396" t="str">
            <v>REMOVAL OF PAVEMENT MARKING</v>
          </cell>
          <cell r="G7396">
            <v>0</v>
          </cell>
        </row>
        <row r="7397">
          <cell r="A7397" t="str">
            <v>815E30000</v>
          </cell>
          <cell r="C7397" t="str">
            <v>EACH</v>
          </cell>
          <cell r="D7397" t="str">
            <v>SPREAD SPECTRUM RADIO</v>
          </cell>
          <cell r="G7397">
            <v>0</v>
          </cell>
        </row>
        <row r="7398">
          <cell r="A7398" t="str">
            <v>815E30001</v>
          </cell>
          <cell r="C7398" t="str">
            <v>EACH</v>
          </cell>
          <cell r="D7398" t="str">
            <v>SPREAD SPECTRUM RADIO, AS PER PLAN</v>
          </cell>
          <cell r="G7398">
            <v>0</v>
          </cell>
        </row>
        <row r="7399">
          <cell r="A7399" t="str">
            <v>815E30100</v>
          </cell>
          <cell r="C7399" t="str">
            <v>LS</v>
          </cell>
          <cell r="D7399" t="str">
            <v>TRAINING FOR SPREAD SPECTRUM RADIO</v>
          </cell>
          <cell r="G7399">
            <v>0</v>
          </cell>
        </row>
        <row r="7400">
          <cell r="A7400" t="str">
            <v>816E30000</v>
          </cell>
          <cell r="C7400" t="str">
            <v>EACH</v>
          </cell>
          <cell r="D7400" t="str">
            <v>VIDEO DETECTION SYSTEM</v>
          </cell>
          <cell r="G7400">
            <v>0</v>
          </cell>
        </row>
        <row r="7401">
          <cell r="A7401" t="str">
            <v>816E30001</v>
          </cell>
          <cell r="C7401" t="str">
            <v>EACH</v>
          </cell>
          <cell r="D7401" t="str">
            <v>VIDEO DETECTION SYSTEM, AS PER PLAN</v>
          </cell>
          <cell r="G7401">
            <v>0</v>
          </cell>
        </row>
        <row r="7402">
          <cell r="A7402" t="str">
            <v>816E30100</v>
          </cell>
          <cell r="C7402" t="str">
            <v>LS</v>
          </cell>
          <cell r="D7402" t="str">
            <v>TRAINING FOR VIDEO DETECTION SYSTEM</v>
          </cell>
          <cell r="G7402">
            <v>0</v>
          </cell>
        </row>
        <row r="7403">
          <cell r="A7403" t="str">
            <v>818E30000</v>
          </cell>
          <cell r="C7403" t="str">
            <v>EACH</v>
          </cell>
          <cell r="D7403" t="str">
            <v>PROGRAMMABLE LOGIC CONTROLLER (PLC), (BASIC OR ADVANCED)</v>
          </cell>
          <cell r="G7403">
            <v>0</v>
          </cell>
        </row>
        <row r="7404">
          <cell r="A7404" t="str">
            <v>819E10000</v>
          </cell>
          <cell r="C7404" t="str">
            <v>EACH</v>
          </cell>
          <cell r="D7404" t="str">
            <v>RAILROAD PREEMPTION INTERFACE</v>
          </cell>
          <cell r="F7404" t="str">
            <v>LOCATION REQUIRED</v>
          </cell>
          <cell r="G7404">
            <v>1</v>
          </cell>
        </row>
        <row r="7405">
          <cell r="A7405" t="str">
            <v>819E10001</v>
          </cell>
          <cell r="C7405" t="str">
            <v>EACH</v>
          </cell>
          <cell r="D7405" t="str">
            <v>RAILROAD PREEMPTION INTERFACE, AS PER PLAN</v>
          </cell>
          <cell r="F7405" t="str">
            <v>LOCATION REQUIRED</v>
          </cell>
          <cell r="G7405">
            <v>1</v>
          </cell>
        </row>
        <row r="7406">
          <cell r="A7406" t="str">
            <v>820E10001</v>
          </cell>
          <cell r="C7406" t="str">
            <v>EACH</v>
          </cell>
          <cell r="D7406" t="str">
            <v>INSTRUMENTATION ENCLOSURE, AS PER PLAN</v>
          </cell>
          <cell r="F7406" t="str">
            <v>SEE SS820 FOR SUPP DESCRIPTION</v>
          </cell>
          <cell r="G7406">
            <v>1</v>
          </cell>
        </row>
        <row r="7407">
          <cell r="A7407" t="str">
            <v>822E10000</v>
          </cell>
          <cell r="C7407" t="str">
            <v>SY</v>
          </cell>
          <cell r="D7407" t="str">
            <v>HOT IN-PLACE RECYCLING, INTERMEDIATE COURSE</v>
          </cell>
          <cell r="G7407">
            <v>0</v>
          </cell>
        </row>
        <row r="7408">
          <cell r="A7408" t="str">
            <v>823E10000</v>
          </cell>
          <cell r="C7408" t="str">
            <v>CY</v>
          </cell>
          <cell r="D7408" t="str">
            <v>ASPHALT CONCRETE SURFACE COURSE, TYPE 1, (448)</v>
          </cell>
          <cell r="G7408">
            <v>0</v>
          </cell>
        </row>
        <row r="7409">
          <cell r="A7409" t="str">
            <v>823E15000</v>
          </cell>
          <cell r="C7409" t="str">
            <v>CY</v>
          </cell>
          <cell r="D7409" t="str">
            <v>ASPHALT CONCRETE INTERMEDIATE COURSE, TYPE 1, (448)</v>
          </cell>
          <cell r="G7409">
            <v>0</v>
          </cell>
        </row>
        <row r="7410">
          <cell r="A7410" t="str">
            <v>823E20000</v>
          </cell>
          <cell r="C7410" t="str">
            <v>CY</v>
          </cell>
          <cell r="D7410" t="str">
            <v>ASPHALT CONCRETE INTERMEDIATE COURSE, TYPE 2, (448)</v>
          </cell>
          <cell r="G7410">
            <v>0</v>
          </cell>
        </row>
        <row r="7411">
          <cell r="A7411" t="str">
            <v>824E00010</v>
          </cell>
          <cell r="C7411" t="str">
            <v>LS</v>
          </cell>
          <cell r="D7411" t="str">
            <v>SYSTEM ANALYSIS</v>
          </cell>
          <cell r="G7411">
            <v>0</v>
          </cell>
        </row>
        <row r="7412">
          <cell r="A7412" t="str">
            <v>824E00011</v>
          </cell>
          <cell r="C7412" t="str">
            <v>LS</v>
          </cell>
          <cell r="D7412" t="str">
            <v>SYSTEM ANALYSIS, AS PER PLAN</v>
          </cell>
          <cell r="G7412">
            <v>0</v>
          </cell>
        </row>
        <row r="7413">
          <cell r="A7413" t="str">
            <v>826E10000</v>
          </cell>
          <cell r="C7413" t="str">
            <v>CY</v>
          </cell>
          <cell r="D7413" t="str">
            <v>ASPHALT CONCRETE SURFACE COURSE, TYPE 1, (448), FIBER TYPE A</v>
          </cell>
          <cell r="G7413">
            <v>0</v>
          </cell>
        </row>
        <row r="7414">
          <cell r="A7414" t="str">
            <v>826E10001</v>
          </cell>
          <cell r="C7414" t="str">
            <v>CY</v>
          </cell>
          <cell r="D7414" t="str">
            <v>ASPHALT CONCRETE SURFACE COURSE, TYPE 1, (448), FIBER TYPE A, AS PER PLAN</v>
          </cell>
          <cell r="G7414">
            <v>0</v>
          </cell>
        </row>
        <row r="7415">
          <cell r="A7415" t="str">
            <v>826E10020</v>
          </cell>
          <cell r="C7415" t="str">
            <v>CY</v>
          </cell>
          <cell r="D7415" t="str">
            <v>ASPHALT CONCRETE SURFACE COURSE, TYPE 1, (448), FIBER TYPE B</v>
          </cell>
          <cell r="G7415">
            <v>0</v>
          </cell>
        </row>
        <row r="7416">
          <cell r="A7416" t="str">
            <v>826E10021</v>
          </cell>
          <cell r="C7416" t="str">
            <v>CY</v>
          </cell>
          <cell r="D7416" t="str">
            <v>ASPHALT CONCRETE SURFACE COURSE, TYPE 1, (448), FIBER TYPE B, AS PER PLAN</v>
          </cell>
          <cell r="G7416">
            <v>0</v>
          </cell>
        </row>
        <row r="7417">
          <cell r="A7417" t="str">
            <v>826E10040</v>
          </cell>
          <cell r="C7417" t="str">
            <v>CY</v>
          </cell>
          <cell r="D7417" t="str">
            <v>ASPHALT CONCRETE SURFACE COURSE, TYPE 1, (448), FIBER TYPE C</v>
          </cell>
          <cell r="G7417">
            <v>0</v>
          </cell>
        </row>
        <row r="7418">
          <cell r="A7418" t="str">
            <v>826E10041</v>
          </cell>
          <cell r="C7418" t="str">
            <v>CY</v>
          </cell>
          <cell r="D7418" t="str">
            <v>ASPHALT CONCRETE SURFACE COURSE, TYPE 1, (448), FIBER TYPE C, AS PER PLAN</v>
          </cell>
          <cell r="G7418">
            <v>0</v>
          </cell>
        </row>
        <row r="7419">
          <cell r="A7419" t="str">
            <v>826E10300</v>
          </cell>
          <cell r="C7419" t="str">
            <v>CY</v>
          </cell>
          <cell r="D7419" t="str">
            <v>ASPHALT CONCRETE INTERMEDIATE COURSE, TYPE 2, (448), FIBER TYPE A</v>
          </cell>
          <cell r="G7419">
            <v>0</v>
          </cell>
        </row>
        <row r="7420">
          <cell r="A7420" t="str">
            <v>826E10301</v>
          </cell>
          <cell r="C7420" t="str">
            <v>CY</v>
          </cell>
          <cell r="D7420" t="str">
            <v>ASPHALT CONCRETE INTERMEDIATE COURSE, TYPE 2, (448), FIBER TYPE A, AS PER PLAN</v>
          </cell>
          <cell r="G7420">
            <v>0</v>
          </cell>
        </row>
        <row r="7421">
          <cell r="A7421" t="str">
            <v>826E10400</v>
          </cell>
          <cell r="C7421" t="str">
            <v>CY</v>
          </cell>
          <cell r="D7421" t="str">
            <v>ASPHALT CONCRETE INTERMEDIATE COURSE, TYPE 2, (448), FIBER TYPE B</v>
          </cell>
          <cell r="G7421">
            <v>0</v>
          </cell>
        </row>
        <row r="7422">
          <cell r="A7422" t="str">
            <v>826E10500</v>
          </cell>
          <cell r="C7422" t="str">
            <v>CY</v>
          </cell>
          <cell r="D7422" t="str">
            <v>ASPHALT CONCRETE INTERMEDIATE COURSE, TYPE 2, (448), FIBER TYPE C</v>
          </cell>
          <cell r="G7422">
            <v>0</v>
          </cell>
        </row>
        <row r="7423">
          <cell r="A7423" t="str">
            <v>826E10600</v>
          </cell>
          <cell r="C7423" t="str">
            <v>CY</v>
          </cell>
          <cell r="D7423" t="str">
            <v>ASPHALT CONCRETE SURFACE COURSE, 442 12.5MM, (448), FIBER TYPE A</v>
          </cell>
          <cell r="G7423">
            <v>0</v>
          </cell>
        </row>
        <row r="7424">
          <cell r="A7424" t="str">
            <v>826E10620</v>
          </cell>
          <cell r="C7424" t="str">
            <v>CY</v>
          </cell>
          <cell r="D7424" t="str">
            <v>ASPHALT CONCRETE SURFACE COURSE, 442 12.5MM, (448), FIBER TYPE B</v>
          </cell>
          <cell r="G7424">
            <v>0</v>
          </cell>
        </row>
        <row r="7425">
          <cell r="A7425" t="str">
            <v>826E10640</v>
          </cell>
          <cell r="C7425" t="str">
            <v>CY</v>
          </cell>
          <cell r="D7425" t="str">
            <v>ASPHALT CONCRETE SURFACE COURSE, 442 12.5MM, (448), FIBER TYPE C</v>
          </cell>
          <cell r="G7425">
            <v>0</v>
          </cell>
        </row>
        <row r="7426">
          <cell r="A7426" t="str">
            <v>826E10700</v>
          </cell>
          <cell r="C7426" t="str">
            <v>CY</v>
          </cell>
          <cell r="D7426" t="str">
            <v>ASPHALT CONCRETE INTERMEDIATE COURSE, 442 19MM, (448), FIBER TYPE A</v>
          </cell>
          <cell r="G7426">
            <v>0</v>
          </cell>
        </row>
        <row r="7427">
          <cell r="A7427" t="str">
            <v>826E10720</v>
          </cell>
          <cell r="C7427" t="str">
            <v>CY</v>
          </cell>
          <cell r="D7427" t="str">
            <v>ASPHALT CONCRETE INTERMEDIATE COURSE, 442 19MM, (448), FIBER TYPE B</v>
          </cell>
          <cell r="G7427">
            <v>0</v>
          </cell>
        </row>
        <row r="7428">
          <cell r="A7428" t="str">
            <v>826E10740</v>
          </cell>
          <cell r="C7428" t="str">
            <v>CY</v>
          </cell>
          <cell r="D7428" t="str">
            <v>ASPHALT CONCRETE INTERMEDIATE COURSE, 442 19MM, (448), FIBER TYPE C</v>
          </cell>
          <cell r="G7428">
            <v>0</v>
          </cell>
        </row>
        <row r="7429">
          <cell r="A7429" t="str">
            <v>826E20000</v>
          </cell>
          <cell r="C7429" t="str">
            <v>CY</v>
          </cell>
          <cell r="D7429" t="str">
            <v>ASPHALT CONCRETE, MISC.:</v>
          </cell>
          <cell r="F7429" t="str">
            <v>ADD SUPPLEMENTAL DESCRIPTION</v>
          </cell>
          <cell r="G7429">
            <v>1</v>
          </cell>
        </row>
        <row r="7430">
          <cell r="A7430" t="str">
            <v>828E00100</v>
          </cell>
          <cell r="C7430" t="str">
            <v>EACH</v>
          </cell>
          <cell r="D7430" t="str">
            <v>LED BLANKOUT SIGN</v>
          </cell>
          <cell r="F7430" t="str">
            <v>SPECIFY TYPE AND SIZE</v>
          </cell>
          <cell r="G7430">
            <v>1</v>
          </cell>
        </row>
        <row r="7431">
          <cell r="A7431" t="str">
            <v>828E00110</v>
          </cell>
          <cell r="C7431" t="str">
            <v>EACH</v>
          </cell>
          <cell r="D7431" t="str">
            <v>LED BLANKOUT SIGN, (MMU/CMU COMPATIBLE)</v>
          </cell>
          <cell r="F7431" t="str">
            <v>SPECIFY TYPE AND SIZE</v>
          </cell>
          <cell r="G7431">
            <v>1</v>
          </cell>
        </row>
        <row r="7432">
          <cell r="A7432" t="str">
            <v>829E00100</v>
          </cell>
          <cell r="C7432" t="str">
            <v>SNMT</v>
          </cell>
          <cell r="D7432" t="str">
            <v>WORK ZONE EGRESS WARNING SYSTEM</v>
          </cell>
          <cell r="G7432">
            <v>0</v>
          </cell>
        </row>
        <row r="7433">
          <cell r="A7433" t="str">
            <v>831E00100</v>
          </cell>
          <cell r="C7433" t="str">
            <v>FT</v>
          </cell>
          <cell r="D7433" t="str">
            <v>LONGITUDINAL CHANNELIZING DEVICE</v>
          </cell>
          <cell r="G7433">
            <v>0</v>
          </cell>
        </row>
        <row r="7434">
          <cell r="A7434" t="str">
            <v>831E00101</v>
          </cell>
          <cell r="C7434" t="str">
            <v>FT</v>
          </cell>
          <cell r="D7434" t="str">
            <v>LONGITUDINAL CHANNELIZING DEVICE, AS PER PLAN</v>
          </cell>
          <cell r="G7434">
            <v>0</v>
          </cell>
        </row>
        <row r="7435">
          <cell r="A7435" t="str">
            <v>831E00500</v>
          </cell>
          <cell r="C7435" t="str">
            <v>FT</v>
          </cell>
          <cell r="D7435" t="str">
            <v>REMOVAL OF LONGITUDINAL CHANNELIZING DEVICE</v>
          </cell>
          <cell r="G7435">
            <v>0</v>
          </cell>
        </row>
        <row r="7436">
          <cell r="A7436" t="str">
            <v>831E00510</v>
          </cell>
          <cell r="C7436" t="str">
            <v>EACH</v>
          </cell>
          <cell r="D7436" t="str">
            <v>REMOVAL OF LONGITUDINAL CHANNELIZING DEVICE</v>
          </cell>
          <cell r="G7436">
            <v>0</v>
          </cell>
        </row>
        <row r="7437">
          <cell r="A7437" t="str">
            <v>832E15000</v>
          </cell>
          <cell r="C7437" t="str">
            <v>LS</v>
          </cell>
          <cell r="D7437" t="str">
            <v>STORM WATER POLLUTION PREVENTION PLAN</v>
          </cell>
          <cell r="G7437">
            <v>0</v>
          </cell>
        </row>
        <row r="7438">
          <cell r="A7438" t="str">
            <v>832E15001</v>
          </cell>
          <cell r="C7438" t="str">
            <v>LS</v>
          </cell>
          <cell r="D7438" t="str">
            <v>STORM WATER POLLUTION PREVENTION PLAN, AS PER PLAN</v>
          </cell>
          <cell r="G7438">
            <v>0</v>
          </cell>
        </row>
        <row r="7439">
          <cell r="A7439" t="str">
            <v>832E15002</v>
          </cell>
          <cell r="C7439" t="str">
            <v>LS</v>
          </cell>
          <cell r="D7439" t="str">
            <v>STORM WATER POLLUTION PREVENTION INSPECTIONS</v>
          </cell>
          <cell r="G7439">
            <v>0</v>
          </cell>
        </row>
        <row r="7440">
          <cell r="A7440" t="str">
            <v>832E15010</v>
          </cell>
          <cell r="C7440" t="str">
            <v>LS</v>
          </cell>
          <cell r="D7440" t="str">
            <v>STORM WATER POLLUTION PREVENTION INSPECTION SOFTWARE</v>
          </cell>
          <cell r="G7440">
            <v>0</v>
          </cell>
        </row>
        <row r="7441">
          <cell r="A7441" t="str">
            <v>832E30000</v>
          </cell>
          <cell r="C7441" t="str">
            <v>EACH</v>
          </cell>
          <cell r="D7441" t="str">
            <v>EROSION CONTROL</v>
          </cell>
          <cell r="G7441">
            <v>0</v>
          </cell>
        </row>
        <row r="7442">
          <cell r="A7442" t="str">
            <v>832E30001</v>
          </cell>
          <cell r="C7442" t="str">
            <v>EACH</v>
          </cell>
          <cell r="D7442" t="str">
            <v>EROSION CONTROL, AS PER PLAN</v>
          </cell>
          <cell r="G7442">
            <v>0</v>
          </cell>
        </row>
        <row r="7443">
          <cell r="A7443" t="str">
            <v>832E99100</v>
          </cell>
          <cell r="B7443" t="str">
            <v>Y</v>
          </cell>
          <cell r="C7443" t="str">
            <v>EACH</v>
          </cell>
          <cell r="D7443" t="str">
            <v>SPECIAL - CONSTRUCTION EROSION CONTROL</v>
          </cell>
          <cell r="F7443" t="str">
            <v>DESIGN BUILD PROJECTS ONLY</v>
          </cell>
          <cell r="G7443">
            <v>0</v>
          </cell>
        </row>
        <row r="7444">
          <cell r="A7444" t="str">
            <v>833E10000</v>
          </cell>
          <cell r="C7444" t="str">
            <v>FT</v>
          </cell>
          <cell r="D7444" t="str">
            <v>CONDUIT RENEWAL USING SPRAY APPLIED STRUCTURAL LINER, ROUND CONDUIT</v>
          </cell>
          <cell r="F7444" t="str">
            <v>SPECIFY SIZE (___" DIAMETER)</v>
          </cell>
          <cell r="G7444">
            <v>1</v>
          </cell>
        </row>
        <row r="7445">
          <cell r="A7445" t="str">
            <v>833E10001</v>
          </cell>
          <cell r="C7445" t="str">
            <v>FT</v>
          </cell>
          <cell r="D7445" t="str">
            <v>CONDUIT RENEWAL USING SPRAY APPLIED STRUCTURAL LINER, ROUND CONDUIT, AS PER PLAN</v>
          </cell>
          <cell r="F7445" t="str">
            <v>SPECIFY SIZE (___" DIAMETER)</v>
          </cell>
          <cell r="G7445">
            <v>1</v>
          </cell>
        </row>
        <row r="7446">
          <cell r="A7446" t="str">
            <v>833E11000</v>
          </cell>
          <cell r="C7446" t="str">
            <v>FT</v>
          </cell>
          <cell r="D7446" t="str">
            <v>CONDUIT RENEWAL USING SPRAY APPLIED STRUCTURAL LINER, ELLIPTICAL CONDUIT</v>
          </cell>
          <cell r="F7446" t="str">
            <v>SPECIFY SIZE (RISE X SPAN)</v>
          </cell>
          <cell r="G7446">
            <v>1</v>
          </cell>
        </row>
        <row r="7447">
          <cell r="A7447" t="str">
            <v>833E12000</v>
          </cell>
          <cell r="C7447" t="str">
            <v>FT</v>
          </cell>
          <cell r="D7447" t="str">
            <v>CONDUIT RENEWAL USING SPRAY APPLIED STRUCTURAL LINER, ARCH</v>
          </cell>
          <cell r="F7447" t="str">
            <v>SPECIFY SIZE (SPAN X RISE)</v>
          </cell>
          <cell r="G7447">
            <v>1</v>
          </cell>
        </row>
        <row r="7448">
          <cell r="A7448" t="str">
            <v>833E12001</v>
          </cell>
          <cell r="C7448" t="str">
            <v>FT</v>
          </cell>
          <cell r="D7448" t="str">
            <v>CONDUIT RENEWAL USING SPRAY APPLIED STRUCTURAL LINER, ARCH, AS PER PLAN</v>
          </cell>
          <cell r="F7448" t="str">
            <v>SPECIFY SIZE (SPAN X RISE)</v>
          </cell>
          <cell r="G7448">
            <v>1</v>
          </cell>
        </row>
        <row r="7449">
          <cell r="A7449" t="str">
            <v>833E13000</v>
          </cell>
          <cell r="C7449" t="str">
            <v>FT</v>
          </cell>
          <cell r="D7449" t="str">
            <v>CONDUIT RENEWAL USING SPRAY APPLIED STRUCTURAL LINER, BOX CULVERT</v>
          </cell>
          <cell r="F7449" t="str">
            <v>SPECIFY SIZE (SPAN X RISE)</v>
          </cell>
          <cell r="G7449">
            <v>1</v>
          </cell>
        </row>
        <row r="7450">
          <cell r="A7450" t="str">
            <v>833E13001</v>
          </cell>
          <cell r="C7450" t="str">
            <v>FT</v>
          </cell>
          <cell r="D7450" t="str">
            <v>CONDUIT RENEWAL USING SPRAY APPLIED STRUCTURAL LINER, BOX CULVERT, AS PER PLAN</v>
          </cell>
          <cell r="F7450" t="str">
            <v>SPECIFY SIZE (SPAN X RISE)</v>
          </cell>
          <cell r="G7450">
            <v>1</v>
          </cell>
        </row>
        <row r="7451">
          <cell r="A7451" t="str">
            <v>836E10000</v>
          </cell>
          <cell r="C7451" t="str">
            <v>SY</v>
          </cell>
          <cell r="D7451" t="str">
            <v>SEEDING AND EROSION CONTROL WITH TURF REINFORCING MAT, TYPE 1</v>
          </cell>
          <cell r="G7451">
            <v>0</v>
          </cell>
        </row>
        <row r="7452">
          <cell r="A7452" t="str">
            <v>836E10020</v>
          </cell>
          <cell r="C7452" t="str">
            <v>SY</v>
          </cell>
          <cell r="D7452" t="str">
            <v>SEEDING AND EROSION CONTROL WITH TURF REINFORCING MAT, TYPE 2</v>
          </cell>
          <cell r="G7452">
            <v>0</v>
          </cell>
        </row>
        <row r="7453">
          <cell r="A7453" t="str">
            <v>836E10030</v>
          </cell>
          <cell r="C7453" t="str">
            <v>SY</v>
          </cell>
          <cell r="D7453" t="str">
            <v>SEEDING AND EROSION CONTROL WITH TURF REINFORCING MAT, TYPE 3</v>
          </cell>
          <cell r="G7453">
            <v>0</v>
          </cell>
        </row>
        <row r="7454">
          <cell r="A7454" t="str">
            <v>836E10040</v>
          </cell>
          <cell r="C7454" t="str">
            <v>SY</v>
          </cell>
          <cell r="D7454" t="str">
            <v>SEEDING AND EROSION CONTROL WITH TURF REINFORCING MAT, TYPE 4</v>
          </cell>
          <cell r="G7454">
            <v>0</v>
          </cell>
        </row>
        <row r="7455">
          <cell r="A7455" t="str">
            <v>836E20000</v>
          </cell>
          <cell r="C7455" t="str">
            <v>SY</v>
          </cell>
          <cell r="D7455" t="str">
            <v>SEEDING AND EROSION CONTROL WITH TURF REINFORCING MAT, TYPE 1, WITHOUT SOIL FILLING</v>
          </cell>
          <cell r="G7455">
            <v>0</v>
          </cell>
        </row>
        <row r="7456">
          <cell r="A7456" t="str">
            <v>836E20020</v>
          </cell>
          <cell r="C7456" t="str">
            <v>SY</v>
          </cell>
          <cell r="D7456" t="str">
            <v>SEEDING AND EROSION CONTROL WITH TURF REINFORCING MAT, TYPE 2, WITHOUT SOIL FILLING</v>
          </cell>
          <cell r="G7456">
            <v>0</v>
          </cell>
        </row>
        <row r="7457">
          <cell r="A7457" t="str">
            <v>836E20030</v>
          </cell>
          <cell r="C7457" t="str">
            <v>SY</v>
          </cell>
          <cell r="D7457" t="str">
            <v>SEEDING AND EROSION CONTROL WITH TURF REINFORCING MAT, TYPE 3, WITHOUT SOIL FILLING</v>
          </cell>
          <cell r="G7457">
            <v>0</v>
          </cell>
        </row>
        <row r="7458">
          <cell r="A7458" t="str">
            <v>836E20040</v>
          </cell>
          <cell r="C7458" t="str">
            <v>SY</v>
          </cell>
          <cell r="D7458" t="str">
            <v>SEEDING AND EROSION CONTROL WITH TURF REINFORCING MAT, TYPE 4, WITHOUT SOIL FILLING</v>
          </cell>
          <cell r="G7458">
            <v>0</v>
          </cell>
        </row>
        <row r="7459">
          <cell r="A7459" t="str">
            <v>837E10000</v>
          </cell>
          <cell r="C7459" t="str">
            <v>FT</v>
          </cell>
          <cell r="D7459" t="str">
            <v>LINER PIPE</v>
          </cell>
          <cell r="F7459" t="str">
            <v>SPECIFY SIZE AND TYPE</v>
          </cell>
          <cell r="G7459">
            <v>1</v>
          </cell>
        </row>
        <row r="7460">
          <cell r="A7460" t="str">
            <v>837E10001</v>
          </cell>
          <cell r="C7460" t="str">
            <v>FT</v>
          </cell>
          <cell r="D7460" t="str">
            <v>LINER PIPE, AS PER PLAN</v>
          </cell>
          <cell r="F7460" t="str">
            <v>SPECIFY SIZE AND TYPE</v>
          </cell>
          <cell r="G7460">
            <v>1</v>
          </cell>
        </row>
        <row r="7461">
          <cell r="A7461" t="str">
            <v>837E21000</v>
          </cell>
          <cell r="C7461" t="str">
            <v>FT</v>
          </cell>
          <cell r="D7461" t="str">
            <v>BACKFILL FOR LINER PIPE</v>
          </cell>
          <cell r="G7461">
            <v>0</v>
          </cell>
        </row>
        <row r="7462">
          <cell r="A7462" t="str">
            <v>837E21001</v>
          </cell>
          <cell r="C7462" t="str">
            <v>FT</v>
          </cell>
          <cell r="D7462" t="str">
            <v>BACKFILL FOR LINER PIPE, AS PER PLAN</v>
          </cell>
          <cell r="G7462">
            <v>0</v>
          </cell>
        </row>
        <row r="7463">
          <cell r="A7463" t="str">
            <v>838E20700</v>
          </cell>
          <cell r="C7463" t="str">
            <v>CY</v>
          </cell>
          <cell r="D7463" t="str">
            <v>GABIONS</v>
          </cell>
          <cell r="G7463">
            <v>0</v>
          </cell>
        </row>
        <row r="7464">
          <cell r="A7464" t="str">
            <v>838E20701</v>
          </cell>
          <cell r="C7464" t="str">
            <v>CY</v>
          </cell>
          <cell r="D7464" t="str">
            <v>GABIONS, AS PER PLAN</v>
          </cell>
          <cell r="G7464">
            <v>0</v>
          </cell>
        </row>
        <row r="7465">
          <cell r="A7465" t="str">
            <v>838E20750</v>
          </cell>
          <cell r="C7465" t="str">
            <v>CY</v>
          </cell>
          <cell r="D7465" t="str">
            <v>GABIONS WITH ADDITIONAL COATING</v>
          </cell>
          <cell r="G7465">
            <v>0</v>
          </cell>
        </row>
        <row r="7466">
          <cell r="A7466" t="str">
            <v>838E20751</v>
          </cell>
          <cell r="C7466" t="str">
            <v>CY</v>
          </cell>
          <cell r="D7466" t="str">
            <v>GABIONS WITH ADDITIONAL COATING, AS PER PLAN</v>
          </cell>
          <cell r="G7466">
            <v>0</v>
          </cell>
        </row>
        <row r="7467">
          <cell r="A7467" t="str">
            <v>839E30000</v>
          </cell>
          <cell r="C7467" t="str">
            <v>FT</v>
          </cell>
          <cell r="D7467" t="str">
            <v>TRENCH DRAIN WITH STANDARD GRATE</v>
          </cell>
          <cell r="G7467">
            <v>0</v>
          </cell>
        </row>
        <row r="7468">
          <cell r="A7468" t="str">
            <v>839E30001</v>
          </cell>
          <cell r="C7468" t="str">
            <v>FT</v>
          </cell>
          <cell r="D7468" t="str">
            <v>TRENCH DRAIN WITH STANDARD GRATE, AS PER PLAN</v>
          </cell>
          <cell r="G7468">
            <v>0</v>
          </cell>
        </row>
        <row r="7469">
          <cell r="A7469" t="str">
            <v>839E30100</v>
          </cell>
          <cell r="C7469" t="str">
            <v>FT</v>
          </cell>
          <cell r="D7469" t="str">
            <v>TRENCH DRAIN WITH PEDESTRIAN GRATE</v>
          </cell>
          <cell r="G7469">
            <v>0</v>
          </cell>
        </row>
        <row r="7470">
          <cell r="A7470" t="str">
            <v>840E20000</v>
          </cell>
          <cell r="C7470" t="str">
            <v>SF</v>
          </cell>
          <cell r="D7470" t="str">
            <v>MECHANICALLY STABILIZED EARTH WALL</v>
          </cell>
          <cell r="G7470">
            <v>0</v>
          </cell>
        </row>
        <row r="7471">
          <cell r="A7471" t="str">
            <v>840E20001</v>
          </cell>
          <cell r="C7471" t="str">
            <v>SF</v>
          </cell>
          <cell r="D7471" t="str">
            <v>MECHANICALLY STABILIZED EARTH WALL, AS PER PLAN</v>
          </cell>
          <cell r="G7471">
            <v>0</v>
          </cell>
        </row>
        <row r="7472">
          <cell r="A7472" t="str">
            <v>840E21000</v>
          </cell>
          <cell r="C7472" t="str">
            <v>CY</v>
          </cell>
          <cell r="D7472" t="str">
            <v>WALL EXCAVATION</v>
          </cell>
          <cell r="G7472">
            <v>0</v>
          </cell>
        </row>
        <row r="7473">
          <cell r="A7473" t="str">
            <v>840E21001</v>
          </cell>
          <cell r="C7473" t="str">
            <v>CY</v>
          </cell>
          <cell r="D7473" t="str">
            <v>WALL EXCAVATION, AS PER PLAN</v>
          </cell>
          <cell r="G7473">
            <v>0</v>
          </cell>
        </row>
        <row r="7474">
          <cell r="A7474" t="str">
            <v>840E22000</v>
          </cell>
          <cell r="C7474" t="str">
            <v>SY</v>
          </cell>
          <cell r="D7474" t="str">
            <v>FOUNDATION PREPARATION</v>
          </cell>
          <cell r="G7474">
            <v>0</v>
          </cell>
        </row>
        <row r="7475">
          <cell r="A7475" t="str">
            <v>840E22001</v>
          </cell>
          <cell r="C7475" t="str">
            <v>SY</v>
          </cell>
          <cell r="D7475" t="str">
            <v>FOUNDATION PREPARATION, AS PER PLAN</v>
          </cell>
          <cell r="G7475">
            <v>0</v>
          </cell>
        </row>
        <row r="7476">
          <cell r="A7476" t="str">
            <v>840E23000</v>
          </cell>
          <cell r="C7476" t="str">
            <v>CY</v>
          </cell>
          <cell r="D7476" t="str">
            <v>SELECT GRANULAR BACKFILL</v>
          </cell>
          <cell r="G7476">
            <v>0</v>
          </cell>
        </row>
        <row r="7477">
          <cell r="A7477" t="str">
            <v>840E23001</v>
          </cell>
          <cell r="C7477" t="str">
            <v>CY</v>
          </cell>
          <cell r="D7477" t="str">
            <v>SELECT GRANULAR BACKFILL, AS PER PLAN</v>
          </cell>
          <cell r="G7477">
            <v>0</v>
          </cell>
        </row>
        <row r="7478">
          <cell r="A7478" t="str">
            <v>840E23050</v>
          </cell>
          <cell r="C7478" t="str">
            <v>CY</v>
          </cell>
          <cell r="D7478" t="str">
            <v>NATURAL SOIL</v>
          </cell>
          <cell r="G7478">
            <v>0</v>
          </cell>
        </row>
        <row r="7479">
          <cell r="A7479" t="str">
            <v>840E25010</v>
          </cell>
          <cell r="C7479" t="str">
            <v>FT</v>
          </cell>
          <cell r="D7479" t="str">
            <v>6" DRAINAGE PIPE, PERFORATED</v>
          </cell>
          <cell r="G7479">
            <v>0</v>
          </cell>
        </row>
        <row r="7480">
          <cell r="A7480" t="str">
            <v>840E25020</v>
          </cell>
          <cell r="C7480" t="str">
            <v>FT</v>
          </cell>
          <cell r="D7480" t="str">
            <v>6" DRAINAGE PIPE, NON-PERFORATED</v>
          </cell>
          <cell r="G7480">
            <v>0</v>
          </cell>
        </row>
        <row r="7481">
          <cell r="A7481" t="str">
            <v>840E26000</v>
          </cell>
          <cell r="C7481" t="str">
            <v>FT</v>
          </cell>
          <cell r="D7481" t="str">
            <v>CONCRETE COPING</v>
          </cell>
          <cell r="G7481">
            <v>0</v>
          </cell>
        </row>
        <row r="7482">
          <cell r="A7482" t="str">
            <v>840E26001</v>
          </cell>
          <cell r="C7482" t="str">
            <v>FT</v>
          </cell>
          <cell r="D7482" t="str">
            <v>CONCRETE COPING, AS PER PLAN</v>
          </cell>
          <cell r="G7482">
            <v>0</v>
          </cell>
        </row>
        <row r="7483">
          <cell r="A7483" t="str">
            <v>840E26050</v>
          </cell>
          <cell r="C7483" t="str">
            <v>SF</v>
          </cell>
          <cell r="D7483" t="str">
            <v>AESTHETIC SURFACE TREATMENT</v>
          </cell>
          <cell r="G7483">
            <v>0</v>
          </cell>
        </row>
        <row r="7484">
          <cell r="A7484" t="str">
            <v>840E27000</v>
          </cell>
          <cell r="C7484" t="str">
            <v>DAY</v>
          </cell>
          <cell r="D7484" t="str">
            <v>ON-SITE ASSISTANCE</v>
          </cell>
          <cell r="G7484">
            <v>0</v>
          </cell>
        </row>
        <row r="7485">
          <cell r="A7485" t="str">
            <v>840E28000</v>
          </cell>
          <cell r="C7485" t="str">
            <v>LS</v>
          </cell>
          <cell r="D7485" t="str">
            <v>SGB INSPECTION AND COMPACTION TESTING</v>
          </cell>
          <cell r="G7485">
            <v>0</v>
          </cell>
        </row>
        <row r="7486">
          <cell r="A7486" t="str">
            <v>841E10000</v>
          </cell>
          <cell r="C7486" t="str">
            <v>FT</v>
          </cell>
          <cell r="D7486" t="str">
            <v>SPIRAL WOUND RENEWAL SYSTEM, ROUND CONDUIT</v>
          </cell>
          <cell r="F7486" t="str">
            <v>SPECIFY SIZE</v>
          </cell>
          <cell r="G7486">
            <v>1</v>
          </cell>
        </row>
        <row r="7487">
          <cell r="A7487" t="str">
            <v>841E10001</v>
          </cell>
          <cell r="C7487" t="str">
            <v>FT</v>
          </cell>
          <cell r="D7487" t="str">
            <v>SPIRAL WOUND RENEWAL SYSTEM, ROUND CONDUIT, AS PER PLAN</v>
          </cell>
          <cell r="F7487" t="str">
            <v>SPECIFY SIZE</v>
          </cell>
          <cell r="G7487">
            <v>1</v>
          </cell>
        </row>
        <row r="7488">
          <cell r="A7488" t="str">
            <v>841E11000</v>
          </cell>
          <cell r="C7488" t="str">
            <v>FT</v>
          </cell>
          <cell r="D7488" t="str">
            <v>SPIRAL WOUND RENEWAL SYSTEM, ELLIPTICAL CONDUIT</v>
          </cell>
          <cell r="F7488" t="str">
            <v>SPECIFY SIZE (RISE X SPAN)</v>
          </cell>
          <cell r="G7488">
            <v>1</v>
          </cell>
        </row>
        <row r="7489">
          <cell r="A7489" t="str">
            <v>841E11001</v>
          </cell>
          <cell r="C7489" t="str">
            <v>FT</v>
          </cell>
          <cell r="D7489" t="str">
            <v>SPIRAL WOUND RENEWAL SYSTEM, ELLIPTICAL CONDUIT, AS PER PLAN</v>
          </cell>
          <cell r="F7489" t="str">
            <v>SPECIFY SIZE (RISE X SPAN)</v>
          </cell>
          <cell r="G7489">
            <v>1</v>
          </cell>
        </row>
        <row r="7490">
          <cell r="A7490" t="str">
            <v>841E12000</v>
          </cell>
          <cell r="C7490" t="str">
            <v>FT</v>
          </cell>
          <cell r="D7490" t="str">
            <v>SPIRAL WOUND RENEWAL SYSTEM, BOX</v>
          </cell>
          <cell r="F7490" t="str">
            <v>SPECIFY SIZE (RISE X SPAN)</v>
          </cell>
          <cell r="G7490">
            <v>1</v>
          </cell>
        </row>
        <row r="7491">
          <cell r="A7491" t="str">
            <v>841E12001</v>
          </cell>
          <cell r="C7491" t="str">
            <v>FT</v>
          </cell>
          <cell r="D7491" t="str">
            <v>SPIRAL WOUND RENEWAL SYSTEM, BOX, AS PER PLAN</v>
          </cell>
          <cell r="F7491" t="str">
            <v>SPECIFY SIZE (RISE X SPAN)</v>
          </cell>
          <cell r="G7491">
            <v>1</v>
          </cell>
        </row>
        <row r="7492">
          <cell r="A7492" t="str">
            <v>841E13000</v>
          </cell>
          <cell r="C7492" t="str">
            <v>FT</v>
          </cell>
          <cell r="D7492" t="str">
            <v>SPIRAL WOUND RENEWAL SYSTEM, ARCH</v>
          </cell>
          <cell r="F7492" t="str">
            <v>SPECIFY SPAN X RISE OR SIZE</v>
          </cell>
          <cell r="G7492">
            <v>1</v>
          </cell>
        </row>
        <row r="7493">
          <cell r="A7493" t="str">
            <v>841E13001</v>
          </cell>
          <cell r="C7493" t="str">
            <v>FT</v>
          </cell>
          <cell r="D7493" t="str">
            <v>SPIRAL WOUND RENEWAL SYSTEM, ARCH, AS PER PLAN</v>
          </cell>
          <cell r="F7493" t="str">
            <v>SPECIFY SPAN X RISE OR SIZE</v>
          </cell>
          <cell r="G7493">
            <v>1</v>
          </cell>
        </row>
        <row r="7494">
          <cell r="A7494" t="str">
            <v>842E10000</v>
          </cell>
          <cell r="C7494" t="str">
            <v>LB</v>
          </cell>
          <cell r="D7494" t="str">
            <v>CORRECTING ELEVATION OF CONCRETE APPROACH SLABS WITH HIGH DENSITY POLYURETHANE</v>
          </cell>
          <cell r="G7494">
            <v>0</v>
          </cell>
        </row>
        <row r="7495">
          <cell r="A7495" t="str">
            <v>843E50000</v>
          </cell>
          <cell r="C7495" t="str">
            <v>SF</v>
          </cell>
          <cell r="D7495" t="str">
            <v>PATCHING CONCRETE STRUCTURES WITH TROWELABLE MORTAR</v>
          </cell>
          <cell r="G7495">
            <v>0</v>
          </cell>
        </row>
        <row r="7496">
          <cell r="A7496" t="str">
            <v>843E50001</v>
          </cell>
          <cell r="C7496" t="str">
            <v>SF</v>
          </cell>
          <cell r="D7496" t="str">
            <v>PATCHING CONCRETE STRUCTURES WITH TROWELABLE MORTAR, AS PER PLAN</v>
          </cell>
          <cell r="G7496">
            <v>0</v>
          </cell>
        </row>
        <row r="7497">
          <cell r="A7497" t="str">
            <v>844E10000</v>
          </cell>
          <cell r="C7497" t="str">
            <v>SF</v>
          </cell>
          <cell r="D7497" t="str">
            <v>CONCRETE PATCHING WITH GALVANIC ANODE PROTECTION</v>
          </cell>
          <cell r="G7497">
            <v>0</v>
          </cell>
        </row>
        <row r="7498">
          <cell r="A7498" t="str">
            <v>844E10001</v>
          </cell>
          <cell r="C7498" t="str">
            <v>SF</v>
          </cell>
          <cell r="D7498" t="str">
            <v>CONCRETE PATCHING WITH GALVANIC ANODE PROTECTION, AS PER PLAN</v>
          </cell>
          <cell r="G7498">
            <v>0</v>
          </cell>
        </row>
        <row r="7499">
          <cell r="A7499" t="str">
            <v>845E60000</v>
          </cell>
          <cell r="C7499" t="str">
            <v>SF</v>
          </cell>
          <cell r="D7499" t="str">
            <v>SURFACE PREPARATION OF EXISTING STRUCTURAL STEEL</v>
          </cell>
          <cell r="G7499">
            <v>0</v>
          </cell>
        </row>
        <row r="7500">
          <cell r="A7500" t="str">
            <v>845E60020</v>
          </cell>
          <cell r="C7500" t="str">
            <v>LS</v>
          </cell>
          <cell r="D7500" t="str">
            <v>SURFACE PREPARATION OF EXISTING STRUCTURAL STEEL</v>
          </cell>
          <cell r="G7500">
            <v>0</v>
          </cell>
        </row>
        <row r="7501">
          <cell r="A7501" t="str">
            <v>845E61000</v>
          </cell>
          <cell r="C7501" t="str">
            <v>MNHR</v>
          </cell>
          <cell r="D7501" t="str">
            <v>GRINDING FINS, TEARS, SLIVERS ON EXISTING STRUCTURAL STEEL</v>
          </cell>
          <cell r="G7501">
            <v>0</v>
          </cell>
        </row>
        <row r="7502">
          <cell r="A7502" t="str">
            <v>845E62000</v>
          </cell>
          <cell r="C7502" t="str">
            <v>SF</v>
          </cell>
          <cell r="D7502" t="str">
            <v>FIELD METALLIZING OF EXISTING STRUCTURAL STEEL</v>
          </cell>
          <cell r="G7502">
            <v>0</v>
          </cell>
        </row>
        <row r="7503">
          <cell r="A7503" t="str">
            <v>845E62020</v>
          </cell>
          <cell r="C7503" t="str">
            <v>LS</v>
          </cell>
          <cell r="D7503" t="str">
            <v>FIELD METALLIZING OF EXISTING STRUCTURAL STEEL</v>
          </cell>
          <cell r="G7503">
            <v>0</v>
          </cell>
        </row>
        <row r="7504">
          <cell r="A7504" t="str">
            <v>845E98000</v>
          </cell>
          <cell r="C7504" t="str">
            <v>SF</v>
          </cell>
          <cell r="D7504" t="str">
            <v>FIELD METALLIZING, MISC.:</v>
          </cell>
          <cell r="F7504" t="str">
            <v>ADD SUPPLEMENTAL DESCRIPTION</v>
          </cell>
          <cell r="G7504">
            <v>1</v>
          </cell>
        </row>
        <row r="7505">
          <cell r="A7505" t="str">
            <v>846E00110</v>
          </cell>
          <cell r="C7505" t="str">
            <v>CF</v>
          </cell>
          <cell r="D7505" t="str">
            <v>POLYMER MODIFIED ASPHALT EXPANSION JOINT SYSTEM</v>
          </cell>
          <cell r="G7505">
            <v>0</v>
          </cell>
        </row>
        <row r="7506">
          <cell r="A7506" t="str">
            <v>846E00111</v>
          </cell>
          <cell r="C7506" t="str">
            <v>CF</v>
          </cell>
          <cell r="D7506" t="str">
            <v>POLYMER MODIFIED ASPHALT EXPANSION JOINT SYSTEM, AS PER PLAN</v>
          </cell>
          <cell r="G7506">
            <v>0</v>
          </cell>
        </row>
        <row r="7507">
          <cell r="A7507" t="str">
            <v>847E10000</v>
          </cell>
          <cell r="C7507" t="str">
            <v>SY</v>
          </cell>
          <cell r="D7507" t="str">
            <v>MICRO SILICA MODIFIED CONCRETE OVERLAY</v>
          </cell>
          <cell r="F7507" t="str">
            <v>SPECIFY THICKNESS</v>
          </cell>
          <cell r="G7507">
            <v>1</v>
          </cell>
        </row>
        <row r="7508">
          <cell r="A7508" t="str">
            <v>847E10001</v>
          </cell>
          <cell r="C7508" t="str">
            <v>SY</v>
          </cell>
          <cell r="D7508" t="str">
            <v>MICRO SILICA MODIFIED CONCRETE OVERLAY, AS PER PLAN</v>
          </cell>
          <cell r="G7508">
            <v>0</v>
          </cell>
        </row>
        <row r="7509">
          <cell r="A7509" t="str">
            <v>847E10100</v>
          </cell>
          <cell r="C7509" t="str">
            <v>SY</v>
          </cell>
          <cell r="D7509" t="str">
            <v>LATEX MODIFIED CONCRETE OVERLAY</v>
          </cell>
          <cell r="F7509" t="str">
            <v>SPECIFY THICKNESS</v>
          </cell>
          <cell r="G7509">
            <v>1</v>
          </cell>
        </row>
        <row r="7510">
          <cell r="A7510" t="str">
            <v>847E10101</v>
          </cell>
          <cell r="C7510" t="str">
            <v>SY</v>
          </cell>
          <cell r="D7510" t="str">
            <v>LATEX MODIFIED CONCRETE OVERLAY, AS PER PLAN</v>
          </cell>
          <cell r="F7510" t="str">
            <v>SPECIFY THICKNESS</v>
          </cell>
          <cell r="G7510">
            <v>1</v>
          </cell>
        </row>
        <row r="7511">
          <cell r="A7511" t="str">
            <v>847E10200</v>
          </cell>
          <cell r="C7511" t="str">
            <v>SY</v>
          </cell>
          <cell r="D7511" t="str">
            <v>SUPERPLASTICIZED DENSE CONCRETE OVERLAY</v>
          </cell>
          <cell r="F7511" t="str">
            <v>SPECIFY THICKNESS</v>
          </cell>
          <cell r="G7511">
            <v>1</v>
          </cell>
        </row>
        <row r="7512">
          <cell r="A7512" t="str">
            <v>847E10201</v>
          </cell>
          <cell r="C7512" t="str">
            <v>SY</v>
          </cell>
          <cell r="D7512" t="str">
            <v>SUPERPLASTICIZED DENSE CONCRETE OVERLAY, AS PER PLAN</v>
          </cell>
          <cell r="F7512" t="str">
            <v>SPECIFY THICKNESS</v>
          </cell>
          <cell r="G7512">
            <v>1</v>
          </cell>
        </row>
        <row r="7513">
          <cell r="A7513" t="str">
            <v>847E20000</v>
          </cell>
          <cell r="C7513" t="str">
            <v>CY</v>
          </cell>
          <cell r="D7513" t="str">
            <v>MICRO SILICA MODIFIED CONCRETE OVERLAY (VARIABLE THICKNESS), MATERIAL ONLY</v>
          </cell>
          <cell r="G7513">
            <v>0</v>
          </cell>
        </row>
        <row r="7514">
          <cell r="A7514" t="str">
            <v>847E20001</v>
          </cell>
          <cell r="C7514" t="str">
            <v>CY</v>
          </cell>
          <cell r="D7514" t="str">
            <v>MICRO SILICA MODIFIED CONCRETE OVERLAY (VARIABLE THICKNESS), MATERIAL ONLY, AS PER PLAN</v>
          </cell>
          <cell r="G7514">
            <v>0</v>
          </cell>
        </row>
        <row r="7515">
          <cell r="A7515" t="str">
            <v>847E20100</v>
          </cell>
          <cell r="C7515" t="str">
            <v>CY</v>
          </cell>
          <cell r="D7515" t="str">
            <v>LATEX MODIFIED CONCRETE OVERLAY (VARIABLE THICKNESS), MATERIAL ONLY</v>
          </cell>
          <cell r="G7515">
            <v>0</v>
          </cell>
        </row>
        <row r="7516">
          <cell r="A7516" t="str">
            <v>847E20101</v>
          </cell>
          <cell r="C7516" t="str">
            <v>CY</v>
          </cell>
          <cell r="D7516" t="str">
            <v>LATEX MODIFIED CONCRETE OVERLAY (VARIABLE THICKNESS), MATERIAL ONLY, AS PER PLAN</v>
          </cell>
          <cell r="G7516">
            <v>0</v>
          </cell>
        </row>
        <row r="7517">
          <cell r="A7517" t="str">
            <v>847E20200</v>
          </cell>
          <cell r="C7517" t="str">
            <v>CY</v>
          </cell>
          <cell r="D7517" t="str">
            <v>SUPERPLASTICIZED DENSE CONCRETE OVERLAY (VARIABLE THICKNESS), MATERIAL ONLY</v>
          </cell>
          <cell r="G7517">
            <v>0</v>
          </cell>
        </row>
        <row r="7518">
          <cell r="A7518" t="str">
            <v>847E20201</v>
          </cell>
          <cell r="C7518" t="str">
            <v>CY</v>
          </cell>
          <cell r="D7518" t="str">
            <v>SUPERPLASTICIZED DENSE CONCRETE OVERLAY (VARIABLE THICKNESS), MATERIAL ONLY, AS PER PLAN</v>
          </cell>
          <cell r="G7518">
            <v>0</v>
          </cell>
        </row>
        <row r="7519">
          <cell r="A7519" t="str">
            <v>847E30000</v>
          </cell>
          <cell r="C7519" t="str">
            <v>LS</v>
          </cell>
          <cell r="D7519" t="str">
            <v>TEST SLAB</v>
          </cell>
          <cell r="G7519">
            <v>0</v>
          </cell>
        </row>
        <row r="7520">
          <cell r="A7520" t="str">
            <v>847E30200</v>
          </cell>
          <cell r="C7520" t="str">
            <v>CY</v>
          </cell>
          <cell r="D7520" t="str">
            <v>FULL DEPTH REPAIR</v>
          </cell>
          <cell r="G7520">
            <v>0</v>
          </cell>
        </row>
        <row r="7521">
          <cell r="A7521" t="str">
            <v>847E30201</v>
          </cell>
          <cell r="C7521" t="str">
            <v>CY</v>
          </cell>
          <cell r="D7521" t="str">
            <v>FULL DEPTH REPAIR, AS PER PLAN</v>
          </cell>
          <cell r="G7521">
            <v>0</v>
          </cell>
        </row>
        <row r="7522">
          <cell r="A7522" t="str">
            <v>847E30300</v>
          </cell>
          <cell r="C7522" t="str">
            <v>SY</v>
          </cell>
          <cell r="D7522" t="str">
            <v>WEARING COURSE REMOVED, ASPHALT</v>
          </cell>
          <cell r="G7522">
            <v>0</v>
          </cell>
        </row>
        <row r="7523">
          <cell r="A7523" t="str">
            <v>847E30301</v>
          </cell>
          <cell r="C7523" t="str">
            <v>SY</v>
          </cell>
          <cell r="D7523" t="str">
            <v>WEARING COURSE REMOVED, ASPHALT, AS PER PLAN</v>
          </cell>
          <cell r="G7523">
            <v>0</v>
          </cell>
        </row>
        <row r="7524">
          <cell r="A7524" t="str">
            <v>847E30400</v>
          </cell>
          <cell r="C7524" t="str">
            <v>SY</v>
          </cell>
          <cell r="D7524" t="str">
            <v>EXISTING CONCRETE OVERLAY REMOVED</v>
          </cell>
          <cell r="F7524" t="str">
            <v>SPECIFY NOMINAL THICKNESS</v>
          </cell>
          <cell r="G7524">
            <v>1</v>
          </cell>
        </row>
        <row r="7525">
          <cell r="A7525" t="str">
            <v>847E30401</v>
          </cell>
          <cell r="C7525" t="str">
            <v>SY</v>
          </cell>
          <cell r="D7525" t="str">
            <v>EXISTING CONCRETE OVERLAY REMOVED, AS PER PLAN</v>
          </cell>
          <cell r="F7525" t="str">
            <v>SPECIFY NOMINAL THICKNESS</v>
          </cell>
          <cell r="G7525">
            <v>1</v>
          </cell>
        </row>
        <row r="7526">
          <cell r="A7526" t="str">
            <v>847E50000</v>
          </cell>
          <cell r="C7526" t="str">
            <v>SY</v>
          </cell>
          <cell r="D7526" t="str">
            <v>HAND CHIPPING</v>
          </cell>
          <cell r="G7526">
            <v>0</v>
          </cell>
        </row>
        <row r="7527">
          <cell r="A7527" t="str">
            <v>848E10000</v>
          </cell>
          <cell r="C7527" t="str">
            <v>SY</v>
          </cell>
          <cell r="D7527" t="str">
            <v>MICRO SILICA MODIFIED CONCRETE OVERLAY USING HYDRODEMOLITION</v>
          </cell>
          <cell r="F7527" t="str">
            <v>SPECIFY THICKNESS</v>
          </cell>
          <cell r="G7527">
            <v>1</v>
          </cell>
        </row>
        <row r="7528">
          <cell r="A7528" t="str">
            <v>848E10001</v>
          </cell>
          <cell r="C7528" t="str">
            <v>SY</v>
          </cell>
          <cell r="D7528" t="str">
            <v>MICRO SILICA MODIFIED CONCRETE OVERLAY USING HYDRODEMOLITION, AS PER PLAN</v>
          </cell>
          <cell r="F7528" t="str">
            <v>SPECIFY THICKNESS</v>
          </cell>
          <cell r="G7528">
            <v>1</v>
          </cell>
        </row>
        <row r="7529">
          <cell r="A7529" t="str">
            <v>848E10100</v>
          </cell>
          <cell r="C7529" t="str">
            <v>SY</v>
          </cell>
          <cell r="D7529" t="str">
            <v>LATEX MODIFIED CONCRETE OVERLAY USING HYDRODEMOLITION</v>
          </cell>
          <cell r="F7529" t="str">
            <v>SPECIFY THICKNESS</v>
          </cell>
          <cell r="G7529">
            <v>1</v>
          </cell>
        </row>
        <row r="7530">
          <cell r="A7530" t="str">
            <v>848E10101</v>
          </cell>
          <cell r="C7530" t="str">
            <v>SY</v>
          </cell>
          <cell r="D7530" t="str">
            <v>LATEX MODIFIED CONCRETE OVERLAY USING HYDRODEMOLITION, AS PER PLAN</v>
          </cell>
          <cell r="F7530" t="str">
            <v>SPECIFY THICKNESS</v>
          </cell>
          <cell r="G7530">
            <v>1</v>
          </cell>
        </row>
        <row r="7531">
          <cell r="A7531" t="str">
            <v>848E10200</v>
          </cell>
          <cell r="C7531" t="str">
            <v>SY</v>
          </cell>
          <cell r="D7531" t="str">
            <v>SUPERPLASTICIZED DENSE CONCRETE OVERLAY USING HYDRODEMOLITION</v>
          </cell>
          <cell r="F7531" t="str">
            <v>SPECIFY THICKNESS</v>
          </cell>
          <cell r="G7531">
            <v>1</v>
          </cell>
        </row>
        <row r="7532">
          <cell r="A7532" t="str">
            <v>848E10201</v>
          </cell>
          <cell r="C7532" t="str">
            <v>SY</v>
          </cell>
          <cell r="D7532" t="str">
            <v>SUPERPLASTICIZED DENSE CONCRETE OVERLAY USING HYDRODEMOLITION, AS PER PLAN</v>
          </cell>
          <cell r="F7532" t="str">
            <v>SPECIFY THICKNESS</v>
          </cell>
          <cell r="G7532">
            <v>1</v>
          </cell>
        </row>
        <row r="7533">
          <cell r="A7533" t="str">
            <v>848E20000</v>
          </cell>
          <cell r="C7533" t="str">
            <v>SY</v>
          </cell>
          <cell r="D7533" t="str">
            <v>SURFACE PREPARATION USING HYDRODEMOLITION</v>
          </cell>
          <cell r="G7533">
            <v>0</v>
          </cell>
        </row>
        <row r="7534">
          <cell r="A7534" t="str">
            <v>848E20001</v>
          </cell>
          <cell r="C7534" t="str">
            <v>SY</v>
          </cell>
          <cell r="D7534" t="str">
            <v>SURFACE PREPARATION USING HYDRODEMOLITION, AS PER PLAN</v>
          </cell>
          <cell r="G7534">
            <v>0</v>
          </cell>
        </row>
        <row r="7535">
          <cell r="A7535" t="str">
            <v>848E30000</v>
          </cell>
          <cell r="C7535" t="str">
            <v>CY</v>
          </cell>
          <cell r="D7535" t="str">
            <v>MICRO SILICA MODIFIED CONCRETE OVERLAY (VARIABLE THICKNESS), MATERIAL ONLY</v>
          </cell>
          <cell r="G7535">
            <v>0</v>
          </cell>
        </row>
        <row r="7536">
          <cell r="A7536" t="str">
            <v>848E30001</v>
          </cell>
          <cell r="C7536" t="str">
            <v>CY</v>
          </cell>
          <cell r="D7536" t="str">
            <v>MICRO SILICA MODIFIED CONCRETE OVERLAY (VARIABLE THICKNESS), MATERIAL ONLY, AS PER PLAN</v>
          </cell>
          <cell r="G7536">
            <v>0</v>
          </cell>
        </row>
        <row r="7537">
          <cell r="A7537" t="str">
            <v>848E30100</v>
          </cell>
          <cell r="C7537" t="str">
            <v>CY</v>
          </cell>
          <cell r="D7537" t="str">
            <v>LATEX MODIFIED CONCRETE OVERLAY (VARIABLE THICKNESS), MATERIAL ONLY</v>
          </cell>
          <cell r="G7537">
            <v>0</v>
          </cell>
        </row>
        <row r="7538">
          <cell r="A7538" t="str">
            <v>848E30101</v>
          </cell>
          <cell r="C7538" t="str">
            <v>CY</v>
          </cell>
          <cell r="D7538" t="str">
            <v>LATEX MODIFIED CONCRETE OVERLAY (VARIABLE THICKNESS), MATERIAL ONLY, AS PER PLAN</v>
          </cell>
          <cell r="G7538">
            <v>0</v>
          </cell>
        </row>
        <row r="7539">
          <cell r="A7539" t="str">
            <v>848E30200</v>
          </cell>
          <cell r="C7539" t="str">
            <v>CY</v>
          </cell>
          <cell r="D7539" t="str">
            <v>SUPERPLASTICIZED DENSE CONCRETE OVERLAY (VARIABLE THICKNESS), MATERIAL ONLY</v>
          </cell>
          <cell r="G7539">
            <v>0</v>
          </cell>
        </row>
        <row r="7540">
          <cell r="A7540" t="str">
            <v>848E30201</v>
          </cell>
          <cell r="C7540" t="str">
            <v>CY</v>
          </cell>
          <cell r="D7540" t="str">
            <v>SUPERPLASTICIZED DENSE CONCRETE OVERLAY (VARIABLE THICKNESS), MATERIAL ONLY, AS PER PLAN</v>
          </cell>
          <cell r="G7540">
            <v>0</v>
          </cell>
        </row>
        <row r="7541">
          <cell r="A7541" t="str">
            <v>848E50000</v>
          </cell>
          <cell r="C7541" t="str">
            <v>SY</v>
          </cell>
          <cell r="D7541" t="str">
            <v>HAND CHIPPING</v>
          </cell>
          <cell r="G7541">
            <v>0</v>
          </cell>
        </row>
        <row r="7542">
          <cell r="A7542" t="str">
            <v>848E50001</v>
          </cell>
          <cell r="C7542" t="str">
            <v>SY</v>
          </cell>
          <cell r="D7542" t="str">
            <v>HAND CHIPPING, AS PER PLAN</v>
          </cell>
          <cell r="G7542">
            <v>0</v>
          </cell>
        </row>
        <row r="7543">
          <cell r="A7543" t="str">
            <v>848E50100</v>
          </cell>
          <cell r="C7543" t="str">
            <v>LS</v>
          </cell>
          <cell r="D7543" t="str">
            <v>TEST SLAB</v>
          </cell>
          <cell r="G7543">
            <v>0</v>
          </cell>
        </row>
        <row r="7544">
          <cell r="A7544" t="str">
            <v>848E50101</v>
          </cell>
          <cell r="C7544" t="str">
            <v>LS</v>
          </cell>
          <cell r="D7544" t="str">
            <v>TEST SLAB, AS PER PLAN</v>
          </cell>
          <cell r="G7544">
            <v>0</v>
          </cell>
        </row>
        <row r="7545">
          <cell r="A7545" t="str">
            <v>848E50200</v>
          </cell>
          <cell r="C7545" t="str">
            <v>CY</v>
          </cell>
          <cell r="D7545" t="str">
            <v>FULL-DEPTH REPAIR</v>
          </cell>
          <cell r="G7545">
            <v>0</v>
          </cell>
        </row>
        <row r="7546">
          <cell r="A7546" t="str">
            <v>848E50201</v>
          </cell>
          <cell r="C7546" t="str">
            <v>CY</v>
          </cell>
          <cell r="D7546" t="str">
            <v>FULL DEPTH REPAIR, AS PER PLAN</v>
          </cell>
          <cell r="G7546">
            <v>0</v>
          </cell>
        </row>
        <row r="7547">
          <cell r="A7547" t="str">
            <v>848E50300</v>
          </cell>
          <cell r="C7547" t="str">
            <v>SY</v>
          </cell>
          <cell r="D7547" t="str">
            <v>WEARING COURSE REMOVED, ASPHALT</v>
          </cell>
          <cell r="G7547">
            <v>0</v>
          </cell>
        </row>
        <row r="7548">
          <cell r="A7548" t="str">
            <v>848E50301</v>
          </cell>
          <cell r="C7548" t="str">
            <v>SY</v>
          </cell>
          <cell r="D7548" t="str">
            <v>WEARING COURSE REMOVED, ASPHALT, AS PER PLAN</v>
          </cell>
          <cell r="G7548">
            <v>0</v>
          </cell>
        </row>
        <row r="7549">
          <cell r="A7549" t="str">
            <v>848E50320</v>
          </cell>
          <cell r="C7549" t="str">
            <v>SY</v>
          </cell>
          <cell r="D7549" t="str">
            <v>EXISTING CONCRETE OVERLAY REMOVED</v>
          </cell>
          <cell r="F7549" t="str">
            <v>SPECIFY THICKNESS</v>
          </cell>
          <cell r="G7549">
            <v>1</v>
          </cell>
        </row>
        <row r="7550">
          <cell r="A7550" t="str">
            <v>848E50321</v>
          </cell>
          <cell r="C7550" t="str">
            <v>SY</v>
          </cell>
          <cell r="D7550" t="str">
            <v>EXISTING CONCRETE OVERLAY REMOVED, AS PER PLAN</v>
          </cell>
          <cell r="G7550">
            <v>0</v>
          </cell>
        </row>
        <row r="7551">
          <cell r="A7551" t="str">
            <v>848E50340</v>
          </cell>
          <cell r="C7551" t="str">
            <v>SY</v>
          </cell>
          <cell r="D7551" t="str">
            <v>REMOVAL OF DEBONDED OR DETERIORATED EXISTING VARIABLE THICKNESS CONCRETE OVERLAY</v>
          </cell>
          <cell r="G7551">
            <v>0</v>
          </cell>
        </row>
        <row r="7552">
          <cell r="A7552" t="str">
            <v>848E50341</v>
          </cell>
          <cell r="C7552" t="str">
            <v>SY</v>
          </cell>
          <cell r="D7552" t="str">
            <v>REMOVAL OF DEBONDED OR DETERIORATED EXISTING VARIABLE THICKNESS CONCRETE OVERLAY, AS PER PLAN</v>
          </cell>
          <cell r="G7552">
            <v>0</v>
          </cell>
        </row>
        <row r="7553">
          <cell r="A7553" t="str">
            <v>848E90000</v>
          </cell>
          <cell r="C7553" t="str">
            <v>SY</v>
          </cell>
          <cell r="D7553" t="str">
            <v>OVERLAY, MISC.:</v>
          </cell>
          <cell r="F7553" t="str">
            <v>ADD SUPPLEMENTAL DESCRIPTION</v>
          </cell>
          <cell r="G7553">
            <v>1</v>
          </cell>
        </row>
        <row r="7554">
          <cell r="A7554" t="str">
            <v>848E91000</v>
          </cell>
          <cell r="C7554" t="str">
            <v>CY</v>
          </cell>
          <cell r="D7554" t="str">
            <v>OVERLAY, MISC.:</v>
          </cell>
          <cell r="F7554" t="str">
            <v>ADD SUPPLEMENTAL DESCRIPTION</v>
          </cell>
          <cell r="G7554">
            <v>1</v>
          </cell>
        </row>
        <row r="7555">
          <cell r="A7555" t="str">
            <v>848E99000</v>
          </cell>
          <cell r="B7555" t="str">
            <v>Y</v>
          </cell>
          <cell r="C7555" t="str">
            <v>CY</v>
          </cell>
          <cell r="D7555" t="str">
            <v>SPECIAL - CONCRETE OVERLAY, VARIABLE THICKNESS, MATERIAL ONLY</v>
          </cell>
          <cell r="F7555" t="str">
            <v>DESIGN BUILD PROJECTS ONLY</v>
          </cell>
          <cell r="G7555">
            <v>0</v>
          </cell>
        </row>
        <row r="7556">
          <cell r="A7556" t="str">
            <v>848E99100</v>
          </cell>
          <cell r="B7556" t="str">
            <v>Y</v>
          </cell>
          <cell r="C7556" t="str">
            <v>LS</v>
          </cell>
          <cell r="D7556" t="str">
            <v>SPECIAL - BRIDGE DECK CONCRETE OVERLAYS</v>
          </cell>
          <cell r="F7556" t="str">
            <v>DESIGN BUILD PROJECTS ONLY</v>
          </cell>
          <cell r="G7556">
            <v>0</v>
          </cell>
        </row>
        <row r="7557">
          <cell r="A7557" t="str">
            <v>849E10000</v>
          </cell>
          <cell r="C7557" t="str">
            <v>LS</v>
          </cell>
          <cell r="D7557" t="str">
            <v>DAMAGE ASSESSMENT</v>
          </cell>
          <cell r="G7557">
            <v>0</v>
          </cell>
        </row>
        <row r="7558">
          <cell r="A7558" t="str">
            <v>849E10001</v>
          </cell>
          <cell r="C7558" t="str">
            <v>LS</v>
          </cell>
          <cell r="D7558" t="str">
            <v>DAMAGE ASSESSMENT, AS PER PLAN</v>
          </cell>
          <cell r="G7558">
            <v>0</v>
          </cell>
        </row>
        <row r="7559">
          <cell r="A7559" t="str">
            <v>849E10500</v>
          </cell>
          <cell r="C7559" t="str">
            <v>LS</v>
          </cell>
          <cell r="D7559" t="str">
            <v>SURFACE PREPARATION</v>
          </cell>
          <cell r="G7559">
            <v>0</v>
          </cell>
        </row>
        <row r="7560">
          <cell r="A7560" t="str">
            <v>849E10600</v>
          </cell>
          <cell r="C7560" t="str">
            <v>HOUR</v>
          </cell>
          <cell r="D7560" t="str">
            <v>REPAIRING DAMAGED MEMBERS BY GRINDING</v>
          </cell>
          <cell r="G7560">
            <v>0</v>
          </cell>
        </row>
        <row r="7561">
          <cell r="A7561" t="str">
            <v>849E10700</v>
          </cell>
          <cell r="C7561" t="str">
            <v>LS</v>
          </cell>
          <cell r="D7561" t="str">
            <v>STRAIGHTENING DAMAGED MEMBERS</v>
          </cell>
          <cell r="G7561">
            <v>0</v>
          </cell>
        </row>
        <row r="7562">
          <cell r="A7562" t="str">
            <v>850E10000</v>
          </cell>
          <cell r="C7562" t="str">
            <v>MILE</v>
          </cell>
          <cell r="D7562" t="str">
            <v>GROOVING FOR 4" RECESSED PAVEMENT MARKING, (ASPHALT)</v>
          </cell>
          <cell r="G7562">
            <v>0</v>
          </cell>
        </row>
        <row r="7563">
          <cell r="A7563" t="str">
            <v>850E10001</v>
          </cell>
          <cell r="C7563" t="str">
            <v>MILE</v>
          </cell>
          <cell r="D7563" t="str">
            <v>GROOVING FOR 4" RECESSED PAVEMENT MARKING, (ASPHALT), AS PER PLAN</v>
          </cell>
          <cell r="G7563">
            <v>0</v>
          </cell>
        </row>
        <row r="7564">
          <cell r="A7564" t="str">
            <v>850E10010</v>
          </cell>
          <cell r="C7564" t="str">
            <v>MILE</v>
          </cell>
          <cell r="D7564" t="str">
            <v>GROOVING FOR 6" RECESSED PAVEMENT MARKING, (ASPHALT)</v>
          </cell>
          <cell r="G7564">
            <v>0</v>
          </cell>
        </row>
        <row r="7565">
          <cell r="A7565" t="str">
            <v>850E10011</v>
          </cell>
          <cell r="C7565" t="str">
            <v>MILE</v>
          </cell>
          <cell r="D7565" t="str">
            <v>GROOVING FOR 6" RECESSED PAVEMENT MARKING, (ASPHALT), AS PER PLAN</v>
          </cell>
          <cell r="G7565">
            <v>0</v>
          </cell>
        </row>
        <row r="7566">
          <cell r="A7566" t="str">
            <v>850E10020</v>
          </cell>
          <cell r="C7566" t="str">
            <v>MILE</v>
          </cell>
          <cell r="D7566" t="str">
            <v>GROOVING FOR 8" RECESSED PAVEMENT MARKING, (ASPHALT)</v>
          </cell>
          <cell r="G7566">
            <v>0</v>
          </cell>
        </row>
        <row r="7567">
          <cell r="A7567" t="str">
            <v>850E10030</v>
          </cell>
          <cell r="C7567" t="str">
            <v>MILE</v>
          </cell>
          <cell r="D7567" t="str">
            <v>GROOVING FOR 12" RECESSED PAVEMENT MARKING, (ASPHALT)</v>
          </cell>
          <cell r="G7567">
            <v>0</v>
          </cell>
        </row>
        <row r="7568">
          <cell r="A7568" t="str">
            <v>850E10100</v>
          </cell>
          <cell r="C7568" t="str">
            <v>FT</v>
          </cell>
          <cell r="D7568" t="str">
            <v>GROOVING FOR 4" RECESSED PAVEMENT MARKING, (ASPHALT)</v>
          </cell>
          <cell r="G7568">
            <v>0</v>
          </cell>
        </row>
        <row r="7569">
          <cell r="A7569" t="str">
            <v>850E10110</v>
          </cell>
          <cell r="C7569" t="str">
            <v>FT</v>
          </cell>
          <cell r="D7569" t="str">
            <v>GROOVING FOR 6" RECESSED PAVEMENT MARKING, (ASPHALT)</v>
          </cell>
          <cell r="G7569">
            <v>0</v>
          </cell>
        </row>
        <row r="7570">
          <cell r="A7570" t="str">
            <v>850E10111</v>
          </cell>
          <cell r="C7570" t="str">
            <v>FT</v>
          </cell>
          <cell r="D7570" t="str">
            <v>GROOVING FOR 6" RECESSED PAVEMENT MARKING, (ASPHALT), AS PER PLAN</v>
          </cell>
          <cell r="G7570">
            <v>0</v>
          </cell>
        </row>
        <row r="7571">
          <cell r="A7571" t="str">
            <v>850E10120</v>
          </cell>
          <cell r="C7571" t="str">
            <v>FT</v>
          </cell>
          <cell r="D7571" t="str">
            <v>GROOVING FOR 8" RECESSED PAVEMENT MARKING, (ASPHALT)</v>
          </cell>
          <cell r="G7571">
            <v>0</v>
          </cell>
        </row>
        <row r="7572">
          <cell r="A7572" t="str">
            <v>850E10130</v>
          </cell>
          <cell r="C7572" t="str">
            <v>FT</v>
          </cell>
          <cell r="D7572" t="str">
            <v>GROOVING FOR 12" RECESSED PAVEMENT MARKING, (ASPHALT)</v>
          </cell>
          <cell r="G7572">
            <v>0</v>
          </cell>
        </row>
        <row r="7573">
          <cell r="A7573" t="str">
            <v>850E10131</v>
          </cell>
          <cell r="C7573" t="str">
            <v>FT</v>
          </cell>
          <cell r="D7573" t="str">
            <v>GROOVING FOR 12" RECESSED PAVEMENT MARKING, (ASPHALT), AS PER PLAN</v>
          </cell>
          <cell r="G7573">
            <v>0</v>
          </cell>
        </row>
        <row r="7574">
          <cell r="A7574" t="str">
            <v>850E20000</v>
          </cell>
          <cell r="C7574" t="str">
            <v>MILE</v>
          </cell>
          <cell r="D7574" t="str">
            <v>GROOVING FOR 4" RECESSED PAVEMENT MARKING, (CONCRETE)</v>
          </cell>
          <cell r="G7574">
            <v>0</v>
          </cell>
        </row>
        <row r="7575">
          <cell r="A7575" t="str">
            <v>850E20010</v>
          </cell>
          <cell r="C7575" t="str">
            <v>MILE</v>
          </cell>
          <cell r="D7575" t="str">
            <v>GROOVING FOR 6" RECESSED PAVEMENT MARKING, (CONCRETE)</v>
          </cell>
          <cell r="G7575">
            <v>0</v>
          </cell>
        </row>
        <row r="7576">
          <cell r="A7576" t="str">
            <v>850E20011</v>
          </cell>
          <cell r="C7576" t="str">
            <v>MILE</v>
          </cell>
          <cell r="D7576" t="str">
            <v>GROOVING FOR 6" RECESSED PAVEMENT MARKING, (CONCRETE), AS PER PLAN</v>
          </cell>
          <cell r="G7576">
            <v>0</v>
          </cell>
        </row>
        <row r="7577">
          <cell r="A7577" t="str">
            <v>850E20020</v>
          </cell>
          <cell r="C7577" t="str">
            <v>MILE</v>
          </cell>
          <cell r="D7577" t="str">
            <v>GROOVING FOR 8" RECESSED PAVEMENT MARKING, (CONCRETE)</v>
          </cell>
          <cell r="G7577">
            <v>0</v>
          </cell>
        </row>
        <row r="7578">
          <cell r="A7578" t="str">
            <v>850E20030</v>
          </cell>
          <cell r="C7578" t="str">
            <v>MILE</v>
          </cell>
          <cell r="D7578" t="str">
            <v>GROOVING FOR 12" RECESSED PAVEMENT MARKING, (CONCRETE)</v>
          </cell>
          <cell r="G7578">
            <v>0</v>
          </cell>
        </row>
        <row r="7579">
          <cell r="A7579" t="str">
            <v>850E20100</v>
          </cell>
          <cell r="C7579" t="str">
            <v>FT</v>
          </cell>
          <cell r="D7579" t="str">
            <v>GROOVING FOR 4" RECESSED PAVEMENT MARKING, (CONCRETE)</v>
          </cell>
          <cell r="G7579">
            <v>0</v>
          </cell>
        </row>
        <row r="7580">
          <cell r="A7580" t="str">
            <v>850E20110</v>
          </cell>
          <cell r="C7580" t="str">
            <v>FT</v>
          </cell>
          <cell r="D7580" t="str">
            <v>GROOVING FOR 6" RECESSED PAVEMENT MARKING, (CONCRETE)</v>
          </cell>
          <cell r="G7580">
            <v>0</v>
          </cell>
        </row>
        <row r="7581">
          <cell r="A7581" t="str">
            <v>850E20111</v>
          </cell>
          <cell r="C7581" t="str">
            <v>FT</v>
          </cell>
          <cell r="D7581" t="str">
            <v>GROOVING FOR 6" RECESSED PAVEMENT MARKING, (CONCRETE), AS PER PLAN</v>
          </cell>
          <cell r="G7581">
            <v>0</v>
          </cell>
        </row>
        <row r="7582">
          <cell r="A7582" t="str">
            <v>850E20120</v>
          </cell>
          <cell r="C7582" t="str">
            <v>FT</v>
          </cell>
          <cell r="D7582" t="str">
            <v>GROOVING FOR 8" RECESSED PAVEMENT MARKING, (CONCRETE)</v>
          </cell>
          <cell r="G7582">
            <v>0</v>
          </cell>
        </row>
        <row r="7583">
          <cell r="A7583" t="str">
            <v>850E20130</v>
          </cell>
          <cell r="C7583" t="str">
            <v>FT</v>
          </cell>
          <cell r="D7583" t="str">
            <v>GROOVING FOR 12" RECESSED PAVEMENT MARKING, (CONCRETE)</v>
          </cell>
          <cell r="G7583">
            <v>0</v>
          </cell>
        </row>
        <row r="7584">
          <cell r="A7584" t="str">
            <v>850E20131</v>
          </cell>
          <cell r="C7584" t="str">
            <v>FT</v>
          </cell>
          <cell r="D7584" t="str">
            <v>GROOVING FOR 12" RECESSED PAVEMENT MARKING, (CONCRETE), AS PER PLAN</v>
          </cell>
          <cell r="G7584">
            <v>0</v>
          </cell>
        </row>
        <row r="7585">
          <cell r="A7585" t="str">
            <v>852E10000</v>
          </cell>
          <cell r="C7585" t="str">
            <v>SY</v>
          </cell>
          <cell r="D7585" t="str">
            <v>ULTRA-THIN WHITETOPPING</v>
          </cell>
          <cell r="G7585">
            <v>0</v>
          </cell>
        </row>
        <row r="7586">
          <cell r="A7586" t="str">
            <v>855E00010</v>
          </cell>
          <cell r="C7586" t="str">
            <v>LB</v>
          </cell>
          <cell r="D7586" t="str">
            <v>POST-TENSIONING STRAND TENDON</v>
          </cell>
          <cell r="G7586">
            <v>0</v>
          </cell>
        </row>
        <row r="7587">
          <cell r="A7587" t="str">
            <v>855E00020</v>
          </cell>
          <cell r="C7587" t="str">
            <v>LB</v>
          </cell>
          <cell r="D7587" t="str">
            <v>POST-TENSIONING BAR TENDON</v>
          </cell>
          <cell r="G7587">
            <v>0</v>
          </cell>
        </row>
        <row r="7588">
          <cell r="A7588" t="str">
            <v>856E10000</v>
          </cell>
          <cell r="C7588" t="str">
            <v>CY</v>
          </cell>
          <cell r="D7588" t="str">
            <v>BRIDGE DECK WATERPROOFING ASPHALT CONCRETE</v>
          </cell>
          <cell r="G7588">
            <v>0</v>
          </cell>
        </row>
        <row r="7589">
          <cell r="A7589" t="str">
            <v>858E10000</v>
          </cell>
          <cell r="C7589" t="str">
            <v>SY</v>
          </cell>
          <cell r="D7589" t="str">
            <v>THIN POLYMER EPOXY OVERLAY</v>
          </cell>
          <cell r="G7589">
            <v>0</v>
          </cell>
        </row>
        <row r="7590">
          <cell r="A7590" t="str">
            <v>858E10001</v>
          </cell>
          <cell r="C7590" t="str">
            <v>SY</v>
          </cell>
          <cell r="D7590" t="str">
            <v>THIN POLYMER EPOXY OVERLAY, AS PER PLAN</v>
          </cell>
          <cell r="G7590">
            <v>0</v>
          </cell>
        </row>
        <row r="7591">
          <cell r="A7591" t="str">
            <v>859E10000</v>
          </cell>
          <cell r="C7591" t="str">
            <v>CY</v>
          </cell>
          <cell r="D7591" t="str">
            <v>ASPHALT CONCRETE WITH VERGLIMIT</v>
          </cell>
          <cell r="G7591">
            <v>0</v>
          </cell>
        </row>
        <row r="7592">
          <cell r="A7592" t="str">
            <v>859E10001</v>
          </cell>
          <cell r="C7592" t="str">
            <v>CY</v>
          </cell>
          <cell r="D7592" t="str">
            <v>ASPHALT CONCRETE WITH VERGLIMIT, AS PER PLAN</v>
          </cell>
          <cell r="G7592">
            <v>0</v>
          </cell>
        </row>
        <row r="7593">
          <cell r="A7593" t="str">
            <v>860E10000</v>
          </cell>
          <cell r="C7593" t="str">
            <v>CY</v>
          </cell>
          <cell r="D7593" t="str">
            <v>THINLAY ASPHALT CONCRETE, TYPE MED</v>
          </cell>
          <cell r="G7593">
            <v>0</v>
          </cell>
        </row>
        <row r="7594">
          <cell r="A7594" t="str">
            <v>860E10010</v>
          </cell>
          <cell r="C7594" t="str">
            <v>CY</v>
          </cell>
          <cell r="D7594" t="str">
            <v>THINLAY ASPHALT CONCRETE, TYPE LT</v>
          </cell>
          <cell r="G7594">
            <v>0</v>
          </cell>
        </row>
        <row r="7595">
          <cell r="A7595" t="str">
            <v>861E11100</v>
          </cell>
          <cell r="C7595" t="str">
            <v>CY</v>
          </cell>
          <cell r="D7595" t="str">
            <v>ASPHALT CONCRETE INTERMEDIATE COURSE, 12.5 MM, TYPE A (446)</v>
          </cell>
          <cell r="G7595">
            <v>0</v>
          </cell>
        </row>
        <row r="7596">
          <cell r="A7596" t="str">
            <v>861E11101</v>
          </cell>
          <cell r="C7596" t="str">
            <v>CY</v>
          </cell>
          <cell r="D7596" t="str">
            <v>ASPHALT CONCRETE INTERMEDIATE COURSE, 12.5 MM, TYPE A (446), AS PER PLAN</v>
          </cell>
          <cell r="G7596">
            <v>0</v>
          </cell>
        </row>
        <row r="7597">
          <cell r="A7597" t="str">
            <v>861E11150</v>
          </cell>
          <cell r="C7597" t="str">
            <v>CY</v>
          </cell>
          <cell r="D7597" t="str">
            <v>ASPHALT CONCRETE INTERMEDIATE COURSE, 12.5 MM, TYPE B (446)</v>
          </cell>
          <cell r="G7597">
            <v>0</v>
          </cell>
        </row>
        <row r="7598">
          <cell r="A7598" t="str">
            <v>861E11151</v>
          </cell>
          <cell r="C7598" t="str">
            <v>CY</v>
          </cell>
          <cell r="D7598" t="str">
            <v>ASPHALT CONCRETE INTERMEDIATE COURSE, 12.5 MM, TYPE B (446), AS PER PLAN</v>
          </cell>
          <cell r="G7598">
            <v>0</v>
          </cell>
        </row>
        <row r="7599">
          <cell r="A7599" t="str">
            <v>861E11300</v>
          </cell>
          <cell r="C7599" t="str">
            <v>CY</v>
          </cell>
          <cell r="D7599" t="str">
            <v>ASPHALT CONCRETE INTERMEDIATE COURSE, 12.5 MM, TYPE A (448)</v>
          </cell>
          <cell r="G7599">
            <v>0</v>
          </cell>
        </row>
        <row r="7600">
          <cell r="A7600" t="str">
            <v>861E11301</v>
          </cell>
          <cell r="C7600" t="str">
            <v>CY</v>
          </cell>
          <cell r="D7600" t="str">
            <v>ASPHALT CONCRETE INTERMEDIATE COURSE, 12.5 MM, TYPE A (448), AS PER PLAN</v>
          </cell>
          <cell r="G7600">
            <v>0</v>
          </cell>
        </row>
        <row r="7601">
          <cell r="A7601" t="str">
            <v>861E11350</v>
          </cell>
          <cell r="C7601" t="str">
            <v>CY</v>
          </cell>
          <cell r="D7601" t="str">
            <v>ASPHALT CONCRETE INTERMEDIATE COURSE, 12.5 MM, TYPE B (448)</v>
          </cell>
          <cell r="G7601">
            <v>0</v>
          </cell>
        </row>
        <row r="7602">
          <cell r="A7602" t="str">
            <v>861E11351</v>
          </cell>
          <cell r="C7602" t="str">
            <v>CY</v>
          </cell>
          <cell r="D7602" t="str">
            <v>ASPHALT CONCRETE INTERMEDIATE COURSE, 12.5 MM, TYPE B (448), AS PER PLAN</v>
          </cell>
          <cell r="G7602">
            <v>0</v>
          </cell>
        </row>
        <row r="7603">
          <cell r="A7603" t="str">
            <v>862E00500</v>
          </cell>
          <cell r="C7603" t="str">
            <v>HOUR</v>
          </cell>
          <cell r="D7603" t="str">
            <v>SCALING</v>
          </cell>
          <cell r="G7603">
            <v>0</v>
          </cell>
        </row>
        <row r="7604">
          <cell r="A7604" t="str">
            <v>862E00600</v>
          </cell>
          <cell r="C7604" t="str">
            <v>SY</v>
          </cell>
          <cell r="D7604" t="str">
            <v>SLOPE DRAPE</v>
          </cell>
          <cell r="G7604">
            <v>0</v>
          </cell>
        </row>
        <row r="7605">
          <cell r="A7605" t="str">
            <v>862E00601</v>
          </cell>
          <cell r="C7605" t="str">
            <v>SY</v>
          </cell>
          <cell r="D7605" t="str">
            <v>SLOPE DRAPE, AS PER PLAN</v>
          </cell>
          <cell r="G7605">
            <v>0</v>
          </cell>
        </row>
        <row r="7606">
          <cell r="A7606" t="str">
            <v>862E00610</v>
          </cell>
          <cell r="C7606" t="str">
            <v>CY</v>
          </cell>
          <cell r="D7606" t="str">
            <v>EXCAVATION</v>
          </cell>
          <cell r="G7606">
            <v>0</v>
          </cell>
        </row>
        <row r="7607">
          <cell r="A7607" t="str">
            <v>862E00611</v>
          </cell>
          <cell r="C7607" t="str">
            <v>CY</v>
          </cell>
          <cell r="D7607" t="str">
            <v>EXCAVATION, AS PER PLAN</v>
          </cell>
          <cell r="G7607">
            <v>0</v>
          </cell>
        </row>
        <row r="7608">
          <cell r="A7608" t="str">
            <v>862E00700</v>
          </cell>
          <cell r="C7608" t="str">
            <v>SF</v>
          </cell>
          <cell r="D7608" t="str">
            <v>TRIM BLASTING</v>
          </cell>
          <cell r="G7608">
            <v>0</v>
          </cell>
        </row>
        <row r="7609">
          <cell r="A7609" t="str">
            <v>862E99000</v>
          </cell>
          <cell r="C7609" t="str">
            <v>FT</v>
          </cell>
          <cell r="D7609" t="str">
            <v>ROCKFALL PROTECTION, MISC.:</v>
          </cell>
          <cell r="F7609" t="str">
            <v>ADD SUPPLEMENTAL DESCRIPTION</v>
          </cell>
          <cell r="G7609">
            <v>1</v>
          </cell>
        </row>
        <row r="7610">
          <cell r="A7610" t="str">
            <v>863E00100</v>
          </cell>
          <cell r="C7610" t="str">
            <v>SY</v>
          </cell>
          <cell r="D7610" t="str">
            <v>GEOGRID, TYPE P1</v>
          </cell>
          <cell r="G7610">
            <v>0</v>
          </cell>
        </row>
        <row r="7611">
          <cell r="A7611" t="str">
            <v>863E00200</v>
          </cell>
          <cell r="C7611" t="str">
            <v>SY</v>
          </cell>
          <cell r="D7611" t="str">
            <v>GEOGRID, TYPE P2</v>
          </cell>
          <cell r="G7611">
            <v>0</v>
          </cell>
        </row>
        <row r="7612">
          <cell r="A7612" t="str">
            <v>863E00300</v>
          </cell>
          <cell r="C7612" t="str">
            <v>SY</v>
          </cell>
          <cell r="D7612" t="str">
            <v>GEOGRID, TYPE P3</v>
          </cell>
          <cell r="G7612">
            <v>0</v>
          </cell>
        </row>
        <row r="7613">
          <cell r="A7613" t="str">
            <v>863E00400</v>
          </cell>
          <cell r="C7613" t="str">
            <v>SY</v>
          </cell>
          <cell r="D7613" t="str">
            <v>GEOGRID, TYPE P4</v>
          </cell>
          <cell r="G7613">
            <v>0</v>
          </cell>
        </row>
        <row r="7614">
          <cell r="A7614" t="str">
            <v>863E00500</v>
          </cell>
          <cell r="C7614" t="str">
            <v>SY</v>
          </cell>
          <cell r="D7614" t="str">
            <v>GEOGRID, TYPE P5</v>
          </cell>
          <cell r="G7614">
            <v>0</v>
          </cell>
        </row>
        <row r="7615">
          <cell r="A7615" t="str">
            <v>863E00600</v>
          </cell>
          <cell r="C7615" t="str">
            <v>SY</v>
          </cell>
          <cell r="D7615" t="str">
            <v>GEOGRID, TYPE S1</v>
          </cell>
          <cell r="G7615">
            <v>0</v>
          </cell>
        </row>
        <row r="7616">
          <cell r="A7616" t="str">
            <v>863E00700</v>
          </cell>
          <cell r="C7616" t="str">
            <v>SY</v>
          </cell>
          <cell r="D7616" t="str">
            <v>GEOGRID, TYPE S2</v>
          </cell>
          <cell r="G7616">
            <v>0</v>
          </cell>
        </row>
        <row r="7617">
          <cell r="A7617" t="str">
            <v>863E00800</v>
          </cell>
          <cell r="C7617" t="str">
            <v>CY</v>
          </cell>
          <cell r="D7617" t="str">
            <v>REINFORCED EMBANKMENT</v>
          </cell>
          <cell r="G7617">
            <v>0</v>
          </cell>
        </row>
        <row r="7618">
          <cell r="A7618" t="str">
            <v>863E00801</v>
          </cell>
          <cell r="C7618" t="str">
            <v>CY</v>
          </cell>
          <cell r="D7618" t="str">
            <v>REINFORCED EMBANKMENT, AS PER PLAN</v>
          </cell>
          <cell r="G7618">
            <v>0</v>
          </cell>
        </row>
        <row r="7619">
          <cell r="A7619" t="str">
            <v>864E10000</v>
          </cell>
          <cell r="C7619" t="str">
            <v>GAL</v>
          </cell>
          <cell r="D7619" t="str">
            <v>POLYURETHANE EXPANDING FOAM, PREMIXED</v>
          </cell>
          <cell r="G7619">
            <v>0</v>
          </cell>
        </row>
        <row r="7620">
          <cell r="A7620" t="str">
            <v>866E00100</v>
          </cell>
          <cell r="C7620" t="str">
            <v>EACH</v>
          </cell>
          <cell r="D7620" t="str">
            <v>GROUND ANCHOR,</v>
          </cell>
          <cell r="F7620" t="str">
            <v>SPECIFY ___ KIP MAX. TEST LOAD</v>
          </cell>
          <cell r="G7620">
            <v>1</v>
          </cell>
        </row>
        <row r="7621">
          <cell r="A7621" t="str">
            <v>866E00101</v>
          </cell>
          <cell r="C7621" t="str">
            <v>EACH</v>
          </cell>
          <cell r="D7621" t="str">
            <v>GROUND ANCHOR, AS PER PLAN</v>
          </cell>
          <cell r="F7621" t="str">
            <v>SPECIFY ___ KIP MAX. TEST LOAD</v>
          </cell>
          <cell r="G7621">
            <v>1</v>
          </cell>
        </row>
        <row r="7622">
          <cell r="A7622" t="str">
            <v>866E00200</v>
          </cell>
          <cell r="C7622" t="str">
            <v>EACH</v>
          </cell>
          <cell r="D7622" t="str">
            <v>TEMPORARY GROUND ANCHOR</v>
          </cell>
          <cell r="F7622" t="str">
            <v>SPECIFY ___ KIP MAX. TEST LOAD</v>
          </cell>
          <cell r="G7622">
            <v>1</v>
          </cell>
        </row>
        <row r="7623">
          <cell r="A7623" t="str">
            <v>866E00300</v>
          </cell>
          <cell r="C7623" t="str">
            <v>LS</v>
          </cell>
          <cell r="D7623" t="str">
            <v>INVESTIGATIVE ANCHOR PULLOUT TESTS</v>
          </cell>
          <cell r="G7623">
            <v>0</v>
          </cell>
        </row>
        <row r="7624">
          <cell r="A7624" t="str">
            <v>866E00400</v>
          </cell>
          <cell r="C7624" t="str">
            <v>EACH</v>
          </cell>
          <cell r="D7624" t="str">
            <v>PERFORMANCE TEST</v>
          </cell>
          <cell r="G7624">
            <v>0</v>
          </cell>
        </row>
        <row r="7625">
          <cell r="A7625" t="str">
            <v>866E00500</v>
          </cell>
          <cell r="C7625" t="str">
            <v>EACH</v>
          </cell>
          <cell r="D7625" t="str">
            <v>EXTENDED CREEP TEST</v>
          </cell>
          <cell r="G7625">
            <v>0</v>
          </cell>
        </row>
        <row r="7626">
          <cell r="A7626" t="str">
            <v>866E01000</v>
          </cell>
          <cell r="C7626" t="str">
            <v>CY</v>
          </cell>
          <cell r="D7626" t="str">
            <v>PRE-GROUTING IN ROCK</v>
          </cell>
          <cell r="G7626">
            <v>0</v>
          </cell>
        </row>
        <row r="7627">
          <cell r="A7627" t="str">
            <v>866E01100</v>
          </cell>
          <cell r="C7627" t="str">
            <v>EACH</v>
          </cell>
          <cell r="D7627" t="str">
            <v>REDRILLING PRE-GROUTED HOLES IN ROCK</v>
          </cell>
          <cell r="G7627">
            <v>0</v>
          </cell>
        </row>
        <row r="7628">
          <cell r="A7628" t="str">
            <v>867E00100</v>
          </cell>
          <cell r="C7628" t="str">
            <v>LS</v>
          </cell>
          <cell r="D7628" t="str">
            <v>TEMPORARY WIRE FACED MECHANICALLY STABILIZED EARTH WALL</v>
          </cell>
          <cell r="G7628">
            <v>0</v>
          </cell>
        </row>
        <row r="7629">
          <cell r="A7629" t="str">
            <v>867E00101</v>
          </cell>
          <cell r="C7629" t="str">
            <v>LS</v>
          </cell>
          <cell r="D7629" t="str">
            <v>TEMPORARY WIRE FACED MECHANICALLY STABILIZED EARTH WALL, AS PER PLAN</v>
          </cell>
          <cell r="G7629">
            <v>0</v>
          </cell>
        </row>
        <row r="7630">
          <cell r="A7630" t="str">
            <v>869E00100</v>
          </cell>
          <cell r="C7630" t="str">
            <v>EACH</v>
          </cell>
          <cell r="D7630" t="str">
            <v>HIGH LOAD MULTI-ROTATIONAL (HLMR) BEARINGS</v>
          </cell>
          <cell r="G7630">
            <v>0</v>
          </cell>
        </row>
        <row r="7631">
          <cell r="A7631" t="str">
            <v>869E00101</v>
          </cell>
          <cell r="C7631" t="str">
            <v>EACH</v>
          </cell>
          <cell r="D7631" t="str">
            <v>HIGH LOAD MULTI-ROTATIONAL (HLMR) BEARINGS, AS PER PLAN</v>
          </cell>
          <cell r="G7631">
            <v>0</v>
          </cell>
        </row>
        <row r="7632">
          <cell r="A7632" t="str">
            <v>870E10000</v>
          </cell>
          <cell r="C7632" t="str">
            <v>SF</v>
          </cell>
          <cell r="D7632" t="str">
            <v>PREFABRICATED MODULAR RETAINING WALL</v>
          </cell>
          <cell r="G7632">
            <v>0</v>
          </cell>
        </row>
        <row r="7633">
          <cell r="A7633" t="str">
            <v>870E10001</v>
          </cell>
          <cell r="C7633" t="str">
            <v>SF</v>
          </cell>
          <cell r="D7633" t="str">
            <v>PREFABRICATED MODULAR RETAINING WALL, AS PER PLAN</v>
          </cell>
          <cell r="G7633">
            <v>0</v>
          </cell>
        </row>
        <row r="7634">
          <cell r="A7634" t="str">
            <v>870E11000</v>
          </cell>
          <cell r="C7634" t="str">
            <v>CY</v>
          </cell>
          <cell r="D7634" t="str">
            <v>WALL EXCAVATION</v>
          </cell>
          <cell r="G7634">
            <v>0</v>
          </cell>
        </row>
        <row r="7635">
          <cell r="A7635" t="str">
            <v>870E11100</v>
          </cell>
          <cell r="C7635" t="str">
            <v>CY</v>
          </cell>
          <cell r="D7635" t="str">
            <v>NATURAL SOIL</v>
          </cell>
          <cell r="G7635">
            <v>0</v>
          </cell>
        </row>
        <row r="7636">
          <cell r="A7636" t="str">
            <v>870E12000</v>
          </cell>
          <cell r="C7636" t="str">
            <v>FT</v>
          </cell>
          <cell r="D7636" t="str">
            <v>6" DRAINAGE PIPE, PERFORATED</v>
          </cell>
          <cell r="G7636">
            <v>0</v>
          </cell>
        </row>
        <row r="7637">
          <cell r="A7637" t="str">
            <v>870E12100</v>
          </cell>
          <cell r="C7637" t="str">
            <v>FT</v>
          </cell>
          <cell r="D7637" t="str">
            <v>6" DRAINAGE PIPE, NON-PERFORATED</v>
          </cell>
          <cell r="G7637">
            <v>0</v>
          </cell>
        </row>
        <row r="7638">
          <cell r="A7638" t="str">
            <v>870E12500</v>
          </cell>
          <cell r="C7638" t="str">
            <v>FT</v>
          </cell>
          <cell r="D7638" t="str">
            <v>CONCRETE COPING</v>
          </cell>
          <cell r="G7638">
            <v>0</v>
          </cell>
        </row>
        <row r="7639">
          <cell r="A7639" t="str">
            <v>870E14000</v>
          </cell>
          <cell r="C7639" t="str">
            <v>DAY</v>
          </cell>
          <cell r="D7639" t="str">
            <v>ON-SITE ASSISTANCE</v>
          </cell>
          <cell r="G7639">
            <v>0</v>
          </cell>
        </row>
        <row r="7640">
          <cell r="A7640" t="str">
            <v>870E15000</v>
          </cell>
          <cell r="C7640" t="str">
            <v>LS</v>
          </cell>
          <cell r="D7640" t="str">
            <v>PMRW INSPECTION AND COMPACTION TESTING</v>
          </cell>
          <cell r="G7640">
            <v>0</v>
          </cell>
        </row>
        <row r="7641">
          <cell r="A7641" t="str">
            <v>871E10000</v>
          </cell>
          <cell r="C7641" t="str">
            <v>CY</v>
          </cell>
          <cell r="D7641" t="str">
            <v>EMBANKMENT USING FLY ASH</v>
          </cell>
          <cell r="G7641">
            <v>0</v>
          </cell>
        </row>
        <row r="7642">
          <cell r="A7642" t="str">
            <v>871E10020</v>
          </cell>
          <cell r="C7642" t="str">
            <v>CY</v>
          </cell>
          <cell r="D7642" t="str">
            <v>EMBANKMENT USING BOTTOM ASH</v>
          </cell>
          <cell r="G7642">
            <v>0</v>
          </cell>
        </row>
        <row r="7643">
          <cell r="A7643" t="str">
            <v>871E10040</v>
          </cell>
          <cell r="C7643" t="str">
            <v>CY</v>
          </cell>
          <cell r="D7643" t="str">
            <v>EMBANKMENT USING FOUNDRY SAND</v>
          </cell>
          <cell r="G7643">
            <v>0</v>
          </cell>
        </row>
        <row r="7644">
          <cell r="A7644" t="str">
            <v>871E10060</v>
          </cell>
          <cell r="C7644" t="str">
            <v>CY</v>
          </cell>
          <cell r="D7644" t="str">
            <v>EMBANKMENT USING RECYCLED GLASS</v>
          </cell>
          <cell r="G7644">
            <v>0</v>
          </cell>
        </row>
        <row r="7645">
          <cell r="A7645" t="str">
            <v>871E10080</v>
          </cell>
          <cell r="C7645" t="str">
            <v>CY</v>
          </cell>
          <cell r="D7645" t="str">
            <v>EMBANKMENT USING TIRE SHREDS</v>
          </cell>
          <cell r="G7645">
            <v>0</v>
          </cell>
        </row>
        <row r="7646">
          <cell r="A7646" t="str">
            <v>871E10090</v>
          </cell>
          <cell r="C7646" t="str">
            <v>CY</v>
          </cell>
          <cell r="D7646" t="str">
            <v>EMBANKMENT USING PETROLEUM CONTAMINATED SOIL</v>
          </cell>
          <cell r="G7646">
            <v>0</v>
          </cell>
        </row>
        <row r="7647">
          <cell r="A7647" t="str">
            <v>871E10110</v>
          </cell>
          <cell r="C7647" t="str">
            <v>CY</v>
          </cell>
          <cell r="D7647" t="str">
            <v>EMBANKMENT USING RECYCLED MATERIALS</v>
          </cell>
          <cell r="G7647">
            <v>0</v>
          </cell>
        </row>
        <row r="7648">
          <cell r="A7648" t="str">
            <v>871E30000</v>
          </cell>
          <cell r="C7648" t="str">
            <v>LS</v>
          </cell>
          <cell r="D7648" t="str">
            <v>SOILS CONSULTANT ANALYSIS</v>
          </cell>
          <cell r="G7648">
            <v>0</v>
          </cell>
        </row>
        <row r="7649">
          <cell r="A7649" t="str">
            <v>872E10000</v>
          </cell>
          <cell r="C7649" t="str">
            <v>FT</v>
          </cell>
          <cell r="D7649" t="str">
            <v>VOID REDUCING ASPHALT MEMBRANE (VRAM)</v>
          </cell>
          <cell r="G7649">
            <v>0</v>
          </cell>
        </row>
        <row r="7650">
          <cell r="A7650" t="str">
            <v>872E10001</v>
          </cell>
          <cell r="C7650" t="str">
            <v>FT</v>
          </cell>
          <cell r="D7650" t="str">
            <v>VOID REDUCING ASPHALT MEMBRANE (VRAM), AS PER PLAN</v>
          </cell>
          <cell r="G7650">
            <v>0</v>
          </cell>
        </row>
        <row r="7651">
          <cell r="A7651" t="str">
            <v>874E20000</v>
          </cell>
          <cell r="C7651" t="str">
            <v>FT</v>
          </cell>
          <cell r="D7651" t="str">
            <v>LONGITUDINAL JOINT PREPARATION</v>
          </cell>
          <cell r="G7651">
            <v>0</v>
          </cell>
        </row>
        <row r="7652">
          <cell r="A7652" t="str">
            <v>874E20001</v>
          </cell>
          <cell r="C7652" t="str">
            <v>FT</v>
          </cell>
          <cell r="D7652" t="str">
            <v>LONGITUDINAL JOINT PREPARATION, AS PER PLAN</v>
          </cell>
          <cell r="G7652">
            <v>0</v>
          </cell>
        </row>
        <row r="7653">
          <cell r="A7653" t="str">
            <v>874E21000</v>
          </cell>
          <cell r="C7653" t="str">
            <v>MILE</v>
          </cell>
          <cell r="D7653" t="str">
            <v>LONGITUDINAL JOINT PREPARATION</v>
          </cell>
          <cell r="G7653">
            <v>0</v>
          </cell>
        </row>
        <row r="7654">
          <cell r="A7654" t="str">
            <v>874E21001</v>
          </cell>
          <cell r="C7654" t="str">
            <v>MILE</v>
          </cell>
          <cell r="D7654" t="str">
            <v>LONGITUDINAL JOINT PREPARATION, AS PER PLAN</v>
          </cell>
          <cell r="G7654">
            <v>0</v>
          </cell>
        </row>
        <row r="7655">
          <cell r="A7655" t="str">
            <v>875E10000</v>
          </cell>
          <cell r="C7655" t="str">
            <v>LB</v>
          </cell>
          <cell r="D7655" t="str">
            <v>LONGITUDINAL JOINT ADHESIVE</v>
          </cell>
          <cell r="G7655">
            <v>0</v>
          </cell>
        </row>
        <row r="7656">
          <cell r="A7656" t="str">
            <v>878E25000</v>
          </cell>
          <cell r="C7656" t="str">
            <v>LS</v>
          </cell>
          <cell r="D7656" t="str">
            <v>INSPECTION AND COMPACTION TESTING OF UNBOUND MATERIALS</v>
          </cell>
          <cell r="G7656">
            <v>0</v>
          </cell>
        </row>
        <row r="7657">
          <cell r="A7657" t="str">
            <v>880E10000</v>
          </cell>
          <cell r="C7657" t="str">
            <v>CY</v>
          </cell>
          <cell r="D7657" t="str">
            <v>ASPHALT CONCRETE WITH WARRANTY (5 YEARS)</v>
          </cell>
          <cell r="G7657">
            <v>0</v>
          </cell>
        </row>
        <row r="7658">
          <cell r="A7658" t="str">
            <v>880E10001</v>
          </cell>
          <cell r="C7658" t="str">
            <v>CY</v>
          </cell>
          <cell r="D7658" t="str">
            <v>ASPHALT CONCRETE WITH WARRANTY (5 YEARS), AS PER PLAN</v>
          </cell>
          <cell r="G7658">
            <v>0</v>
          </cell>
        </row>
        <row r="7659">
          <cell r="A7659" t="str">
            <v>880E15000</v>
          </cell>
          <cell r="C7659" t="str">
            <v>CY</v>
          </cell>
          <cell r="D7659" t="str">
            <v>ASPHALT CONCRETE WITH WARRANTY (7 YEARS)</v>
          </cell>
          <cell r="G7659">
            <v>0</v>
          </cell>
        </row>
        <row r="7660">
          <cell r="A7660" t="str">
            <v>880E15001</v>
          </cell>
          <cell r="C7660" t="str">
            <v>CY</v>
          </cell>
          <cell r="D7660" t="str">
            <v>ASPHALT CONCRETE WITH WARRANTY (7 YEARS), AS PER PLAN</v>
          </cell>
          <cell r="G7660">
            <v>0</v>
          </cell>
        </row>
        <row r="7661">
          <cell r="A7661" t="str">
            <v>880E99000</v>
          </cell>
          <cell r="B7661" t="str">
            <v>Y</v>
          </cell>
          <cell r="C7661" t="str">
            <v>LS</v>
          </cell>
          <cell r="D7661" t="str">
            <v>SPECIAL - ASPHALT PAVEMENT (5 YEAR WARRANTY)</v>
          </cell>
          <cell r="F7661" t="str">
            <v>DESIGN BUILD PROJECTS ONLY</v>
          </cell>
          <cell r="G7661">
            <v>0</v>
          </cell>
        </row>
        <row r="7662">
          <cell r="A7662" t="str">
            <v>880E99050</v>
          </cell>
          <cell r="B7662" t="str">
            <v>Y</v>
          </cell>
          <cell r="C7662" t="str">
            <v>LS</v>
          </cell>
          <cell r="D7662" t="str">
            <v>SPECIAL - ASPHALT PAVEMENT (7 YEAR WARRANTY)</v>
          </cell>
          <cell r="F7662" t="str">
            <v>DESIGN BUILD PROJECTS ONLY</v>
          </cell>
          <cell r="G7662">
            <v>0</v>
          </cell>
        </row>
        <row r="7663">
          <cell r="A7663" t="str">
            <v>881E10000</v>
          </cell>
          <cell r="C7663" t="str">
            <v>SY</v>
          </cell>
          <cell r="D7663" t="str">
            <v>MICROSURFACING WITH WARRANTY, SINGLE COURSE</v>
          </cell>
          <cell r="G7663">
            <v>0</v>
          </cell>
        </row>
        <row r="7664">
          <cell r="A7664" t="str">
            <v>881E10001</v>
          </cell>
          <cell r="C7664" t="str">
            <v>SY</v>
          </cell>
          <cell r="D7664" t="str">
            <v>MICROSURFACING WITH WARRANTY, SINGLE COURSE, AS PER PLAN</v>
          </cell>
          <cell r="G7664">
            <v>0</v>
          </cell>
        </row>
        <row r="7665">
          <cell r="A7665" t="str">
            <v>881E20000</v>
          </cell>
          <cell r="C7665" t="str">
            <v>SY</v>
          </cell>
          <cell r="D7665" t="str">
            <v>MICROSURFACING WITH WARRANTY, MULTIPLE COURSE</v>
          </cell>
          <cell r="G7665">
            <v>0</v>
          </cell>
        </row>
        <row r="7666">
          <cell r="A7666" t="str">
            <v>881E20001</v>
          </cell>
          <cell r="C7666" t="str">
            <v>SY</v>
          </cell>
          <cell r="D7666" t="str">
            <v>MICROSURFACING WITH WARRANTY, MULTIPLE COURSE, AS PER PLAN</v>
          </cell>
          <cell r="G7666">
            <v>0</v>
          </cell>
        </row>
        <row r="7667">
          <cell r="A7667" t="str">
            <v>882E10000</v>
          </cell>
          <cell r="C7667" t="str">
            <v>SY</v>
          </cell>
          <cell r="D7667" t="str">
            <v>SINGLE CHIP SEAL WITH TWO YEAR WARRANTY</v>
          </cell>
          <cell r="G7667">
            <v>0</v>
          </cell>
        </row>
        <row r="7668">
          <cell r="A7668" t="str">
            <v>882E10001</v>
          </cell>
          <cell r="C7668" t="str">
            <v>SY</v>
          </cell>
          <cell r="D7668" t="str">
            <v>SINGLE CHIP SEAL WITH TWO YEAR WARRANTY, AS PER PLAN</v>
          </cell>
          <cell r="G7668">
            <v>0</v>
          </cell>
        </row>
        <row r="7669">
          <cell r="A7669" t="str">
            <v>882E20000</v>
          </cell>
          <cell r="C7669" t="str">
            <v>SY</v>
          </cell>
          <cell r="D7669" t="str">
            <v>DOUBLE CHIP SEAL WITH TWO YEAR WARRANTY</v>
          </cell>
          <cell r="G7669">
            <v>0</v>
          </cell>
        </row>
        <row r="7670">
          <cell r="A7670" t="str">
            <v>882E20001</v>
          </cell>
          <cell r="C7670" t="str">
            <v>SY</v>
          </cell>
          <cell r="D7670" t="str">
            <v>DOUBLE CHIP SEAL WITH TWO YEAR WARRANTY, AS PER PLAN</v>
          </cell>
          <cell r="G7670">
            <v>0</v>
          </cell>
        </row>
        <row r="7671">
          <cell r="A7671" t="str">
            <v>882E98000</v>
          </cell>
          <cell r="C7671" t="str">
            <v>SY</v>
          </cell>
          <cell r="D7671" t="str">
            <v>CHIP SEAL, MISC.:</v>
          </cell>
          <cell r="F7671" t="str">
            <v>ADD SUPPLEMENTAL DESCRIPTION</v>
          </cell>
          <cell r="G7671">
            <v>1</v>
          </cell>
        </row>
        <row r="7672">
          <cell r="A7672" t="str">
            <v>883E00050</v>
          </cell>
          <cell r="C7672" t="str">
            <v>SF</v>
          </cell>
          <cell r="D7672" t="str">
            <v>SURFACE PREPARATION OF STRUCTURAL STEEL, WITH WARRANTY</v>
          </cell>
          <cell r="G7672">
            <v>0</v>
          </cell>
        </row>
        <row r="7673">
          <cell r="A7673" t="str">
            <v>883E00060</v>
          </cell>
          <cell r="C7673" t="str">
            <v>LS</v>
          </cell>
          <cell r="D7673" t="str">
            <v>SURFACE PREPARATION OF STRUCTURAL STEEL, WITH WARRANTY</v>
          </cell>
          <cell r="G7673">
            <v>0</v>
          </cell>
        </row>
        <row r="7674">
          <cell r="A7674" t="str">
            <v>883E00200</v>
          </cell>
          <cell r="C7674" t="str">
            <v>SF</v>
          </cell>
          <cell r="D7674" t="str">
            <v>FIELD METALLIZING OF STRUCTURAL STEEL, WITH WARRANTY</v>
          </cell>
          <cell r="G7674">
            <v>0</v>
          </cell>
        </row>
        <row r="7675">
          <cell r="A7675" t="str">
            <v>883E00210</v>
          </cell>
          <cell r="C7675" t="str">
            <v>LS</v>
          </cell>
          <cell r="D7675" t="str">
            <v>FIELD METALLIZING OF STRUCTURAL STEEL, WITH WARRANTY</v>
          </cell>
          <cell r="G7675">
            <v>0</v>
          </cell>
        </row>
        <row r="7676">
          <cell r="A7676" t="str">
            <v>883E00504</v>
          </cell>
          <cell r="C7676" t="str">
            <v>MNHR</v>
          </cell>
          <cell r="D7676" t="str">
            <v>GRINDING FINS, TEARS, SLIVERS ON STRUCTURAL STEEL</v>
          </cell>
          <cell r="G7676">
            <v>0</v>
          </cell>
        </row>
        <row r="7677">
          <cell r="A7677" t="str">
            <v>884E00500</v>
          </cell>
          <cell r="C7677" t="str">
            <v>SY</v>
          </cell>
          <cell r="D7677" t="str">
            <v>VARIABLE THICKNESS PORTLAND CEMENT CONCRETE PAVEMENT (7 YEAR WARRANTY)</v>
          </cell>
          <cell r="G7677">
            <v>0</v>
          </cell>
        </row>
        <row r="7678">
          <cell r="A7678" t="str">
            <v>884E10000</v>
          </cell>
          <cell r="C7678" t="str">
            <v>SY</v>
          </cell>
          <cell r="D7678" t="str">
            <v>8" PORTLAND CEMENT CONCRETE PAVEMENT (7 YEAR WARRANTY)</v>
          </cell>
          <cell r="G7678">
            <v>0</v>
          </cell>
        </row>
        <row r="7679">
          <cell r="A7679" t="str">
            <v>884E10050</v>
          </cell>
          <cell r="C7679" t="str">
            <v>SY</v>
          </cell>
          <cell r="D7679" t="str">
            <v>9" PORTLAND CEMENT CONCRETE PAVEMENT (7 YEAR WARRANTY)</v>
          </cell>
          <cell r="G7679">
            <v>0</v>
          </cell>
        </row>
        <row r="7680">
          <cell r="A7680" t="str">
            <v>884E10051</v>
          </cell>
          <cell r="C7680" t="str">
            <v>SY</v>
          </cell>
          <cell r="D7680" t="str">
            <v>9" PORTLAND CEMENT CONCRETE PAVEMENT (7 YEAR WARRANTY), AS PER PLAN</v>
          </cell>
          <cell r="G7680">
            <v>0</v>
          </cell>
        </row>
        <row r="7681">
          <cell r="A7681" t="str">
            <v>884E10080</v>
          </cell>
          <cell r="C7681" t="str">
            <v>SY</v>
          </cell>
          <cell r="D7681" t="str">
            <v>9.5" PORTLAND CEMENT CONCRETE PAVEMENT (7 YEAR WARRANTY)</v>
          </cell>
          <cell r="G7681">
            <v>0</v>
          </cell>
        </row>
        <row r="7682">
          <cell r="A7682" t="str">
            <v>884E10100</v>
          </cell>
          <cell r="C7682" t="str">
            <v>SY</v>
          </cell>
          <cell r="D7682" t="str">
            <v>10" PORTLAND CEMENT CONCRETE PAVEMENT (7 YEAR WARRANTY)</v>
          </cell>
          <cell r="G7682">
            <v>0</v>
          </cell>
        </row>
        <row r="7683">
          <cell r="A7683" t="str">
            <v>884E10150</v>
          </cell>
          <cell r="C7683" t="str">
            <v>SY</v>
          </cell>
          <cell r="D7683" t="str">
            <v>11" PORTLAND CEMENT CONCRETE PAVEMENT (7 YEAR WARRANTY)</v>
          </cell>
          <cell r="G7683">
            <v>0</v>
          </cell>
        </row>
        <row r="7684">
          <cell r="A7684" t="str">
            <v>884E10200</v>
          </cell>
          <cell r="C7684" t="str">
            <v>SY</v>
          </cell>
          <cell r="D7684" t="str">
            <v>12" PORTLAND CEMENT CONCRETE PAVEMENT (7 YEAR WARRANTY)</v>
          </cell>
          <cell r="G7684">
            <v>0</v>
          </cell>
        </row>
        <row r="7685">
          <cell r="A7685" t="str">
            <v>884E10201</v>
          </cell>
          <cell r="C7685" t="str">
            <v>SY</v>
          </cell>
          <cell r="D7685" t="str">
            <v>12" PORTLAND CEMENT CONCRETE PAVEMENT (7 YEAR WARRANTY), AS PER PLAN</v>
          </cell>
          <cell r="G7685">
            <v>0</v>
          </cell>
        </row>
        <row r="7686">
          <cell r="A7686" t="str">
            <v>884E10240</v>
          </cell>
          <cell r="C7686" t="str">
            <v>SY</v>
          </cell>
          <cell r="D7686" t="str">
            <v>12.5" PORTLAND CEMENT CONCRETE PAVEMENT (7 YEAR WARRANTY)</v>
          </cell>
          <cell r="G7686">
            <v>0</v>
          </cell>
        </row>
        <row r="7687">
          <cell r="A7687" t="str">
            <v>884E10250</v>
          </cell>
          <cell r="C7687" t="str">
            <v>SY</v>
          </cell>
          <cell r="D7687" t="str">
            <v>13" PORTLAND CEMENT CONCRETE PAVEMENT (7 YEAR WARRANTY)</v>
          </cell>
          <cell r="G7687">
            <v>0</v>
          </cell>
        </row>
        <row r="7688">
          <cell r="A7688" t="str">
            <v>884E10270</v>
          </cell>
          <cell r="C7688" t="str">
            <v>SY</v>
          </cell>
          <cell r="D7688" t="str">
            <v>13.5" PORTLAND CEMENT CONCRETE PAVEMENT (7 YEAR WARRANTY)</v>
          </cell>
          <cell r="G7688">
            <v>0</v>
          </cell>
        </row>
        <row r="7689">
          <cell r="A7689" t="str">
            <v>884E10300</v>
          </cell>
          <cell r="C7689" t="str">
            <v>SY</v>
          </cell>
          <cell r="D7689" t="str">
            <v>14" PORTLAND CEMENT CONCRETE PAVEMENT (7 YEAR WARRANTY)</v>
          </cell>
          <cell r="G7689">
            <v>0</v>
          </cell>
        </row>
        <row r="7690">
          <cell r="A7690" t="str">
            <v>884E10320</v>
          </cell>
          <cell r="C7690" t="str">
            <v>SY</v>
          </cell>
          <cell r="D7690" t="str">
            <v>14.5" PORTLAND CEMENT CONCRETE PAVEMENT (7 YEAR WARRANTY)</v>
          </cell>
          <cell r="G7690">
            <v>0</v>
          </cell>
        </row>
        <row r="7691">
          <cell r="A7691" t="str">
            <v>884E10321</v>
          </cell>
          <cell r="C7691" t="str">
            <v>SY</v>
          </cell>
          <cell r="D7691" t="str">
            <v>14.5" PORTLAND CEMENT CONCRETE PAVEMENT (7 YEAR WARRANTY), AS PER PLAN</v>
          </cell>
          <cell r="G7691">
            <v>0</v>
          </cell>
        </row>
        <row r="7692">
          <cell r="A7692" t="str">
            <v>884E10350</v>
          </cell>
          <cell r="C7692" t="str">
            <v>SY</v>
          </cell>
          <cell r="D7692" t="str">
            <v>15" PORTLAND CEMENT CONCRETE PAVEMENT (7 YEAR WARRANTY)</v>
          </cell>
          <cell r="G7692">
            <v>0</v>
          </cell>
        </row>
        <row r="7693">
          <cell r="A7693" t="str">
            <v>884E80000</v>
          </cell>
          <cell r="C7693" t="str">
            <v>SY</v>
          </cell>
          <cell r="D7693" t="str">
            <v>PORTLAND CEMENT CONCRETE PAVEMENT (7 YEAR WARRANTY), MISC.:</v>
          </cell>
          <cell r="F7693" t="str">
            <v>SPECIFY THICKNESS</v>
          </cell>
          <cell r="G7693">
            <v>1</v>
          </cell>
        </row>
        <row r="7694">
          <cell r="A7694" t="str">
            <v>884E99000</v>
          </cell>
          <cell r="B7694" t="str">
            <v>Y</v>
          </cell>
          <cell r="C7694" t="str">
            <v>LS</v>
          </cell>
          <cell r="D7694" t="str">
            <v>SPECIAL - PORTLAND CEMENT CONCRETE PAVEMENT (7 YEAR WARRANTY)</v>
          </cell>
          <cell r="F7694" t="str">
            <v>DESIGN BUILD PROJECTS ONLY</v>
          </cell>
          <cell r="G7694">
            <v>0</v>
          </cell>
        </row>
        <row r="7695">
          <cell r="A7695" t="str">
            <v>885E00050</v>
          </cell>
          <cell r="C7695" t="str">
            <v>SF</v>
          </cell>
          <cell r="D7695" t="str">
            <v>SURFACE PREPARATION OF EXISTING STRUCTURAL STEEL, WITH WARRANTY</v>
          </cell>
          <cell r="G7695">
            <v>0</v>
          </cell>
        </row>
        <row r="7696">
          <cell r="A7696" t="str">
            <v>885E00051</v>
          </cell>
          <cell r="C7696" t="str">
            <v>SF</v>
          </cell>
          <cell r="D7696" t="str">
            <v>SURFACE PREPARATION OF EXISTING STRUCTURAL STEEL, WITH WARRANTY, AS PER PLAN</v>
          </cell>
          <cell r="G7696">
            <v>0</v>
          </cell>
        </row>
        <row r="7697">
          <cell r="A7697" t="str">
            <v>885E00056</v>
          </cell>
          <cell r="C7697" t="str">
            <v>SF</v>
          </cell>
          <cell r="D7697" t="str">
            <v>FIELD PAINTING OF EXISTING STRUCTURAL STEEL, PRIME COAT, WITH WARRANTY</v>
          </cell>
          <cell r="G7697">
            <v>0</v>
          </cell>
        </row>
        <row r="7698">
          <cell r="A7698" t="str">
            <v>885E00057</v>
          </cell>
          <cell r="C7698" t="str">
            <v>SF</v>
          </cell>
          <cell r="D7698" t="str">
            <v>FIELD PAINTING OF EXISTING STRUCTURAL STEEL, PRIME COAT, WITH WARRANTY, AS PER PLAN</v>
          </cell>
          <cell r="G7698">
            <v>0</v>
          </cell>
        </row>
        <row r="7699">
          <cell r="A7699" t="str">
            <v>885E00060</v>
          </cell>
          <cell r="C7699" t="str">
            <v>SF</v>
          </cell>
          <cell r="D7699" t="str">
            <v>FIELD PAINTING OF EXISTING STRUCTURAL STEEL, INTERMEDIATE COAT, WITH WARRANTY</v>
          </cell>
          <cell r="G7699">
            <v>0</v>
          </cell>
        </row>
        <row r="7700">
          <cell r="A7700" t="str">
            <v>885E00061</v>
          </cell>
          <cell r="C7700" t="str">
            <v>SF</v>
          </cell>
          <cell r="D7700" t="str">
            <v>FIELD PAINTING OF EXISTING STRUCTURAL STEEL, INTERMEDIATE COAT, WITH WARRANTY, AS PER PLAN</v>
          </cell>
          <cell r="G7700">
            <v>0</v>
          </cell>
        </row>
        <row r="7701">
          <cell r="A7701" t="str">
            <v>885E00066</v>
          </cell>
          <cell r="C7701" t="str">
            <v>SF</v>
          </cell>
          <cell r="D7701" t="str">
            <v>FIELD PAINTING STRUCTURAL STEEL, FINISH COAT, WITH WARRANTY</v>
          </cell>
          <cell r="G7701">
            <v>0</v>
          </cell>
        </row>
        <row r="7702">
          <cell r="A7702" t="str">
            <v>885E00067</v>
          </cell>
          <cell r="C7702" t="str">
            <v>SF</v>
          </cell>
          <cell r="D7702" t="str">
            <v>FIELD PAINTING STRUCTURAL STEEL, FINISH COAT, WITH WARRANTY, AS PER PLAN</v>
          </cell>
          <cell r="G7702">
            <v>0</v>
          </cell>
        </row>
        <row r="7703">
          <cell r="A7703" t="str">
            <v>885E00100</v>
          </cell>
          <cell r="C7703" t="str">
            <v>LS</v>
          </cell>
          <cell r="D7703" t="str">
            <v>SURFACE PREPARATION OF EXISTING STRUCTURAL STEEL, WITH WARRANTY</v>
          </cell>
          <cell r="G7703">
            <v>0</v>
          </cell>
        </row>
        <row r="7704">
          <cell r="A7704" t="str">
            <v>885E00200</v>
          </cell>
          <cell r="C7704" t="str">
            <v>LS</v>
          </cell>
          <cell r="D7704" t="str">
            <v>FIELD PAINTING OF EXISTING STRUCTURAL STEEL, PRIME COAT, WITH WARRANTY</v>
          </cell>
          <cell r="G7704">
            <v>0</v>
          </cell>
        </row>
        <row r="7705">
          <cell r="A7705" t="str">
            <v>885E00300</v>
          </cell>
          <cell r="C7705" t="str">
            <v>LS</v>
          </cell>
          <cell r="D7705" t="str">
            <v>FIELD PAINTING STRUCTURAL STEEL, INTERMEDIATE COAT, WITH WARRANTY</v>
          </cell>
          <cell r="G7705">
            <v>0</v>
          </cell>
        </row>
        <row r="7706">
          <cell r="A7706" t="str">
            <v>885E00400</v>
          </cell>
          <cell r="C7706" t="str">
            <v>LS</v>
          </cell>
          <cell r="D7706" t="str">
            <v>FIELD PAINTING STRUCTURAL STEEL, FINISH COAT, WITH WARRANTY</v>
          </cell>
          <cell r="G7706">
            <v>0</v>
          </cell>
        </row>
        <row r="7707">
          <cell r="A7707" t="str">
            <v>885E00504</v>
          </cell>
          <cell r="C7707" t="str">
            <v>MNHR</v>
          </cell>
          <cell r="D7707" t="str">
            <v>GRINDING FINS, TEARS, SLIVERS ON EXISTING STRUCTURAL STEEL</v>
          </cell>
          <cell r="G7707">
            <v>0</v>
          </cell>
        </row>
        <row r="7708">
          <cell r="A7708" t="str">
            <v>885E00800</v>
          </cell>
          <cell r="C7708" t="str">
            <v>LB</v>
          </cell>
          <cell r="D7708" t="str">
            <v>FIELD PAINTING STRUCTURAL STEEL, INTERMEDIATE COAT, WITH WARRANTY</v>
          </cell>
          <cell r="G7708">
            <v>0</v>
          </cell>
        </row>
        <row r="7709">
          <cell r="A7709" t="str">
            <v>885E00850</v>
          </cell>
          <cell r="C7709" t="str">
            <v>LB</v>
          </cell>
          <cell r="D7709" t="str">
            <v>FIELD PAINTING STRUCTURAL STEEL, FINISH COAT, WITH WARRANTY</v>
          </cell>
          <cell r="G7709">
            <v>0</v>
          </cell>
        </row>
        <row r="7710">
          <cell r="A7710" t="str">
            <v>885E10000</v>
          </cell>
          <cell r="C7710" t="str">
            <v>EACH</v>
          </cell>
          <cell r="D7710" t="str">
            <v>FINAL INSPECTION REPAIR</v>
          </cell>
          <cell r="G7710">
            <v>0</v>
          </cell>
        </row>
        <row r="7711">
          <cell r="A7711" t="str">
            <v>885E90000</v>
          </cell>
          <cell r="C7711" t="str">
            <v>SF</v>
          </cell>
          <cell r="D7711" t="str">
            <v>FIELD PAINTING, MISC.:</v>
          </cell>
          <cell r="F7711" t="str">
            <v>ADD SUPPLEMENTAL DESCRIPTION</v>
          </cell>
          <cell r="G7711">
            <v>1</v>
          </cell>
        </row>
        <row r="7712">
          <cell r="A7712" t="str">
            <v>885E90010</v>
          </cell>
          <cell r="C7712" t="str">
            <v>LS</v>
          </cell>
          <cell r="D7712" t="str">
            <v>FIELD PAINTING, MISC.:</v>
          </cell>
          <cell r="F7712" t="str">
            <v>ADD SUPPLEMENTAL DESCRIPTION</v>
          </cell>
          <cell r="G7712">
            <v>1</v>
          </cell>
        </row>
        <row r="7713">
          <cell r="A7713" t="str">
            <v>885E90020</v>
          </cell>
          <cell r="C7713" t="str">
            <v>FT</v>
          </cell>
          <cell r="D7713" t="str">
            <v>FIELD PAINTING, MISC.:</v>
          </cell>
          <cell r="F7713" t="str">
            <v>ADD SUPPLEMENTAL DESCRIPTION</v>
          </cell>
          <cell r="G7713">
            <v>1</v>
          </cell>
        </row>
        <row r="7714">
          <cell r="A7714" t="str">
            <v>886E11000</v>
          </cell>
          <cell r="C7714" t="str">
            <v>GAL</v>
          </cell>
          <cell r="D7714" t="str">
            <v>FOG SEAL</v>
          </cell>
          <cell r="G7714">
            <v>0</v>
          </cell>
        </row>
        <row r="7715">
          <cell r="A7715" t="str">
            <v>888E10000</v>
          </cell>
          <cell r="C7715" t="str">
            <v>SY</v>
          </cell>
          <cell r="D7715" t="str">
            <v>HIGH FRICTION SURFACE TREATMENT, SINGLE LIFT</v>
          </cell>
          <cell r="G7715">
            <v>0</v>
          </cell>
        </row>
        <row r="7716">
          <cell r="A7716" t="str">
            <v>888E10001</v>
          </cell>
          <cell r="C7716" t="str">
            <v>SY</v>
          </cell>
          <cell r="D7716" t="str">
            <v>HIGH FRICTION SURFACE TREATMENT, SINGLE LIFT, AS PER PLAN</v>
          </cell>
          <cell r="G7716">
            <v>0</v>
          </cell>
        </row>
        <row r="7717">
          <cell r="A7717" t="str">
            <v>888E20000</v>
          </cell>
          <cell r="C7717" t="str">
            <v>SY</v>
          </cell>
          <cell r="D7717" t="str">
            <v>HIGH FRICTION SURFACE TREATMENT, DOUBLE LIFT</v>
          </cell>
          <cell r="G7717">
            <v>0</v>
          </cell>
        </row>
        <row r="7718">
          <cell r="A7718" t="str">
            <v>888E20001</v>
          </cell>
          <cell r="C7718" t="str">
            <v>SY</v>
          </cell>
          <cell r="D7718" t="str">
            <v>HIGH FRICTION SURFACE TREATMENT, DOUBLE LIFT, AS PER PLAN</v>
          </cell>
          <cell r="G7718">
            <v>0</v>
          </cell>
        </row>
        <row r="7719">
          <cell r="A7719" t="str">
            <v>892E10200</v>
          </cell>
          <cell r="C7719" t="str">
            <v>CY</v>
          </cell>
          <cell r="D7719" t="str">
            <v>QC/QA CONCRETE, CLASS QC2, SUPERSTRUCTURE (DECK) WITH WARRANTY</v>
          </cell>
          <cell r="G7719">
            <v>0</v>
          </cell>
        </row>
        <row r="7720">
          <cell r="A7720" t="str">
            <v>892E10201</v>
          </cell>
          <cell r="C7720" t="str">
            <v>CY</v>
          </cell>
          <cell r="D7720" t="str">
            <v>QC/QA CONCRETE, CLASS QC2, SUPERSTRUCTURE (DECK) WITH WARRANTY, AS PER PLAN</v>
          </cell>
          <cell r="G7720">
            <v>0</v>
          </cell>
        </row>
        <row r="7721">
          <cell r="A7721" t="str">
            <v>892E10400</v>
          </cell>
          <cell r="C7721" t="str">
            <v>CY</v>
          </cell>
          <cell r="D7721" t="str">
            <v>QC/QA CONCRETE, CLASS QC3, SUPERSTRUCTURE (DECK) WITH WARRANTY</v>
          </cell>
          <cell r="G7721">
            <v>0</v>
          </cell>
        </row>
        <row r="7722">
          <cell r="A7722" t="str">
            <v>892E10600</v>
          </cell>
          <cell r="C7722" t="str">
            <v>SY</v>
          </cell>
          <cell r="D7722" t="str">
            <v>QC/QA CONCRETE, CLASS QC2, SUPERSTRUCTURE (DECK) WITH WARRANTY</v>
          </cell>
          <cell r="G7722">
            <v>0</v>
          </cell>
        </row>
        <row r="7723">
          <cell r="A7723" t="str">
            <v>892E10800</v>
          </cell>
          <cell r="C7723" t="str">
            <v>SY</v>
          </cell>
          <cell r="D7723" t="str">
            <v>QC/QA CONCRETE, CLASS QC3, SUPERSTRUCTURE (DECK) WITH WARRANTY</v>
          </cell>
          <cell r="G7723">
            <v>0</v>
          </cell>
        </row>
        <row r="7724">
          <cell r="A7724" t="str">
            <v>893E10000</v>
          </cell>
          <cell r="C7724" t="str">
            <v>FT</v>
          </cell>
          <cell r="D7724" t="str">
            <v>CONTINUOUS FLIGHT AUGER (CFA) PILES, 12” DIAMETER</v>
          </cell>
          <cell r="G7724">
            <v>0</v>
          </cell>
        </row>
        <row r="7725">
          <cell r="A7725" t="str">
            <v>893E10001</v>
          </cell>
          <cell r="C7725" t="str">
            <v>FT</v>
          </cell>
          <cell r="D7725" t="str">
            <v>CONTINUOUS FLIGHT AUGER (CFA) PILES, 12” DIAMETER, AS PER PLAN</v>
          </cell>
          <cell r="G7725">
            <v>0</v>
          </cell>
        </row>
        <row r="7726">
          <cell r="A7726" t="str">
            <v>893E10100</v>
          </cell>
          <cell r="C7726" t="str">
            <v>FT</v>
          </cell>
          <cell r="D7726" t="str">
            <v>CONTINUOUS FLIGHT AUGER (CFA) PILES, 14” DIAMETER</v>
          </cell>
          <cell r="G7726">
            <v>0</v>
          </cell>
        </row>
        <row r="7727">
          <cell r="A7727" t="str">
            <v>893E10101</v>
          </cell>
          <cell r="C7727" t="str">
            <v>FT</v>
          </cell>
          <cell r="D7727" t="str">
            <v>CONTINUOUS FLIGHT AUGER (CFA) PILES, 14” DIAMETER, AS PER PLAN</v>
          </cell>
          <cell r="G7727">
            <v>0</v>
          </cell>
        </row>
        <row r="7728">
          <cell r="A7728" t="str">
            <v>893E10200</v>
          </cell>
          <cell r="C7728" t="str">
            <v>FT</v>
          </cell>
          <cell r="D7728" t="str">
            <v>CONTINUOUS FLIGHT AUGER (CFA) PILES, 16” DIAMETER</v>
          </cell>
          <cell r="G7728">
            <v>0</v>
          </cell>
        </row>
        <row r="7729">
          <cell r="A7729" t="str">
            <v>893E10201</v>
          </cell>
          <cell r="C7729" t="str">
            <v>FT</v>
          </cell>
          <cell r="D7729" t="str">
            <v>CONTINUOUS FLIGHT AUGER (CFA) PILES, 16” DIAMETER, AS PER PLAN</v>
          </cell>
          <cell r="G7729">
            <v>0</v>
          </cell>
        </row>
        <row r="7730">
          <cell r="A7730" t="str">
            <v>893E10300</v>
          </cell>
          <cell r="C7730" t="str">
            <v>FT</v>
          </cell>
          <cell r="D7730" t="str">
            <v>CONTINUOUS FLIGHT AUGER (CFA) PILES, 18” DIAMETER</v>
          </cell>
          <cell r="G7730">
            <v>0</v>
          </cell>
        </row>
        <row r="7731">
          <cell r="A7731" t="str">
            <v>893E10301</v>
          </cell>
          <cell r="C7731" t="str">
            <v>FT</v>
          </cell>
          <cell r="D7731" t="str">
            <v>CONTINUOUS FLIGHT AUGER (CFA) PILES, 18” DIAMETER, AS PER PLAN</v>
          </cell>
          <cell r="G7731">
            <v>0</v>
          </cell>
        </row>
        <row r="7732">
          <cell r="A7732" t="str">
            <v>893E10400</v>
          </cell>
          <cell r="C7732" t="str">
            <v>FT</v>
          </cell>
          <cell r="D7732" t="str">
            <v>CONTINUOUS FLIGHT AUGER (CFA) PILES, 24” DIAMETER</v>
          </cell>
          <cell r="G7732">
            <v>0</v>
          </cell>
        </row>
        <row r="7733">
          <cell r="A7733" t="str">
            <v>893E10401</v>
          </cell>
          <cell r="C7733" t="str">
            <v>FT</v>
          </cell>
          <cell r="D7733" t="str">
            <v>CONTINUOUS FLIGHT AUGER (CFA) PILES, 24” DIAMETER, AS PER PLAN</v>
          </cell>
          <cell r="G7733">
            <v>0</v>
          </cell>
        </row>
        <row r="7734">
          <cell r="A7734" t="str">
            <v>893E10500</v>
          </cell>
          <cell r="C7734" t="str">
            <v>FT</v>
          </cell>
          <cell r="D7734" t="str">
            <v>CONTINUOUS FLIGHT AUGER (CFA) PILES, 30” DIAMETER</v>
          </cell>
          <cell r="G7734">
            <v>0</v>
          </cell>
        </row>
        <row r="7735">
          <cell r="A7735" t="str">
            <v>893E10501</v>
          </cell>
          <cell r="C7735" t="str">
            <v>FT</v>
          </cell>
          <cell r="D7735" t="str">
            <v>CONTINUOUS FLIGHT AUGER (CFA) PILES, 30” DIAMETER, AS PER PLAN</v>
          </cell>
          <cell r="G7735">
            <v>0</v>
          </cell>
        </row>
        <row r="7736">
          <cell r="A7736" t="str">
            <v>893E10600</v>
          </cell>
          <cell r="C7736" t="str">
            <v>FT</v>
          </cell>
          <cell r="D7736" t="str">
            <v>CONTINUOUS FLIGHT AUGER (CFA) PILES, 36” DIAMETER</v>
          </cell>
          <cell r="G7736">
            <v>0</v>
          </cell>
        </row>
        <row r="7737">
          <cell r="A7737" t="str">
            <v>893E10601</v>
          </cell>
          <cell r="C7737" t="str">
            <v>FT</v>
          </cell>
          <cell r="D7737" t="str">
            <v>CONTINUOUS FLIGHT AUGER (CFA) PILES, 36” DIAMETER, AS PER PLAN</v>
          </cell>
          <cell r="G7737">
            <v>0</v>
          </cell>
        </row>
        <row r="7738">
          <cell r="A7738" t="str">
            <v>893E10700</v>
          </cell>
          <cell r="C7738" t="str">
            <v>FT</v>
          </cell>
          <cell r="D7738" t="str">
            <v>CONTINUOUS FLIGHT AUGER (CFA) PILES, 42” DIAMETER</v>
          </cell>
          <cell r="G7738">
            <v>0</v>
          </cell>
        </row>
        <row r="7739">
          <cell r="A7739" t="str">
            <v>893E10701</v>
          </cell>
          <cell r="C7739" t="str">
            <v>FT</v>
          </cell>
          <cell r="D7739" t="str">
            <v>CONTINUOUS FLIGHT AUGER (CFA) PILES, 42” DIAMETER, AS PER PLAN</v>
          </cell>
          <cell r="G7739">
            <v>0</v>
          </cell>
        </row>
        <row r="7740">
          <cell r="A7740" t="str">
            <v>893E10800</v>
          </cell>
          <cell r="C7740" t="str">
            <v>FT</v>
          </cell>
          <cell r="D7740" t="str">
            <v>CONTINUOUS FLIGHT AUGER (CFA) PILES, 48” DIAMETER</v>
          </cell>
          <cell r="G7740">
            <v>0</v>
          </cell>
        </row>
        <row r="7741">
          <cell r="A7741" t="str">
            <v>893E10801</v>
          </cell>
          <cell r="C7741" t="str">
            <v>FT</v>
          </cell>
          <cell r="D7741" t="str">
            <v>CONTINUOUS FLIGHT AUGER (CFA) PILES, 48” DIAMETER, AS PER PLAN</v>
          </cell>
          <cell r="G7741">
            <v>0</v>
          </cell>
        </row>
        <row r="7742">
          <cell r="A7742" t="str">
            <v>893E19000</v>
          </cell>
          <cell r="C7742" t="str">
            <v>FT</v>
          </cell>
          <cell r="D7742" t="str">
            <v>CONTINUOUS FLIGHT AUGER (CFA) PILES, MISC.:</v>
          </cell>
          <cell r="F7742" t="str">
            <v>ADD SUPPLEMENTAL DESCRIPTION</v>
          </cell>
          <cell r="G7742">
            <v>1</v>
          </cell>
        </row>
        <row r="7743">
          <cell r="A7743" t="str">
            <v>893E20000</v>
          </cell>
          <cell r="C7743" t="str">
            <v>EACH</v>
          </cell>
          <cell r="D7743" t="str">
            <v>CONTINUOUS FLIGHT AUGER (CFA) PILES, INTEGRITY TEST</v>
          </cell>
          <cell r="G7743">
            <v>0</v>
          </cell>
        </row>
        <row r="7744">
          <cell r="A7744" t="str">
            <v>893E20100</v>
          </cell>
          <cell r="C7744" t="str">
            <v>EACH</v>
          </cell>
          <cell r="D7744" t="str">
            <v>CONTINUOUS FLIGHT AUGER (CFA) PILES, VERIFICATION LOAD TEST</v>
          </cell>
          <cell r="G7744">
            <v>0</v>
          </cell>
        </row>
        <row r="7745">
          <cell r="A7745" t="str">
            <v>893E20200</v>
          </cell>
          <cell r="C7745" t="str">
            <v>EACH</v>
          </cell>
          <cell r="D7745" t="str">
            <v>CONTINUOUS FLIGHT AUGER (CFA) PILES, PROOF LOAD TEST</v>
          </cell>
          <cell r="G7745">
            <v>0</v>
          </cell>
        </row>
        <row r="7746">
          <cell r="A7746" t="str">
            <v>894E10000</v>
          </cell>
          <cell r="C7746" t="str">
            <v>EACH</v>
          </cell>
          <cell r="D7746" t="str">
            <v>THERMAL INTEGRITY PROFILING (TIP) TEST</v>
          </cell>
          <cell r="G7746">
            <v>0</v>
          </cell>
        </row>
        <row r="7747">
          <cell r="A7747" t="str">
            <v>894E10100</v>
          </cell>
          <cell r="C7747" t="str">
            <v>FT</v>
          </cell>
          <cell r="D7747" t="str">
            <v>CONCRETE CORE SAMPLING AND GROUTING</v>
          </cell>
          <cell r="G7747">
            <v>0</v>
          </cell>
        </row>
        <row r="7748">
          <cell r="A7748" t="str">
            <v>894E10200</v>
          </cell>
          <cell r="C7748" t="str">
            <v>EACH</v>
          </cell>
          <cell r="D7748" t="str">
            <v>CONCRETE CORE STRENGTH TEST</v>
          </cell>
          <cell r="G7748">
            <v>0</v>
          </cell>
        </row>
        <row r="7749">
          <cell r="A7749" t="str">
            <v>895E10010</v>
          </cell>
          <cell r="C7749" t="str">
            <v>EACH</v>
          </cell>
          <cell r="D7749" t="str">
            <v>MANUFACTURED WATER QUALITY STRUCTURE, TYPE 1</v>
          </cell>
          <cell r="G7749">
            <v>0</v>
          </cell>
        </row>
        <row r="7750">
          <cell r="A7750" t="str">
            <v>895E10011</v>
          </cell>
          <cell r="C7750" t="str">
            <v>EACH</v>
          </cell>
          <cell r="D7750" t="str">
            <v>MANUFACTURED WATER QUALITY STRUCTURE, TYPE 1, AS PER PLAN</v>
          </cell>
          <cell r="G7750">
            <v>0</v>
          </cell>
        </row>
        <row r="7751">
          <cell r="A7751" t="str">
            <v>895E10020</v>
          </cell>
          <cell r="C7751" t="str">
            <v>EACH</v>
          </cell>
          <cell r="D7751" t="str">
            <v>MANUFACTURED WATER QUALITY STRUCTURE, TYPE 2</v>
          </cell>
          <cell r="G7751">
            <v>0</v>
          </cell>
        </row>
        <row r="7752">
          <cell r="A7752" t="str">
            <v>895E10021</v>
          </cell>
          <cell r="C7752" t="str">
            <v>EACH</v>
          </cell>
          <cell r="D7752" t="str">
            <v>MANUFACTURED WATER QUALITY STRUCTURE, TYPE 2, AS PER PLAN</v>
          </cell>
          <cell r="G7752">
            <v>0</v>
          </cell>
        </row>
        <row r="7753">
          <cell r="A7753" t="str">
            <v>895E10030</v>
          </cell>
          <cell r="C7753" t="str">
            <v>EACH</v>
          </cell>
          <cell r="D7753" t="str">
            <v>MANUFACTURED WATER QUALITY STRUCTURE, TYPE 3</v>
          </cell>
          <cell r="G7753">
            <v>0</v>
          </cell>
        </row>
        <row r="7754">
          <cell r="A7754" t="str">
            <v>895E10040</v>
          </cell>
          <cell r="C7754" t="str">
            <v>EACH</v>
          </cell>
          <cell r="D7754" t="str">
            <v>MANUFACTURED WATER QUALITY STRUCTURE, TYPE 4</v>
          </cell>
          <cell r="G7754">
            <v>0</v>
          </cell>
        </row>
        <row r="7755">
          <cell r="A7755" t="str">
            <v>896E00010</v>
          </cell>
          <cell r="C7755" t="str">
            <v>SNMT</v>
          </cell>
          <cell r="D7755" t="str">
            <v>PORTABLE NON-INTRUSIVE TRAFFIC SENSOR, CLASS I</v>
          </cell>
          <cell r="G7755">
            <v>0</v>
          </cell>
        </row>
        <row r="7756">
          <cell r="A7756" t="str">
            <v>896E00012</v>
          </cell>
          <cell r="C7756" t="str">
            <v>SNMT</v>
          </cell>
          <cell r="D7756" t="str">
            <v>PORTABLE NON-INTRUSIVE TRAFFIC SENSOR, CLASS II</v>
          </cell>
          <cell r="G7756">
            <v>0</v>
          </cell>
        </row>
        <row r="7757">
          <cell r="A7757" t="str">
            <v>896E00020</v>
          </cell>
          <cell r="C7757" t="str">
            <v>SNMT</v>
          </cell>
          <cell r="D7757" t="str">
            <v>PORTABLE CHANGEABLE MESSAGE SIGN</v>
          </cell>
          <cell r="G7757">
            <v>0</v>
          </cell>
        </row>
        <row r="7758">
          <cell r="A7758" t="str">
            <v>896E00021</v>
          </cell>
          <cell r="C7758" t="str">
            <v>SNMT</v>
          </cell>
          <cell r="D7758" t="str">
            <v>PORTABLE CHANGEABLE MESSAGE SIGN, AS PER PLAN</v>
          </cell>
          <cell r="G7758">
            <v>0</v>
          </cell>
        </row>
        <row r="7759">
          <cell r="A7759" t="str">
            <v>897E01010</v>
          </cell>
          <cell r="C7759" t="str">
            <v>SY</v>
          </cell>
          <cell r="D7759" t="str">
            <v>PAVEMENT PLANING, ASPHALT CONCRETE, CLASS A</v>
          </cell>
          <cell r="F7759" t="str">
            <v>SPECIFY DEPTH</v>
          </cell>
          <cell r="G7759">
            <v>1</v>
          </cell>
        </row>
        <row r="7760">
          <cell r="A7760" t="str">
            <v>897E01011</v>
          </cell>
          <cell r="C7760" t="str">
            <v>SY</v>
          </cell>
          <cell r="D7760" t="str">
            <v>PAVEMENT PLANING, ASPHALT CONCRETE, CLASS A, AS PER PLAN</v>
          </cell>
          <cell r="F7760" t="str">
            <v>SPECIFY DEPTH</v>
          </cell>
          <cell r="G7760">
            <v>1</v>
          </cell>
        </row>
        <row r="7761">
          <cell r="A7761" t="str">
            <v>897E01020</v>
          </cell>
          <cell r="C7761" t="str">
            <v>SY</v>
          </cell>
          <cell r="D7761" t="str">
            <v>PAVEMENT PLANING, ASPHALT CONCRETE, CLASS B</v>
          </cell>
          <cell r="F7761" t="str">
            <v>SPECIFY DEPTH</v>
          </cell>
          <cell r="G7761">
            <v>1</v>
          </cell>
        </row>
        <row r="7762">
          <cell r="A7762" t="str">
            <v>897E01021</v>
          </cell>
          <cell r="C7762" t="str">
            <v>SY</v>
          </cell>
          <cell r="D7762" t="str">
            <v>PAVEMENT PLANING, ASPHALT CONCRETE, CLASS B, AS PER PLAN</v>
          </cell>
          <cell r="F7762" t="str">
            <v>SPECIFY DEPTH</v>
          </cell>
          <cell r="G7762">
            <v>1</v>
          </cell>
        </row>
        <row r="7763">
          <cell r="A7763" t="str">
            <v>897E02000</v>
          </cell>
          <cell r="C7763" t="str">
            <v>SY</v>
          </cell>
          <cell r="D7763" t="str">
            <v>PATCHING PLANED SURFACE</v>
          </cell>
          <cell r="G7763">
            <v>0</v>
          </cell>
        </row>
        <row r="7764">
          <cell r="A7764" t="str">
            <v>897E02001</v>
          </cell>
          <cell r="C7764" t="str">
            <v>SY</v>
          </cell>
          <cell r="D7764" t="str">
            <v>PATCHING PLANED SURFACE, AS PER PLAN</v>
          </cell>
          <cell r="G7764">
            <v>0</v>
          </cell>
        </row>
        <row r="7765">
          <cell r="A7765" t="str">
            <v>899E10000</v>
          </cell>
          <cell r="C7765" t="str">
            <v>FT</v>
          </cell>
          <cell r="D7765" t="str">
            <v>CURED-IN-PLACE PIPE LINER</v>
          </cell>
          <cell r="F7765" t="str">
            <v>SPECIFY SIZE (___" DIAMETER)</v>
          </cell>
          <cell r="G7765">
            <v>1</v>
          </cell>
        </row>
        <row r="7766">
          <cell r="A7766" t="str">
            <v>899E10001</v>
          </cell>
          <cell r="C7766" t="str">
            <v>FT</v>
          </cell>
          <cell r="D7766" t="str">
            <v>CURED-IN-PLACE PIPE LINER, AS PER PLAN</v>
          </cell>
          <cell r="F7766" t="str">
            <v>SPECIFY SIZE (___" DIAMETER)</v>
          </cell>
          <cell r="G7766">
            <v>1</v>
          </cell>
        </row>
        <row r="7767">
          <cell r="A7767" t="str">
            <v>900E01000</v>
          </cell>
          <cell r="C7767" t="str">
            <v>MILE</v>
          </cell>
          <cell r="D7767" t="str">
            <v>SPECIAL -</v>
          </cell>
          <cell r="F7767" t="str">
            <v>ADD SUPP DESC - RAIL ONLY</v>
          </cell>
          <cell r="G7767">
            <v>1</v>
          </cell>
        </row>
        <row r="7768">
          <cell r="A7768" t="str">
            <v>900E10000</v>
          </cell>
          <cell r="C7768" t="str">
            <v>FT</v>
          </cell>
          <cell r="D7768" t="str">
            <v>SPECIAL -</v>
          </cell>
          <cell r="F7768" t="str">
            <v>ADD SUPP DESC - RAIL ONLY</v>
          </cell>
          <cell r="G7768">
            <v>1</v>
          </cell>
        </row>
        <row r="7769">
          <cell r="A7769" t="str">
            <v>900E11000</v>
          </cell>
          <cell r="C7769" t="str">
            <v>EACH</v>
          </cell>
          <cell r="D7769" t="str">
            <v>SPECIAL -</v>
          </cell>
          <cell r="F7769" t="str">
            <v>ADD SUPP DESC - RAIL ONLY</v>
          </cell>
          <cell r="G7769">
            <v>1</v>
          </cell>
        </row>
        <row r="7770">
          <cell r="A7770" t="str">
            <v>900E12000</v>
          </cell>
          <cell r="C7770" t="str">
            <v>TKFT</v>
          </cell>
          <cell r="D7770" t="str">
            <v>SPECIAL -</v>
          </cell>
          <cell r="F7770" t="str">
            <v>ADD SUPP DESC - RAIL ONLY</v>
          </cell>
          <cell r="G7770">
            <v>1</v>
          </cell>
        </row>
        <row r="7771">
          <cell r="A7771" t="str">
            <v>900E13000</v>
          </cell>
          <cell r="C7771" t="str">
            <v>PAIR</v>
          </cell>
          <cell r="D7771" t="str">
            <v>SPECIAL -</v>
          </cell>
          <cell r="F7771" t="str">
            <v>ADD SUPP DESC - RAIL ONLY</v>
          </cell>
          <cell r="G7771">
            <v>1</v>
          </cell>
        </row>
        <row r="7772">
          <cell r="A7772" t="str">
            <v>900E14000</v>
          </cell>
          <cell r="C7772" t="str">
            <v>JT</v>
          </cell>
          <cell r="D7772" t="str">
            <v>SPECIAL -</v>
          </cell>
          <cell r="F7772" t="str">
            <v>ADD SUPP DESC - RAIL ONLY</v>
          </cell>
          <cell r="G7772">
            <v>1</v>
          </cell>
        </row>
        <row r="7773">
          <cell r="A7773" t="str">
            <v>900E15000</v>
          </cell>
          <cell r="C7773" t="str">
            <v>SET</v>
          </cell>
          <cell r="D7773" t="str">
            <v>SPECIAL -</v>
          </cell>
          <cell r="F7773" t="str">
            <v>ADD SUPP DESC - RAIL ONLY</v>
          </cell>
          <cell r="G7773">
            <v>1</v>
          </cell>
        </row>
        <row r="7774">
          <cell r="A7774" t="str">
            <v>900E16000</v>
          </cell>
          <cell r="C7774" t="str">
            <v>TON</v>
          </cell>
          <cell r="D7774" t="str">
            <v>SPECIAL -</v>
          </cell>
          <cell r="F7774" t="str">
            <v>ADD SUPP DESC - RAIL ONLY</v>
          </cell>
          <cell r="G7774">
            <v>1</v>
          </cell>
        </row>
        <row r="7775">
          <cell r="A7775" t="str">
            <v>900E17000</v>
          </cell>
          <cell r="C7775" t="str">
            <v>LS</v>
          </cell>
          <cell r="D7775" t="str">
            <v>SPECIAL -</v>
          </cell>
          <cell r="F7775" t="str">
            <v>ADD SUPP DESC - RAIL ONLY</v>
          </cell>
          <cell r="G7775">
            <v>1</v>
          </cell>
        </row>
        <row r="7776">
          <cell r="A7776" t="str">
            <v>900E19000</v>
          </cell>
          <cell r="C7776" t="str">
            <v>CY</v>
          </cell>
          <cell r="D7776" t="str">
            <v>SPECIAL -</v>
          </cell>
          <cell r="F7776" t="str">
            <v>ADD SUPP DESC - RAIL ONLY</v>
          </cell>
          <cell r="G7776">
            <v>1</v>
          </cell>
        </row>
        <row r="7777">
          <cell r="A7777" t="str">
            <v>900E20000</v>
          </cell>
          <cell r="C7777" t="str">
            <v>SY</v>
          </cell>
          <cell r="D7777" t="str">
            <v>SPECIAL -</v>
          </cell>
          <cell r="F7777" t="str">
            <v>ADD SUPP DESC - RAIL ONLY</v>
          </cell>
          <cell r="G7777">
            <v>1</v>
          </cell>
        </row>
        <row r="7778">
          <cell r="A7778" t="str">
            <v>900E21000</v>
          </cell>
          <cell r="C7778" t="str">
            <v>BNDL</v>
          </cell>
          <cell r="D7778" t="str">
            <v>SPECIAL -</v>
          </cell>
          <cell r="F7778" t="str">
            <v>ADD SUPP DESC - RAIL ONLY</v>
          </cell>
          <cell r="G7778">
            <v>1</v>
          </cell>
        </row>
        <row r="7779">
          <cell r="A7779" t="str">
            <v>900E22000</v>
          </cell>
          <cell r="C7779" t="str">
            <v>LB</v>
          </cell>
          <cell r="D7779" t="str">
            <v>SPECIAL -</v>
          </cell>
          <cell r="F7779" t="str">
            <v>ADD SUPP DESC - RAIL ONLY</v>
          </cell>
          <cell r="G7779">
            <v>1</v>
          </cell>
        </row>
        <row r="7780">
          <cell r="A7780" t="str">
            <v>950E10000</v>
          </cell>
          <cell r="B7780" t="str">
            <v>Y</v>
          </cell>
          <cell r="C7780" t="str">
            <v>LS</v>
          </cell>
          <cell r="D7780" t="str">
            <v>SPECIAL - SALT SHED DEMOLISHED</v>
          </cell>
          <cell r="G7780">
            <v>0</v>
          </cell>
        </row>
        <row r="7781">
          <cell r="A7781" t="str">
            <v>950E14000</v>
          </cell>
          <cell r="B7781" t="str">
            <v>Y</v>
          </cell>
          <cell r="C7781" t="str">
            <v>EACH</v>
          </cell>
          <cell r="D7781" t="str">
            <v>SPECIAL - SALT DOME CONSTRUCTED, 51'</v>
          </cell>
          <cell r="G7781">
            <v>0</v>
          </cell>
        </row>
        <row r="7782">
          <cell r="A7782" t="str">
            <v>950E14010</v>
          </cell>
          <cell r="B7782" t="str">
            <v>Y</v>
          </cell>
          <cell r="C7782" t="str">
            <v>EACH</v>
          </cell>
          <cell r="D7782" t="str">
            <v>SPECIAL - SALT DOME CONSTRUCTED, 56'</v>
          </cell>
          <cell r="G7782">
            <v>0</v>
          </cell>
        </row>
        <row r="7783">
          <cell r="A7783" t="str">
            <v>950E15000</v>
          </cell>
          <cell r="B7783" t="str">
            <v>Y</v>
          </cell>
          <cell r="C7783" t="str">
            <v>EACH</v>
          </cell>
          <cell r="D7783" t="str">
            <v>SPECIAL - SALT DOME CONSTRUCTED, 62'</v>
          </cell>
          <cell r="G7783">
            <v>0</v>
          </cell>
        </row>
        <row r="7784">
          <cell r="A7784" t="str">
            <v>950E16000</v>
          </cell>
          <cell r="B7784" t="str">
            <v>Y</v>
          </cell>
          <cell r="C7784" t="str">
            <v>EACH</v>
          </cell>
          <cell r="D7784" t="str">
            <v>SPECIAL - SALT DOME CONSTRUCTED, 61'</v>
          </cell>
          <cell r="G7784">
            <v>0</v>
          </cell>
        </row>
        <row r="7785">
          <cell r="A7785" t="str">
            <v>950E20000</v>
          </cell>
          <cell r="B7785" t="str">
            <v>Y</v>
          </cell>
          <cell r="C7785" t="str">
            <v>EACH</v>
          </cell>
          <cell r="D7785" t="str">
            <v>SPECIAL - SALT DOME CONSTRUCTED, 72'</v>
          </cell>
          <cell r="G7785">
            <v>0</v>
          </cell>
        </row>
        <row r="7786">
          <cell r="A7786" t="str">
            <v>950E20010</v>
          </cell>
          <cell r="B7786" t="str">
            <v>Y</v>
          </cell>
          <cell r="C7786" t="str">
            <v>EACH</v>
          </cell>
          <cell r="D7786" t="str">
            <v>SPECIAL - SALT DOME CONSTRUCTED, 82'</v>
          </cell>
          <cell r="G7786">
            <v>0</v>
          </cell>
        </row>
        <row r="7787">
          <cell r="A7787" t="str">
            <v>950E30000</v>
          </cell>
          <cell r="B7787" t="str">
            <v>Y</v>
          </cell>
          <cell r="C7787" t="str">
            <v>EACH</v>
          </cell>
          <cell r="D7787" t="str">
            <v>SPECIAL - SALT DOME CONSTRUCTED, 100'</v>
          </cell>
          <cell r="G7787">
            <v>0</v>
          </cell>
        </row>
        <row r="7788">
          <cell r="A7788" t="str">
            <v>950E35000</v>
          </cell>
          <cell r="B7788" t="str">
            <v>Y</v>
          </cell>
          <cell r="C7788" t="str">
            <v>LS</v>
          </cell>
          <cell r="D7788" t="str">
            <v>SPECIAL - ROOF REPLACEMENT</v>
          </cell>
          <cell r="G7788">
            <v>0</v>
          </cell>
        </row>
        <row r="7789">
          <cell r="A7789" t="str">
            <v>950E40000</v>
          </cell>
          <cell r="B7789" t="str">
            <v>Y</v>
          </cell>
          <cell r="C7789" t="str">
            <v>EACH</v>
          </cell>
          <cell r="D7789" t="str">
            <v>SPECIAL - MANUFACTURED OFFICE, 44'</v>
          </cell>
          <cell r="G7789">
            <v>0</v>
          </cell>
        </row>
        <row r="7790">
          <cell r="A7790" t="str">
            <v>950E50000</v>
          </cell>
          <cell r="B7790" t="str">
            <v>Y</v>
          </cell>
          <cell r="C7790" t="str">
            <v>LS</v>
          </cell>
          <cell r="D7790" t="str">
            <v>SPECIAL - FACILITIES</v>
          </cell>
          <cell r="F7790" t="str">
            <v>ADD SUPPLEMENTAL DESCRIPTION</v>
          </cell>
          <cell r="G7790">
            <v>1</v>
          </cell>
        </row>
        <row r="7791">
          <cell r="A7791" t="str">
            <v>950E51000</v>
          </cell>
          <cell r="B7791" t="str">
            <v>Y</v>
          </cell>
          <cell r="C7791" t="str">
            <v>EACH</v>
          </cell>
          <cell r="D7791" t="str">
            <v>SPECIAL - FACILITIES</v>
          </cell>
          <cell r="F7791" t="str">
            <v>ADD SUPPLEMENTAL DESCRIPTION</v>
          </cell>
          <cell r="G7791">
            <v>1</v>
          </cell>
        </row>
        <row r="7792">
          <cell r="A7792" t="str">
            <v>990E10000</v>
          </cell>
          <cell r="C7792" t="str">
            <v>LS</v>
          </cell>
          <cell r="D7792" t="str">
            <v>ESTIMATED COST OF REPAIRS TO DETOUR</v>
          </cell>
          <cell r="F7792" t="str">
            <v>ODOT INTERNAL USE ONLY</v>
          </cell>
          <cell r="G7792">
            <v>0</v>
          </cell>
        </row>
        <row r="7793">
          <cell r="A7793" t="str">
            <v>990E10010</v>
          </cell>
          <cell r="C7793" t="str">
            <v>LS</v>
          </cell>
          <cell r="D7793" t="str">
            <v>ESTIMATED COST OF RIGHT OF WAY</v>
          </cell>
          <cell r="F7793" t="str">
            <v>ODOT INTERNAL USE ONLY</v>
          </cell>
          <cell r="G7793">
            <v>0</v>
          </cell>
        </row>
        <row r="7794">
          <cell r="A7794" t="str">
            <v>990E10020</v>
          </cell>
          <cell r="C7794" t="str">
            <v>LS</v>
          </cell>
          <cell r="D7794" t="str">
            <v>ESTIMATED COST OF ENGINEERING, SUPERINTENDENCE AND CONTINGENCIES</v>
          </cell>
          <cell r="F7794" t="str">
            <v>ODOT INTERNAL USE ONLY</v>
          </cell>
          <cell r="G7794">
            <v>0</v>
          </cell>
        </row>
        <row r="7795">
          <cell r="A7795" t="str">
            <v>990E10030</v>
          </cell>
          <cell r="C7795" t="str">
            <v>LS</v>
          </cell>
          <cell r="D7795" t="str">
            <v>ESTIMATED COST OF PRELIMINARY ENGINEERING</v>
          </cell>
          <cell r="F7795" t="str">
            <v>ODOT INTERNAL USE ONLY</v>
          </cell>
          <cell r="G7795">
            <v>0</v>
          </cell>
        </row>
        <row r="7796">
          <cell r="A7796" t="str">
            <v>990E10040</v>
          </cell>
          <cell r="C7796" t="str">
            <v>LS</v>
          </cell>
          <cell r="D7796" t="str">
            <v>ESTIMATED COST OF FORCE ACCOUNT WORK</v>
          </cell>
          <cell r="F7796" t="str">
            <v>ODOT INTERNAL USE ONLY</v>
          </cell>
          <cell r="G7796">
            <v>0</v>
          </cell>
        </row>
        <row r="7797">
          <cell r="A7797" t="str">
            <v>990E10500</v>
          </cell>
          <cell r="C7797" t="str">
            <v>LS</v>
          </cell>
          <cell r="D7797" t="str">
            <v>ESTIMATED COST OF INCENTIVE/DISINCENTIVE PAYMENT</v>
          </cell>
          <cell r="F7797" t="str">
            <v>ODOT INTERNAL USE ONLY</v>
          </cell>
          <cell r="G7797">
            <v>0</v>
          </cell>
        </row>
        <row r="7798">
          <cell r="A7798" t="str">
            <v>990E20000</v>
          </cell>
          <cell r="C7798" t="str">
            <v>LS</v>
          </cell>
          <cell r="D7798" t="str">
            <v>FORCE ACCOUNT</v>
          </cell>
          <cell r="F7798" t="str">
            <v>SITE MANAGER USE ONLY</v>
          </cell>
          <cell r="G7798">
            <v>0</v>
          </cell>
        </row>
        <row r="7799">
          <cell r="A7799" t="str">
            <v>990E20010</v>
          </cell>
          <cell r="C7799" t="str">
            <v>LS</v>
          </cell>
          <cell r="D7799" t="str">
            <v>DIFFERENCE BETWEEN ESTIMATED AND ACTUAL COST OF FORCE ACCOUNT</v>
          </cell>
          <cell r="F7799" t="str">
            <v>SITE MANAGER USE ONLY</v>
          </cell>
          <cell r="G7799">
            <v>0</v>
          </cell>
        </row>
        <row r="7800">
          <cell r="A7800" t="str">
            <v>990E21000</v>
          </cell>
          <cell r="C7800" t="str">
            <v>DLR</v>
          </cell>
          <cell r="D7800" t="str">
            <v>INTEREST PAYMENTS</v>
          </cell>
          <cell r="F7800" t="str">
            <v>SITE MANAGER USE ONLY</v>
          </cell>
          <cell r="G7800">
            <v>0</v>
          </cell>
        </row>
        <row r="7801">
          <cell r="A7801" t="str">
            <v>990E24000</v>
          </cell>
          <cell r="C7801" t="str">
            <v>LS</v>
          </cell>
          <cell r="D7801" t="str">
            <v>BITUMINOUS PRICE ADJUSTMENT</v>
          </cell>
          <cell r="F7801" t="str">
            <v>SITE MANAGER USE ONLY</v>
          </cell>
          <cell r="G7801">
            <v>0</v>
          </cell>
        </row>
        <row r="7802">
          <cell r="A7802" t="str">
            <v>990E24100</v>
          </cell>
          <cell r="C7802" t="str">
            <v>LS</v>
          </cell>
          <cell r="D7802" t="str">
            <v>446 ADJUSTMENT</v>
          </cell>
          <cell r="F7802" t="str">
            <v>SITE MANAGER USE ONLY</v>
          </cell>
          <cell r="G7802">
            <v>0</v>
          </cell>
        </row>
        <row r="7803">
          <cell r="A7803" t="str">
            <v>990E24130</v>
          </cell>
          <cell r="C7803" t="str">
            <v>LS</v>
          </cell>
          <cell r="D7803" t="str">
            <v>447 MAT DENSITY ADJUSTMENT</v>
          </cell>
          <cell r="F7803" t="str">
            <v>SITE MANAGER USE ONLY</v>
          </cell>
          <cell r="G7803">
            <v>0</v>
          </cell>
        </row>
        <row r="7804">
          <cell r="A7804" t="str">
            <v>990E24170</v>
          </cell>
          <cell r="C7804" t="str">
            <v>LS</v>
          </cell>
          <cell r="D7804" t="str">
            <v>447 JOINT DENSITY ADJUSTMENT</v>
          </cell>
          <cell r="F7804" t="str">
            <v>SITE MANAGER USE ONLY</v>
          </cell>
          <cell r="G7804">
            <v>0</v>
          </cell>
        </row>
        <row r="7805">
          <cell r="A7805" t="str">
            <v>990E24200</v>
          </cell>
          <cell r="C7805" t="str">
            <v>LS</v>
          </cell>
          <cell r="D7805" t="str">
            <v>448 ADJUSTMENT</v>
          </cell>
          <cell r="F7805" t="str">
            <v>SITE MANAGER USE ONLY</v>
          </cell>
          <cell r="G7805">
            <v>0</v>
          </cell>
        </row>
        <row r="7806">
          <cell r="A7806" t="str">
            <v>990E24300</v>
          </cell>
          <cell r="C7806" t="str">
            <v>LS</v>
          </cell>
          <cell r="D7806" t="str">
            <v>PAVEMENT SMOOTHNESS ADJUSTMENT (PN 420)</v>
          </cell>
          <cell r="F7806" t="str">
            <v>SITE MANAGER USE ONLY</v>
          </cell>
          <cell r="G7806">
            <v>0</v>
          </cell>
        </row>
        <row r="7807">
          <cell r="A7807" t="str">
            <v>990E24350</v>
          </cell>
          <cell r="C7807" t="str">
            <v>LS</v>
          </cell>
          <cell r="D7807" t="str">
            <v>BRIDGE SMOOTHNESS ADJUSTMENT (PN 555)</v>
          </cell>
          <cell r="F7807" t="str">
            <v>SITE MANAGER USE ONLY</v>
          </cell>
          <cell r="G7807">
            <v>0</v>
          </cell>
        </row>
        <row r="7808">
          <cell r="A7808" t="str">
            <v>990E24400</v>
          </cell>
          <cell r="C7808" t="str">
            <v>LS</v>
          </cell>
          <cell r="D7808" t="str">
            <v>STEEL PRICE ADJUSTMENT</v>
          </cell>
          <cell r="F7808" t="str">
            <v>SITE MANAGER USE ONLY</v>
          </cell>
          <cell r="G7808">
            <v>0</v>
          </cell>
        </row>
        <row r="7809">
          <cell r="A7809" t="str">
            <v>990E24500</v>
          </cell>
          <cell r="C7809" t="str">
            <v>LS</v>
          </cell>
          <cell r="D7809" t="str">
            <v>QC / QA</v>
          </cell>
          <cell r="F7809" t="str">
            <v>SITE MANAGER USE ONLY</v>
          </cell>
          <cell r="G7809">
            <v>0</v>
          </cell>
        </row>
        <row r="7810">
          <cell r="A7810" t="str">
            <v>990E24600</v>
          </cell>
          <cell r="C7810" t="str">
            <v>LS</v>
          </cell>
          <cell r="D7810" t="str">
            <v>LANDSCAPING ADJUSTMENT</v>
          </cell>
          <cell r="F7810" t="str">
            <v>SITE MANAGER USE ONLY</v>
          </cell>
          <cell r="G7810">
            <v>0</v>
          </cell>
        </row>
        <row r="7811">
          <cell r="A7811" t="str">
            <v>990E24700</v>
          </cell>
          <cell r="C7811" t="str">
            <v>LS</v>
          </cell>
          <cell r="D7811" t="str">
            <v>104.02 ADJUSTMENT</v>
          </cell>
          <cell r="F7811" t="str">
            <v>SITE MANAGER USE ONLY</v>
          </cell>
          <cell r="G7811">
            <v>0</v>
          </cell>
        </row>
        <row r="7812">
          <cell r="A7812" t="str">
            <v>990E24800</v>
          </cell>
          <cell r="C7812" t="str">
            <v>LS</v>
          </cell>
          <cell r="D7812" t="str">
            <v>NON-SPEC MATERIAL DEDUCTION</v>
          </cell>
          <cell r="F7812" t="str">
            <v>SITE MANAGER USE ONLY</v>
          </cell>
          <cell r="G7812">
            <v>0</v>
          </cell>
        </row>
        <row r="7813">
          <cell r="A7813" t="str">
            <v>990E24900</v>
          </cell>
          <cell r="C7813" t="str">
            <v>LS</v>
          </cell>
          <cell r="D7813" t="str">
            <v>109.05 - BUY BACK MATERIAL</v>
          </cell>
          <cell r="F7813" t="str">
            <v>SITE MANAGER USE ONLY</v>
          </cell>
          <cell r="G7813">
            <v>0</v>
          </cell>
        </row>
        <row r="7814">
          <cell r="A7814" t="str">
            <v>990E25000</v>
          </cell>
          <cell r="C7814" t="str">
            <v>LS</v>
          </cell>
          <cell r="D7814" t="str">
            <v>FUEL PRICE ADJUSTMENT</v>
          </cell>
          <cell r="F7814" t="str">
            <v>SITE MANAGER USE ONLY</v>
          </cell>
          <cell r="G7814">
            <v>0</v>
          </cell>
        </row>
        <row r="7815">
          <cell r="A7815" t="str">
            <v>990E25100</v>
          </cell>
          <cell r="C7815" t="str">
            <v>LS</v>
          </cell>
          <cell r="D7815" t="str">
            <v>UTILITY CONFLICT/DELAYS</v>
          </cell>
          <cell r="F7815" t="str">
            <v>SITE MANAGER USE ONLY</v>
          </cell>
          <cell r="G7815">
            <v>0</v>
          </cell>
        </row>
        <row r="7816">
          <cell r="A7816" t="str">
            <v>990E25200</v>
          </cell>
          <cell r="C7816" t="str">
            <v>LS</v>
          </cell>
          <cell r="D7816" t="str">
            <v>ABANDONED UTILITY CONFLICT/DELAYS</v>
          </cell>
          <cell r="F7816" t="str">
            <v>SITE MANAGER USE ONLY</v>
          </cell>
          <cell r="G7816">
            <v>0</v>
          </cell>
        </row>
        <row r="7817">
          <cell r="A7817" t="str">
            <v>990E25300</v>
          </cell>
          <cell r="C7817" t="str">
            <v>LS</v>
          </cell>
          <cell r="D7817" t="str">
            <v>105.03 NON-CONFORMANCE ADJUSTMENT</v>
          </cell>
          <cell r="F7817" t="str">
            <v>SITE MANAGER USE ONLY</v>
          </cell>
          <cell r="G7817">
            <v>0</v>
          </cell>
        </row>
        <row r="7818">
          <cell r="A7818" t="str">
            <v>990E25400</v>
          </cell>
          <cell r="C7818" t="str">
            <v>LS</v>
          </cell>
          <cell r="D7818" t="str">
            <v>LUMP SUM ADJUSTMENT - GENERAL / OTHER ITEMS</v>
          </cell>
          <cell r="F7818" t="str">
            <v>SITE MANAGER USE ONLY</v>
          </cell>
          <cell r="G7818">
            <v>0</v>
          </cell>
        </row>
        <row r="7819">
          <cell r="A7819" t="str">
            <v>990E30000</v>
          </cell>
          <cell r="C7819" t="str">
            <v>LS</v>
          </cell>
          <cell r="D7819" t="str">
            <v>AGREED LUMP SUM</v>
          </cell>
          <cell r="F7819" t="str">
            <v>SITE MANAGER USE ONLY</v>
          </cell>
          <cell r="G7819">
            <v>0</v>
          </cell>
        </row>
        <row r="7820">
          <cell r="A7820" t="str">
            <v>990E40000</v>
          </cell>
          <cell r="C7820" t="str">
            <v>EACH</v>
          </cell>
          <cell r="D7820" t="str">
            <v>AGREED UNIT PRICE</v>
          </cell>
          <cell r="F7820" t="str">
            <v>SITE MANAGER USE ONLY</v>
          </cell>
          <cell r="G7820">
            <v>0</v>
          </cell>
        </row>
        <row r="7821">
          <cell r="A7821" t="str">
            <v>990E40010</v>
          </cell>
          <cell r="C7821" t="str">
            <v>FT</v>
          </cell>
          <cell r="D7821" t="str">
            <v>AGREED UNIT PRICE</v>
          </cell>
          <cell r="F7821" t="str">
            <v>SITE MANAGER USE ONLY</v>
          </cell>
          <cell r="G7821">
            <v>0</v>
          </cell>
        </row>
        <row r="7822">
          <cell r="A7822" t="str">
            <v>990E40020</v>
          </cell>
          <cell r="C7822" t="str">
            <v>SF</v>
          </cell>
          <cell r="D7822" t="str">
            <v>AGREED UNIT PRICE</v>
          </cell>
          <cell r="F7822" t="str">
            <v>SITE MANAGER USE ONLY</v>
          </cell>
          <cell r="G7822">
            <v>0</v>
          </cell>
        </row>
        <row r="7823">
          <cell r="A7823" t="str">
            <v>990E40030</v>
          </cell>
          <cell r="C7823" t="str">
            <v>SY</v>
          </cell>
          <cell r="D7823" t="str">
            <v>AGREED UNIT PRICE</v>
          </cell>
          <cell r="F7823" t="str">
            <v>SITE MANAGER USE ONLY</v>
          </cell>
          <cell r="G7823">
            <v>0</v>
          </cell>
        </row>
        <row r="7824">
          <cell r="A7824" t="str">
            <v>990E40050</v>
          </cell>
          <cell r="C7824" t="str">
            <v>MILE</v>
          </cell>
          <cell r="D7824" t="str">
            <v>AGREED UNIT PRICE</v>
          </cell>
          <cell r="F7824" t="str">
            <v>SITE MANAGER USE ONLY</v>
          </cell>
          <cell r="G7824">
            <v>0</v>
          </cell>
        </row>
        <row r="7825">
          <cell r="A7825" t="str">
            <v>990E40060</v>
          </cell>
          <cell r="C7825" t="str">
            <v>CY</v>
          </cell>
          <cell r="D7825" t="str">
            <v>AGREED UNIT PRICE</v>
          </cell>
          <cell r="F7825" t="str">
            <v>SITE MANAGER USE ONLY</v>
          </cell>
          <cell r="G7825">
            <v>0</v>
          </cell>
        </row>
        <row r="7826">
          <cell r="A7826" t="str">
            <v>990E40070</v>
          </cell>
          <cell r="C7826" t="str">
            <v>LB</v>
          </cell>
          <cell r="D7826" t="str">
            <v>AGREED UNIT PRICE</v>
          </cell>
          <cell r="F7826" t="str">
            <v>SITE MANAGER USE ONLY</v>
          </cell>
          <cell r="G7826">
            <v>0</v>
          </cell>
        </row>
        <row r="7827">
          <cell r="A7827" t="str">
            <v>990E40080</v>
          </cell>
          <cell r="C7827" t="str">
            <v>MNTH</v>
          </cell>
          <cell r="D7827" t="str">
            <v>AGREED UNIT PRICE</v>
          </cell>
          <cell r="F7827" t="str">
            <v>SITE MANAGER USE ONLY</v>
          </cell>
          <cell r="G7827">
            <v>0</v>
          </cell>
        </row>
        <row r="7828">
          <cell r="A7828" t="str">
            <v>990E40090</v>
          </cell>
          <cell r="C7828" t="str">
            <v>TON</v>
          </cell>
          <cell r="D7828" t="str">
            <v>AGREED UNIT PRICE</v>
          </cell>
          <cell r="F7828" t="str">
            <v>SITE MANAGER USE ONLY</v>
          </cell>
          <cell r="G7828">
            <v>0</v>
          </cell>
        </row>
        <row r="7829">
          <cell r="A7829" t="str">
            <v>990E40100</v>
          </cell>
          <cell r="C7829" t="str">
            <v>TKFT</v>
          </cell>
          <cell r="D7829" t="str">
            <v>AGREED UNIT PRICE</v>
          </cell>
          <cell r="F7829" t="str">
            <v>SITE MANAGER USE ONLY</v>
          </cell>
          <cell r="G7829">
            <v>0</v>
          </cell>
        </row>
        <row r="7830">
          <cell r="A7830" t="str">
            <v>990E50000</v>
          </cell>
          <cell r="C7830" t="str">
            <v>HOUR</v>
          </cell>
          <cell r="D7830" t="str">
            <v>AGREED UNIT PRICE</v>
          </cell>
          <cell r="F7830" t="str">
            <v>SITE MANAGER USE ONLY</v>
          </cell>
          <cell r="G7830">
            <v>0</v>
          </cell>
        </row>
        <row r="7831">
          <cell r="A7831" t="str">
            <v>990E50100</v>
          </cell>
          <cell r="C7831" t="str">
            <v>DAY</v>
          </cell>
          <cell r="D7831" t="str">
            <v>AGREED UNIT PRICE</v>
          </cell>
          <cell r="F7831" t="str">
            <v>SITE MANAGER USE ONLY</v>
          </cell>
          <cell r="G7831">
            <v>0</v>
          </cell>
        </row>
        <row r="7832">
          <cell r="A7832" t="str">
            <v>990E50110</v>
          </cell>
          <cell r="C7832" t="str">
            <v>GAL</v>
          </cell>
          <cell r="D7832" t="str">
            <v>AGREED UNIT PRICE</v>
          </cell>
          <cell r="F7832" t="str">
            <v>SITE MANAGER USE ONLY</v>
          </cell>
          <cell r="G7832">
            <v>0</v>
          </cell>
        </row>
        <row r="7833">
          <cell r="A7833" t="str">
            <v>990E50120</v>
          </cell>
          <cell r="C7833" t="str">
            <v>STA</v>
          </cell>
          <cell r="D7833" t="str">
            <v>AGREED UNIT PRICE</v>
          </cell>
          <cell r="F7833" t="str">
            <v>SITE MANAGER USE ONLY</v>
          </cell>
          <cell r="G7833">
            <v>0</v>
          </cell>
        </row>
        <row r="7834">
          <cell r="A7834" t="str">
            <v>990E50130</v>
          </cell>
          <cell r="C7834" t="str">
            <v>MSF</v>
          </cell>
          <cell r="D7834" t="str">
            <v>AGREED UNIT PRICE</v>
          </cell>
          <cell r="F7834" t="str">
            <v>SITE MANAGER USE ONLY</v>
          </cell>
          <cell r="G7834">
            <v>0</v>
          </cell>
        </row>
        <row r="7835">
          <cell r="A7835" t="str">
            <v>990E50140</v>
          </cell>
          <cell r="C7835" t="str">
            <v>MGAL</v>
          </cell>
          <cell r="D7835" t="str">
            <v>AGREED UNIT PRICE</v>
          </cell>
          <cell r="F7835" t="str">
            <v>SITE MANAGER USE ONLY</v>
          </cell>
          <cell r="G7835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zoomScale="90" zoomScaleNormal="90" workbookViewId="0">
      <selection activeCell="F10" sqref="F10:J23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7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8</v>
      </c>
      <c r="H1" s="37" t="s">
        <v>17</v>
      </c>
      <c r="I1" s="2" t="s">
        <v>16</v>
      </c>
      <c r="J1" s="1"/>
      <c r="K1" s="1"/>
      <c r="L1" s="1"/>
      <c r="M1" s="28"/>
      <c r="N1" s="1"/>
      <c r="O1" s="1"/>
      <c r="P1" s="1"/>
      <c r="Q1" s="28"/>
      <c r="R1" s="28"/>
      <c r="S1" s="28"/>
      <c r="T1" s="28"/>
      <c r="U1" s="28"/>
      <c r="V1" s="28"/>
      <c r="W1" s="23"/>
      <c r="X1" s="23"/>
      <c r="Y1" s="1"/>
      <c r="Z1" s="1"/>
      <c r="AA1" s="23"/>
      <c r="AB1" s="23"/>
      <c r="AC1" s="30"/>
      <c r="AD1" s="30"/>
      <c r="AE1" s="30"/>
    </row>
    <row r="2" spans="1:38" ht="12.75" customHeight="1" x14ac:dyDescent="0.2">
      <c r="D2" s="2"/>
      <c r="E2" s="2"/>
      <c r="F2" s="3"/>
      <c r="G2" s="3" t="s">
        <v>6</v>
      </c>
      <c r="H2" s="37" t="s">
        <v>18</v>
      </c>
      <c r="I2" s="2" t="s">
        <v>7</v>
      </c>
      <c r="J2" s="1"/>
      <c r="K2" s="1"/>
      <c r="L2" s="1"/>
      <c r="M2" s="28"/>
      <c r="N2" s="1"/>
      <c r="O2" s="1"/>
      <c r="P2" s="1"/>
      <c r="Q2" s="28"/>
      <c r="R2" s="28"/>
      <c r="S2" s="28"/>
      <c r="T2" s="28"/>
      <c r="U2" s="28"/>
      <c r="V2" s="28"/>
      <c r="W2" s="23"/>
      <c r="X2" s="23"/>
      <c r="Y2" s="1"/>
      <c r="Z2" s="1"/>
      <c r="AA2" s="23"/>
      <c r="AB2" s="23"/>
      <c r="AC2" s="30"/>
      <c r="AD2" s="30"/>
      <c r="AE2" s="30"/>
    </row>
    <row r="3" spans="1:38" ht="12.75" customHeight="1" x14ac:dyDescent="0.2">
      <c r="D3" s="2"/>
      <c r="E3" s="3"/>
      <c r="F3" s="3"/>
      <c r="G3" s="3"/>
      <c r="H3" s="37" t="s">
        <v>19</v>
      </c>
      <c r="I3" s="2" t="s">
        <v>14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23"/>
      <c r="X3" s="23"/>
      <c r="Y3" s="1"/>
      <c r="Z3" s="1"/>
      <c r="AA3" s="23"/>
      <c r="AB3" s="23"/>
      <c r="AC3" s="30"/>
      <c r="AD3" s="30"/>
      <c r="AE3" s="30"/>
    </row>
    <row r="4" spans="1:38" ht="12.75" customHeight="1" x14ac:dyDescent="0.2">
      <c r="D4" s="2"/>
      <c r="E4" s="3"/>
      <c r="F4" s="4"/>
      <c r="G4" s="4"/>
      <c r="H4" s="37" t="s">
        <v>20</v>
      </c>
      <c r="I4" s="2" t="s">
        <v>15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23"/>
      <c r="X4" s="23"/>
      <c r="Y4" s="1"/>
      <c r="Z4" s="1"/>
      <c r="AA4" s="23"/>
      <c r="AB4" s="23"/>
      <c r="AC4" s="30"/>
      <c r="AD4" s="30"/>
      <c r="AE4" s="30"/>
    </row>
    <row r="5" spans="1:38" ht="12.75" customHeight="1" x14ac:dyDescent="0.2">
      <c r="D5" s="2"/>
      <c r="E5" s="3"/>
      <c r="F5" s="4"/>
      <c r="G5" s="4"/>
      <c r="H5" s="37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9"/>
      <c r="X5" s="29"/>
      <c r="Y5" s="1"/>
      <c r="Z5" s="1"/>
      <c r="AA5" s="29"/>
      <c r="AB5" s="29"/>
      <c r="AC5" s="30"/>
      <c r="AD5" s="30"/>
      <c r="AE5" s="30"/>
    </row>
    <row r="6" spans="1:38" ht="12.75" customHeight="1" thickBot="1" x14ac:dyDescent="0.25"/>
    <row r="7" spans="1:38" ht="12.75" customHeight="1" thickBot="1" x14ac:dyDescent="0.25">
      <c r="B7" s="32" t="s">
        <v>11</v>
      </c>
      <c r="D7" s="66">
        <f>AG7</f>
        <v>67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G7" s="25">
        <v>67</v>
      </c>
      <c r="AH7" s="26" t="s">
        <v>5</v>
      </c>
      <c r="AI7" s="27"/>
      <c r="AJ7" s="27"/>
      <c r="AK7" s="27"/>
      <c r="AL7" s="27"/>
    </row>
    <row r="8" spans="1:38" ht="12.75" customHeight="1" thickBot="1" x14ac:dyDescent="0.25">
      <c r="B8" s="36">
        <v>62</v>
      </c>
      <c r="D8" s="67" t="s">
        <v>9</v>
      </c>
      <c r="E8" s="67"/>
      <c r="F8" s="67"/>
      <c r="G8" s="67"/>
      <c r="H8" s="67"/>
      <c r="I8" s="67"/>
      <c r="J8" s="67"/>
      <c r="K8" s="31" t="s">
        <v>21</v>
      </c>
      <c r="L8" s="31" t="s">
        <v>22</v>
      </c>
      <c r="M8" s="31" t="s">
        <v>23</v>
      </c>
      <c r="N8" s="31" t="s">
        <v>78</v>
      </c>
      <c r="O8" s="31" t="s">
        <v>24</v>
      </c>
      <c r="P8" s="31" t="s">
        <v>84</v>
      </c>
      <c r="Q8" s="31" t="s">
        <v>84</v>
      </c>
      <c r="R8" s="31" t="s">
        <v>79</v>
      </c>
      <c r="S8" s="31" t="s">
        <v>25</v>
      </c>
      <c r="T8" s="31" t="s">
        <v>26</v>
      </c>
      <c r="U8" s="31" t="s">
        <v>28</v>
      </c>
      <c r="V8" s="31" t="s">
        <v>29</v>
      </c>
      <c r="W8" s="31" t="s">
        <v>30</v>
      </c>
      <c r="X8" s="31" t="s">
        <v>31</v>
      </c>
      <c r="Y8" s="31" t="s">
        <v>80</v>
      </c>
      <c r="Z8" s="31" t="s">
        <v>32</v>
      </c>
      <c r="AA8" s="31" t="s">
        <v>33</v>
      </c>
      <c r="AB8" s="31" t="s">
        <v>34</v>
      </c>
      <c r="AC8" s="31"/>
      <c r="AD8" s="31"/>
      <c r="AE8" s="31"/>
    </row>
    <row r="9" spans="1:38" ht="12.75" customHeight="1" thickBot="1" x14ac:dyDescent="0.25">
      <c r="D9" s="53" t="s">
        <v>10</v>
      </c>
      <c r="E9" s="53"/>
      <c r="F9" s="53"/>
      <c r="G9" s="53"/>
      <c r="H9" s="53"/>
      <c r="I9" s="53"/>
      <c r="J9" s="53"/>
      <c r="K9" s="24"/>
      <c r="L9" s="24"/>
      <c r="M9" s="24"/>
      <c r="N9" s="24"/>
      <c r="O9" s="24" t="s">
        <v>85</v>
      </c>
      <c r="P9" s="24" t="s">
        <v>86</v>
      </c>
      <c r="Q9" s="24" t="s">
        <v>87</v>
      </c>
      <c r="R9" s="24"/>
      <c r="S9" s="24"/>
      <c r="T9" s="24" t="s">
        <v>27</v>
      </c>
      <c r="U9" s="24"/>
      <c r="V9" s="24"/>
      <c r="W9" s="24"/>
      <c r="X9" s="24"/>
      <c r="Y9" s="24" t="s">
        <v>81</v>
      </c>
      <c r="Z9" s="24"/>
      <c r="AA9" s="24"/>
      <c r="AB9" s="24"/>
      <c r="AC9" s="24"/>
      <c r="AD9" s="24"/>
      <c r="AE9" s="24"/>
    </row>
    <row r="10" spans="1:38" ht="12.75" customHeight="1" x14ac:dyDescent="0.2">
      <c r="B10" s="41" t="s">
        <v>12</v>
      </c>
      <c r="D10" s="54" t="s">
        <v>0</v>
      </c>
      <c r="E10" s="54" t="s">
        <v>1</v>
      </c>
      <c r="F10" s="57" t="s">
        <v>2</v>
      </c>
      <c r="G10" s="58"/>
      <c r="H10" s="58"/>
      <c r="I10" s="58"/>
      <c r="J10" s="59"/>
      <c r="K10" s="8" t="str">
        <f t="shared" ref="K10:AC10" si="0">IF(OR(TRIM(K8)=0,TRIM(K8)=""),"",IF(IFERROR(TRIM(INDEX(QryItemNamed,MATCH(TRIM(K8),ITEM,0),2)),"")="Y","SPECIAL",LEFT(IFERROR(TRIM(INDEX(ITEM,MATCH(TRIM(K8),ITEM,0))),""),3)))</f>
        <v>202</v>
      </c>
      <c r="L10" s="9" t="str">
        <f t="shared" si="0"/>
        <v>202</v>
      </c>
      <c r="M10" s="9" t="str">
        <f t="shared" si="0"/>
        <v>202</v>
      </c>
      <c r="N10" s="9" t="str">
        <f t="shared" si="0"/>
        <v>209</v>
      </c>
      <c r="O10" s="9" t="str">
        <f>IF(OR(TRIM(O8)=0,TRIM(O8)=""),"",IF(IFERROR(TRIM(INDEX(QryItemNamed,MATCH(TRIM(O8),ITEM,0),2)),"")="Y","SPECIAL",LEFT(IFERROR(TRIM(INDEX(ITEM,MATCH(TRIM(O8),ITEM,0))),""),3)))</f>
        <v>254</v>
      </c>
      <c r="P10" s="9" t="str">
        <f t="shared" si="0"/>
        <v>254</v>
      </c>
      <c r="Q10" s="9" t="str">
        <f>IF(OR(TRIM(Q8)=0,TRIM(Q8)=""),"",IF(IFERROR(TRIM(INDEX(QryItemNamed,MATCH(TRIM(Q8),ITEM,0),2)),"")="Y","SPECIAL",LEFT(IFERROR(TRIM(INDEX(ITEM,MATCH(TRIM(Q8),ITEM,0))),""),3)))</f>
        <v>254</v>
      </c>
      <c r="R10" s="9" t="str">
        <f t="shared" si="0"/>
        <v>441</v>
      </c>
      <c r="S10" s="9" t="str">
        <f t="shared" si="0"/>
        <v>606</v>
      </c>
      <c r="T10" s="9" t="str">
        <f t="shared" si="0"/>
        <v>606</v>
      </c>
      <c r="U10" s="9" t="str">
        <f t="shared" si="0"/>
        <v>606</v>
      </c>
      <c r="V10" s="9" t="str">
        <f t="shared" si="0"/>
        <v>606</v>
      </c>
      <c r="W10" s="9" t="str">
        <f t="shared" si="0"/>
        <v>606</v>
      </c>
      <c r="X10" s="9" t="str">
        <f t="shared" si="0"/>
        <v>609</v>
      </c>
      <c r="Y10" s="9" t="str">
        <f t="shared" si="0"/>
        <v>620</v>
      </c>
      <c r="Z10" s="9" t="str">
        <f t="shared" si="0"/>
        <v>622</v>
      </c>
      <c r="AA10" s="9" t="str">
        <f t="shared" si="0"/>
        <v>622</v>
      </c>
      <c r="AB10" s="9" t="str">
        <f t="shared" si="0"/>
        <v>622</v>
      </c>
      <c r="AC10" s="9" t="str">
        <f t="shared" si="0"/>
        <v/>
      </c>
      <c r="AD10" s="9">
        <v>626</v>
      </c>
      <c r="AE10" s="9" t="str">
        <f>IF(OR(TRIM(AE8)=0,TRIM(AE8)=""),"",IF(IFERROR(TRIM(INDEX(QryItemNamed,MATCH(TRIM(AE8),ITEM,0),2)),"")="Y","SPECIAL",LEFT(IFERROR(TRIM(INDEX(ITEM,MATCH(TRIM(AE8),ITEM,0))),""),3)))</f>
        <v/>
      </c>
    </row>
    <row r="11" spans="1:38" ht="12.75" customHeight="1" x14ac:dyDescent="0.2">
      <c r="B11" s="42"/>
      <c r="D11" s="55"/>
      <c r="E11" s="55"/>
      <c r="F11" s="60"/>
      <c r="G11" s="61"/>
      <c r="H11" s="61"/>
      <c r="I11" s="61"/>
      <c r="J11" s="62"/>
      <c r="K11" s="51" t="str">
        <f t="shared" ref="K11:AB11" si="1"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>PAVEMENT REMOVED</v>
      </c>
      <c r="L11" s="52" t="str">
        <f t="shared" si="1"/>
        <v>CONCRETE BARRIER REMOVED</v>
      </c>
      <c r="M11" s="52" t="str">
        <f t="shared" si="1"/>
        <v>GUARDRAIL REMOVED</v>
      </c>
      <c r="N11" s="52" t="str">
        <f t="shared" si="1"/>
        <v>RESHAPING UNDER GUARDRAIL, AS PER PLAN</v>
      </c>
      <c r="O11" s="68" t="str">
        <f>IF(OR(TRIM(O8)=0,TRIM(O8)=""),IF(O9="","",O9),IF(IFERROR(TRIM(INDEX(QryItemNamed,MATCH(TRIM(O8),ITEM,0),2)),"")="Y",TRIM(RIGHT(IFERROR(TRIM(INDEX(QryItemNamed,MATCH(TRIM(O8),ITEM,0),4)),"123456789012"),LEN(IFERROR(TRIM(INDEX(QryItemNamed,MATCH(TRIM(O8),ITEM,0),4)),"123456789012"))-9))&amp;O9,IFERROR(TRIM(INDEX(QryItemNamed,MATCH(TRIM(O8),ITEM,0),4))&amp;O9,"ITEM CODE DOES NOT EXIST IN ITEM MASTER")))</f>
        <v>PAVEMENT PLANING, ASPHALT CONCRETE, 0.75"</v>
      </c>
      <c r="P11" s="68" t="str">
        <f t="shared" si="1"/>
        <v>PAVEMENT PLANING, ASPHALT CONCRETE, AS PER PLAN, 3.25"</v>
      </c>
      <c r="Q11" s="52" t="str">
        <f>IF(OR(TRIM(Q8)=0,TRIM(Q8)=""),IF(Q9="","",Q9),IF(IFERROR(TRIM(INDEX(QryItemNamed,MATCH(TRIM(Q8),ITEM,0),2)),"")="Y",TRIM(RIGHT(IFERROR(TRIM(INDEX(QryItemNamed,MATCH(TRIM(Q8),ITEM,0),4)),"123456789012"),LEN(IFERROR(TRIM(INDEX(QryItemNamed,MATCH(TRIM(Q8),ITEM,0),4)),"123456789012"))-9))&amp;Q9,IFERROR(TRIM(INDEX(QryItemNamed,MATCH(TRIM(Q8),ITEM,0),4))&amp;Q9,"ITEM CODE DOES NOT EXIST IN ITEM MASTER")))</f>
        <v>PAVEMENT PLANING, ASPHALT CONCRETE, AS PER PLAN, 0.75"-3.25"</v>
      </c>
      <c r="R11" s="52" t="str">
        <f t="shared" si="1"/>
        <v>ASPHALT CONCRETE INTERMEDIATE COURSE, TYPE 1, (448), (UNDER GUARDRAIL), AS PER PLAN</v>
      </c>
      <c r="S11" s="52" t="str">
        <f t="shared" si="1"/>
        <v>GUARDRAIL, TYPE MGS</v>
      </c>
      <c r="T11" s="52" t="str">
        <f t="shared" si="1"/>
        <v>ANCHOR ASSEMBLY, MGS TYPE E, (MASH 2016)</v>
      </c>
      <c r="U11" s="52" t="str">
        <f t="shared" si="1"/>
        <v>ANCHOR ASSEMBLY, MGS TYPE T</v>
      </c>
      <c r="V11" s="52" t="str">
        <f t="shared" si="1"/>
        <v>MGS BRIDGE TERMINAL ASSEMBLY, TYPE 1</v>
      </c>
      <c r="W11" s="52" t="str">
        <f t="shared" si="1"/>
        <v>MGS BRIDGE TERMINAL ASSEMBLY, TYPE 2</v>
      </c>
      <c r="X11" s="52" t="str">
        <f t="shared" si="1"/>
        <v>CURB, TYPE 4-C</v>
      </c>
      <c r="Y11" s="52" t="str">
        <f t="shared" si="1"/>
        <v>DELINEATOR, POST GROUND MOUNTED, TYPE C</v>
      </c>
      <c r="Z11" s="52" t="str">
        <f t="shared" si="1"/>
        <v>BARRIER TRANSITION, AS PER PLAN</v>
      </c>
      <c r="AA11" s="52" t="str">
        <f t="shared" si="1"/>
        <v>CONCRETE BARRIER, TYPE D</v>
      </c>
      <c r="AB11" s="52" t="str">
        <f t="shared" si="1"/>
        <v>CONCRETE BARRIER END SECTION, TYPE D</v>
      </c>
      <c r="AC11" s="52" t="str">
        <f t="shared" ref="AC11" si="2">IF(OR(TRIM(AC8)=0,TRIM(AC8)=""),IF(AC9="","",AC9),IF(IFERROR(TRIM(INDEX(QryItemNamed,MATCH(TRIM(AC8),ITEM,0),2)),"")="Y",TRIM(RIGHT(IFERROR(TRIM(INDEX(QryItemNamed,MATCH(TRIM(AC8),ITEM,0),4)),"123456789012"),LEN(IFERROR(TRIM(INDEX(QryItemNamed,MATCH(TRIM(AC8),ITEM,0),4)),"123456789012"))-9))&amp;AC9,IFERROR(TRIM(INDEX(QryItemNamed,MATCH(TRIM(AC8),ITEM,0),4))&amp;AC9,"ITEM CODE DOES NOT EXIST IN ITEM MASTER")))</f>
        <v/>
      </c>
      <c r="AD11" s="52" t="s">
        <v>83</v>
      </c>
      <c r="AE11" s="68" t="str">
        <f>IF(OR(TRIM(AE8)=0,TRIM(AE8)=""),IF(AE9="","",AE9),IF(IFERROR(TRIM(INDEX(QryItemNamed,MATCH(TRIM(AE8),ITEM,0),2)),"")="Y",TRIM(RIGHT(IFERROR(TRIM(INDEX(QryItemNamed,MATCH(TRIM(AE8),ITEM,0),4)),"123456789012"),LEN(IFERROR(TRIM(INDEX(QryItemNamed,MATCH(TRIM(AE8),ITEM,0),4)),"123456789012"))-9))&amp;AE9,IFERROR(TRIM(INDEX(QryItemNamed,MATCH(TRIM(AE8),ITEM,0),4))&amp;AE9,"ITEM CODE DOES NOT EXIST IN ITEM MASTER")))</f>
        <v/>
      </c>
    </row>
    <row r="12" spans="1:38" ht="12.75" customHeight="1" x14ac:dyDescent="0.2">
      <c r="B12" s="42"/>
      <c r="D12" s="55"/>
      <c r="E12" s="55"/>
      <c r="F12" s="60"/>
      <c r="G12" s="61"/>
      <c r="H12" s="61"/>
      <c r="I12" s="61"/>
      <c r="J12" s="62"/>
      <c r="K12" s="51"/>
      <c r="L12" s="52"/>
      <c r="M12" s="52"/>
      <c r="N12" s="52"/>
      <c r="O12" s="69"/>
      <c r="P12" s="69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69"/>
    </row>
    <row r="13" spans="1:38" ht="12.75" customHeight="1" x14ac:dyDescent="0.2">
      <c r="B13" s="42"/>
      <c r="D13" s="55"/>
      <c r="E13" s="55"/>
      <c r="F13" s="60"/>
      <c r="G13" s="61"/>
      <c r="H13" s="61"/>
      <c r="I13" s="61"/>
      <c r="J13" s="62"/>
      <c r="K13" s="51"/>
      <c r="L13" s="52"/>
      <c r="M13" s="52"/>
      <c r="N13" s="52"/>
      <c r="O13" s="69"/>
      <c r="P13" s="69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69"/>
    </row>
    <row r="14" spans="1:38" ht="12.75" customHeight="1" x14ac:dyDescent="0.2">
      <c r="B14" s="42"/>
      <c r="D14" s="55"/>
      <c r="E14" s="55"/>
      <c r="F14" s="60"/>
      <c r="G14" s="61"/>
      <c r="H14" s="61"/>
      <c r="I14" s="61"/>
      <c r="J14" s="62"/>
      <c r="K14" s="51"/>
      <c r="L14" s="52"/>
      <c r="M14" s="52"/>
      <c r="N14" s="52"/>
      <c r="O14" s="69"/>
      <c r="P14" s="69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69"/>
    </row>
    <row r="15" spans="1:38" ht="12.75" customHeight="1" x14ac:dyDescent="0.2">
      <c r="B15" s="42"/>
      <c r="D15" s="55"/>
      <c r="E15" s="55"/>
      <c r="F15" s="60"/>
      <c r="G15" s="61"/>
      <c r="H15" s="61"/>
      <c r="I15" s="61"/>
      <c r="J15" s="62"/>
      <c r="K15" s="51"/>
      <c r="L15" s="52"/>
      <c r="M15" s="52"/>
      <c r="N15" s="52"/>
      <c r="O15" s="69"/>
      <c r="P15" s="69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69"/>
    </row>
    <row r="16" spans="1:38" ht="12.75" customHeight="1" x14ac:dyDescent="0.2">
      <c r="B16" s="42"/>
      <c r="D16" s="55"/>
      <c r="E16" s="55"/>
      <c r="F16" s="60"/>
      <c r="G16" s="61"/>
      <c r="H16" s="61"/>
      <c r="I16" s="61"/>
      <c r="J16" s="62"/>
      <c r="K16" s="51"/>
      <c r="L16" s="52"/>
      <c r="M16" s="52"/>
      <c r="N16" s="52"/>
      <c r="O16" s="69"/>
      <c r="P16" s="69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69"/>
    </row>
    <row r="17" spans="2:31" ht="12.75" customHeight="1" x14ac:dyDescent="0.2">
      <c r="B17" s="42"/>
      <c r="D17" s="55"/>
      <c r="E17" s="55"/>
      <c r="F17" s="60"/>
      <c r="G17" s="61"/>
      <c r="H17" s="61"/>
      <c r="I17" s="61"/>
      <c r="J17" s="62"/>
      <c r="K17" s="51"/>
      <c r="L17" s="52"/>
      <c r="M17" s="52"/>
      <c r="N17" s="52"/>
      <c r="O17" s="69"/>
      <c r="P17" s="69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69"/>
    </row>
    <row r="18" spans="2:31" ht="12.75" customHeight="1" x14ac:dyDescent="0.2">
      <c r="B18" s="42"/>
      <c r="D18" s="55"/>
      <c r="E18" s="55"/>
      <c r="F18" s="60"/>
      <c r="G18" s="61"/>
      <c r="H18" s="61"/>
      <c r="I18" s="61"/>
      <c r="J18" s="62"/>
      <c r="K18" s="51"/>
      <c r="L18" s="52"/>
      <c r="M18" s="52"/>
      <c r="N18" s="52"/>
      <c r="O18" s="69"/>
      <c r="P18" s="69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69"/>
    </row>
    <row r="19" spans="2:31" ht="12.75" customHeight="1" x14ac:dyDescent="0.2">
      <c r="B19" s="42"/>
      <c r="D19" s="55"/>
      <c r="E19" s="55"/>
      <c r="F19" s="60"/>
      <c r="G19" s="61"/>
      <c r="H19" s="61"/>
      <c r="I19" s="61"/>
      <c r="J19" s="62"/>
      <c r="K19" s="51"/>
      <c r="L19" s="52"/>
      <c r="M19" s="52"/>
      <c r="N19" s="52"/>
      <c r="O19" s="69"/>
      <c r="P19" s="69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69"/>
    </row>
    <row r="20" spans="2:31" ht="12.75" customHeight="1" x14ac:dyDescent="0.2">
      <c r="B20" s="42"/>
      <c r="D20" s="55"/>
      <c r="E20" s="55"/>
      <c r="F20" s="60"/>
      <c r="G20" s="61"/>
      <c r="H20" s="61"/>
      <c r="I20" s="61"/>
      <c r="J20" s="62"/>
      <c r="K20" s="51"/>
      <c r="L20" s="52"/>
      <c r="M20" s="52"/>
      <c r="N20" s="52"/>
      <c r="O20" s="69"/>
      <c r="P20" s="69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69"/>
    </row>
    <row r="21" spans="2:31" ht="12.75" customHeight="1" x14ac:dyDescent="0.2">
      <c r="B21" s="42"/>
      <c r="D21" s="55"/>
      <c r="E21" s="55"/>
      <c r="F21" s="60"/>
      <c r="G21" s="61"/>
      <c r="H21" s="61"/>
      <c r="I21" s="61"/>
      <c r="J21" s="62"/>
      <c r="K21" s="51"/>
      <c r="L21" s="52"/>
      <c r="M21" s="52"/>
      <c r="N21" s="52"/>
      <c r="O21" s="69"/>
      <c r="P21" s="69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69"/>
    </row>
    <row r="22" spans="2:31" ht="12.75" customHeight="1" x14ac:dyDescent="0.2">
      <c r="B22" s="42"/>
      <c r="D22" s="55"/>
      <c r="E22" s="55"/>
      <c r="F22" s="60"/>
      <c r="G22" s="61"/>
      <c r="H22" s="61"/>
      <c r="I22" s="61"/>
      <c r="J22" s="62"/>
      <c r="K22" s="51"/>
      <c r="L22" s="52"/>
      <c r="M22" s="52"/>
      <c r="N22" s="52"/>
      <c r="O22" s="70"/>
      <c r="P22" s="70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70"/>
    </row>
    <row r="23" spans="2:31" ht="12.75" customHeight="1" thickBot="1" x14ac:dyDescent="0.25">
      <c r="B23" s="43"/>
      <c r="D23" s="56"/>
      <c r="E23" s="56"/>
      <c r="F23" s="63"/>
      <c r="G23" s="64"/>
      <c r="H23" s="64"/>
      <c r="I23" s="64"/>
      <c r="J23" s="65"/>
      <c r="K23" s="10" t="str">
        <f t="shared" ref="K23:AC23" si="3">IF(OR(TRIM(K8)=0,TRIM(K8)=""),"",IF(IFERROR(TRIM(INDEX(QryItemNamed,MATCH(TRIM(K8),ITEM,0),3)),"")="LS","",IFERROR(TRIM(INDEX(QryItemNamed,MATCH(TRIM(K8),ITEM,0),3)),"")))</f>
        <v>SY</v>
      </c>
      <c r="L23" s="11" t="str">
        <f t="shared" si="3"/>
        <v>FT</v>
      </c>
      <c r="M23" s="11" t="str">
        <f t="shared" si="3"/>
        <v>FT</v>
      </c>
      <c r="N23" s="11" t="str">
        <f t="shared" si="3"/>
        <v>MILE</v>
      </c>
      <c r="O23" s="11" t="str">
        <f>IF(OR(TRIM(O8)=0,TRIM(O8)=""),"",IF(IFERROR(TRIM(INDEX(QryItemNamed,MATCH(TRIM(O8),ITEM,0),3)),"")="LS","",IFERROR(TRIM(INDEX(QryItemNamed,MATCH(TRIM(O8),ITEM,0),3)),"")))</f>
        <v>SY</v>
      </c>
      <c r="P23" s="11" t="str">
        <f t="shared" si="3"/>
        <v>SY</v>
      </c>
      <c r="Q23" s="11" t="str">
        <f>IF(OR(TRIM(Q8)=0,TRIM(Q8)=""),"",IF(IFERROR(TRIM(INDEX(QryItemNamed,MATCH(TRIM(Q8),ITEM,0),3)),"")="LS","",IFERROR(TRIM(INDEX(QryItemNamed,MATCH(TRIM(Q8),ITEM,0),3)),"")))</f>
        <v>SY</v>
      </c>
      <c r="R23" s="11" t="str">
        <f t="shared" si="3"/>
        <v>CY</v>
      </c>
      <c r="S23" s="11" t="str">
        <f t="shared" si="3"/>
        <v>FT</v>
      </c>
      <c r="T23" s="11" t="str">
        <f t="shared" si="3"/>
        <v>EACH</v>
      </c>
      <c r="U23" s="11" t="str">
        <f t="shared" si="3"/>
        <v>EACH</v>
      </c>
      <c r="V23" s="11" t="str">
        <f t="shared" si="3"/>
        <v>EACH</v>
      </c>
      <c r="W23" s="11" t="str">
        <f t="shared" si="3"/>
        <v>EACH</v>
      </c>
      <c r="X23" s="11" t="str">
        <f t="shared" si="3"/>
        <v>FT</v>
      </c>
      <c r="Y23" s="11" t="str">
        <f t="shared" si="3"/>
        <v>EACH</v>
      </c>
      <c r="Z23" s="11" t="str">
        <f t="shared" si="3"/>
        <v>EACH</v>
      </c>
      <c r="AA23" s="11" t="str">
        <f t="shared" si="3"/>
        <v>FT</v>
      </c>
      <c r="AB23" s="11" t="str">
        <f t="shared" si="3"/>
        <v>EACH</v>
      </c>
      <c r="AC23" s="11" t="str">
        <f t="shared" si="3"/>
        <v/>
      </c>
      <c r="AD23" s="11" t="s">
        <v>82</v>
      </c>
      <c r="AE23" s="11" t="str">
        <f>IF(OR(TRIM(AE8)=0,TRIM(AE8)=""),"",IF(IFERROR(TRIM(INDEX(QryItemNamed,MATCH(TRIM(AE8),ITEM,0),3)),"")="LS","",IFERROR(TRIM(INDEX(QryItemNamed,MATCH(TRIM(AE8),ITEM,0),3)),"")))</f>
        <v/>
      </c>
    </row>
    <row r="24" spans="2:31" ht="12.75" customHeight="1" x14ac:dyDescent="0.2">
      <c r="B24" s="33"/>
      <c r="D24" s="12"/>
      <c r="E24" s="12"/>
      <c r="F24" s="13"/>
      <c r="G24" s="14"/>
      <c r="H24" s="15" t="s">
        <v>3</v>
      </c>
      <c r="I24" s="13"/>
      <c r="J24" s="16"/>
      <c r="K24" s="14"/>
      <c r="L24" s="15"/>
      <c r="M24" s="15"/>
      <c r="N24" s="38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1" ht="12.75" customHeight="1" x14ac:dyDescent="0.2">
      <c r="B25" s="34">
        <v>1</v>
      </c>
      <c r="D25" s="17" t="s">
        <v>47</v>
      </c>
      <c r="E25" s="17" t="str">
        <f>_xlfn.CONCAT($AG$7, "-", $AG$7+5)</f>
        <v>67-72</v>
      </c>
      <c r="F25" s="18">
        <v>48421.760000000002</v>
      </c>
      <c r="G25" s="19"/>
      <c r="H25" s="20"/>
      <c r="I25" s="18">
        <v>44130.22</v>
      </c>
      <c r="J25" s="21"/>
      <c r="K25" s="19">
        <v>3705</v>
      </c>
      <c r="L25" s="20"/>
      <c r="M25" s="20"/>
      <c r="N25" s="39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1" ht="12.75" customHeight="1" x14ac:dyDescent="0.2">
      <c r="B26" s="34">
        <v>1</v>
      </c>
      <c r="D26" s="17" t="s">
        <v>48</v>
      </c>
      <c r="E26" s="17" t="str">
        <f>_xlfn.CONCAT($AG$7, "-", $AG$7+6)</f>
        <v>67-73</v>
      </c>
      <c r="F26" s="18">
        <v>48421.760000000002</v>
      </c>
      <c r="G26" s="19"/>
      <c r="H26" s="20"/>
      <c r="I26" s="18">
        <v>44299.67</v>
      </c>
      <c r="J26" s="21"/>
      <c r="K26" s="19"/>
      <c r="L26" s="20"/>
      <c r="M26" s="20"/>
      <c r="N26" s="39"/>
      <c r="O26" s="20">
        <f>ROUNDUP(((49234.76-F26)*18)/9, 0)</f>
        <v>1626</v>
      </c>
      <c r="P26" s="20">
        <f>17533-O26-Q26</f>
        <v>15365</v>
      </c>
      <c r="Q26" s="20">
        <f>ROUNDUP(((49234.76-F26)*6)/9, 0)</f>
        <v>542</v>
      </c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2:31" ht="12.75" customHeight="1" x14ac:dyDescent="0.2">
      <c r="B27" s="34">
        <v>1</v>
      </c>
      <c r="D27" s="17" t="s">
        <v>49</v>
      </c>
      <c r="E27" s="17" t="str">
        <f>_xlfn.CONCAT($AG$7, "-", $AG$7+6)</f>
        <v>67-73</v>
      </c>
      <c r="F27" s="18">
        <v>48421.760000000002</v>
      </c>
      <c r="G27" s="19"/>
      <c r="H27" s="20"/>
      <c r="I27" s="18">
        <v>43815</v>
      </c>
      <c r="J27" s="21"/>
      <c r="K27" s="19">
        <v>2288</v>
      </c>
      <c r="L27" s="20"/>
      <c r="M27" s="20"/>
      <c r="N27" s="39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2:31" ht="12.75" customHeight="1" x14ac:dyDescent="0.2">
      <c r="B28" s="34">
        <v>1</v>
      </c>
      <c r="D28" s="17"/>
      <c r="E28" s="17"/>
      <c r="F28" s="18"/>
      <c r="G28" s="19"/>
      <c r="H28" s="20"/>
      <c r="I28" s="18"/>
      <c r="J28" s="21"/>
      <c r="K28" s="19"/>
      <c r="L28" s="20"/>
      <c r="M28" s="20"/>
      <c r="N28" s="39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31" ht="12.75" customHeight="1" x14ac:dyDescent="0.2">
      <c r="B29" s="34">
        <v>1</v>
      </c>
      <c r="D29" s="17" t="s">
        <v>45</v>
      </c>
      <c r="E29" s="17">
        <f>$AG$7+2</f>
        <v>69</v>
      </c>
      <c r="F29" s="18">
        <v>42459.199999999997</v>
      </c>
      <c r="G29" s="19">
        <v>-77</v>
      </c>
      <c r="H29" s="20"/>
      <c r="I29" s="18">
        <v>42485</v>
      </c>
      <c r="J29" s="21">
        <v>-77</v>
      </c>
      <c r="K29" s="19"/>
      <c r="L29" s="20"/>
      <c r="M29" s="20"/>
      <c r="N29" s="39"/>
      <c r="O29" s="20"/>
      <c r="P29" s="20"/>
      <c r="Q29" s="20"/>
      <c r="R29" s="20"/>
      <c r="S29" s="20"/>
      <c r="T29" s="20"/>
      <c r="U29" s="20">
        <v>1</v>
      </c>
      <c r="V29" s="20"/>
      <c r="W29" s="20">
        <v>1</v>
      </c>
      <c r="X29" s="20"/>
      <c r="Y29" s="20"/>
      <c r="Z29" s="20"/>
      <c r="AA29" s="20"/>
      <c r="AB29" s="20"/>
      <c r="AC29" s="20"/>
      <c r="AD29" s="20"/>
      <c r="AE29" s="20"/>
    </row>
    <row r="30" spans="2:31" ht="12.75" customHeight="1" x14ac:dyDescent="0.2">
      <c r="B30" s="34">
        <v>1</v>
      </c>
      <c r="D30" s="17" t="s">
        <v>35</v>
      </c>
      <c r="E30" s="17" t="str">
        <f>_xlfn.CONCAT($AG$7+2, "-", $AG$7+3)</f>
        <v>69-70</v>
      </c>
      <c r="F30" s="18">
        <v>42485</v>
      </c>
      <c r="G30" s="19">
        <v>-77</v>
      </c>
      <c r="H30" s="20"/>
      <c r="I30" s="18">
        <v>42654</v>
      </c>
      <c r="J30" s="21">
        <v>-77</v>
      </c>
      <c r="K30" s="19"/>
      <c r="L30" s="20"/>
      <c r="M30" s="20"/>
      <c r="N30" s="39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>
        <v>138</v>
      </c>
      <c r="AB30" s="20">
        <v>2</v>
      </c>
      <c r="AC30" s="20"/>
      <c r="AD30" s="20"/>
      <c r="AE30" s="20"/>
    </row>
    <row r="31" spans="2:31" ht="12.75" customHeight="1" x14ac:dyDescent="0.2">
      <c r="B31" s="34">
        <v>1</v>
      </c>
      <c r="D31" s="17" t="s">
        <v>53</v>
      </c>
      <c r="E31" s="17" t="str">
        <f>_xlfn.CONCAT($AG$7+2, "-", $AG$7+3)</f>
        <v>69-70</v>
      </c>
      <c r="F31" s="18">
        <v>42486.69</v>
      </c>
      <c r="G31" s="19">
        <f>--73.97</f>
        <v>73.97</v>
      </c>
      <c r="H31" s="20"/>
      <c r="I31" s="18">
        <v>42767.9</v>
      </c>
      <c r="J31" s="21">
        <v>-74.290000000000006</v>
      </c>
      <c r="K31" s="19"/>
      <c r="L31" s="20"/>
      <c r="M31" s="20">
        <v>276</v>
      </c>
      <c r="N31" s="39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ht="12.75" customHeight="1" x14ac:dyDescent="0.2">
      <c r="B32" s="34">
        <v>1</v>
      </c>
      <c r="D32" s="17"/>
      <c r="E32" s="17"/>
      <c r="F32" s="18"/>
      <c r="G32" s="19"/>
      <c r="H32" s="20"/>
      <c r="I32" s="18"/>
      <c r="J32" s="21"/>
      <c r="K32" s="19"/>
      <c r="L32" s="20"/>
      <c r="M32" s="20"/>
      <c r="N32" s="39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2:31" ht="12.75" customHeight="1" x14ac:dyDescent="0.2">
      <c r="B33" s="34">
        <v>1</v>
      </c>
      <c r="D33" s="17" t="s">
        <v>46</v>
      </c>
      <c r="E33" s="17">
        <f>$AG$7+3</f>
        <v>70</v>
      </c>
      <c r="F33" s="18">
        <v>42654</v>
      </c>
      <c r="G33" s="19">
        <v>-77</v>
      </c>
      <c r="H33" s="20"/>
      <c r="I33" s="18">
        <v>42766.96</v>
      </c>
      <c r="J33" s="21">
        <v>-77</v>
      </c>
      <c r="K33" s="19"/>
      <c r="L33" s="20"/>
      <c r="M33" s="20"/>
      <c r="N33" s="39"/>
      <c r="O33" s="20"/>
      <c r="P33" s="20"/>
      <c r="Q33" s="20"/>
      <c r="R33" s="20"/>
      <c r="S33" s="20">
        <v>37.5</v>
      </c>
      <c r="T33" s="20">
        <v>1</v>
      </c>
      <c r="U33" s="20"/>
      <c r="V33" s="20">
        <v>1</v>
      </c>
      <c r="W33" s="20"/>
      <c r="X33" s="20">
        <v>18</v>
      </c>
      <c r="Y33" s="20">
        <v>1</v>
      </c>
      <c r="Z33" s="20"/>
      <c r="AA33" s="20"/>
      <c r="AB33" s="20"/>
      <c r="AC33" s="20"/>
      <c r="AD33" s="20">
        <f>ROUNDUP(S33/100,0)+1</f>
        <v>2</v>
      </c>
      <c r="AE33" s="20"/>
    </row>
    <row r="34" spans="2:31" ht="12.75" customHeight="1" x14ac:dyDescent="0.2">
      <c r="B34" s="34">
        <v>1</v>
      </c>
      <c r="D34" s="17"/>
      <c r="E34" s="17"/>
      <c r="F34" s="18"/>
      <c r="G34" s="19"/>
      <c r="H34" s="20"/>
      <c r="I34" s="18"/>
      <c r="J34" s="21"/>
      <c r="K34" s="19"/>
      <c r="L34" s="20"/>
      <c r="M34" s="20"/>
      <c r="N34" s="39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2:31" ht="12.75" customHeight="1" x14ac:dyDescent="0.2">
      <c r="B35" s="34">
        <v>1</v>
      </c>
      <c r="D35" s="17" t="s">
        <v>50</v>
      </c>
      <c r="E35" s="17" t="str">
        <f>_xlfn.CONCAT($AG$7+4, "-", $AG$7+6)</f>
        <v>71-73</v>
      </c>
      <c r="F35" s="18">
        <v>43293.33</v>
      </c>
      <c r="G35" s="19"/>
      <c r="H35" s="20"/>
      <c r="I35" s="18">
        <v>44297.47</v>
      </c>
      <c r="J35" s="21"/>
      <c r="K35" s="19">
        <v>1163</v>
      </c>
      <c r="L35" s="20"/>
      <c r="M35" s="20"/>
      <c r="N35" s="39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2:31" ht="12.75" customHeight="1" x14ac:dyDescent="0.2">
      <c r="B36" s="34">
        <v>1</v>
      </c>
      <c r="D36" s="17" t="s">
        <v>68</v>
      </c>
      <c r="E36" s="17">
        <f>$AG$7+5</f>
        <v>72</v>
      </c>
      <c r="F36" s="18">
        <v>43887.65</v>
      </c>
      <c r="G36" s="19">
        <v>-87.92</v>
      </c>
      <c r="H36" s="20"/>
      <c r="I36" s="18">
        <v>44130.38</v>
      </c>
      <c r="J36" s="21">
        <v>-99.11</v>
      </c>
      <c r="K36" s="19"/>
      <c r="L36" s="20"/>
      <c r="M36" s="20">
        <v>229</v>
      </c>
      <c r="N36" s="39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2:31" ht="12.75" customHeight="1" x14ac:dyDescent="0.2">
      <c r="B37" s="34">
        <v>1</v>
      </c>
      <c r="D37" s="17" t="s">
        <v>44</v>
      </c>
      <c r="E37" s="17">
        <f>E36</f>
        <v>72</v>
      </c>
      <c r="F37" s="18">
        <f>F36</f>
        <v>43887.65</v>
      </c>
      <c r="G37" s="19">
        <f>G36</f>
        <v>-87.92</v>
      </c>
      <c r="H37" s="20"/>
      <c r="I37" s="18">
        <f>I36</f>
        <v>44130.38</v>
      </c>
      <c r="J37" s="21">
        <f>J36</f>
        <v>-99.11</v>
      </c>
      <c r="K37" s="19"/>
      <c r="L37" s="20"/>
      <c r="M37" s="20"/>
      <c r="N37" s="39">
        <f>ROUNDUP(237.5/5280,2)</f>
        <v>0.05</v>
      </c>
      <c r="O37" s="20"/>
      <c r="P37" s="20"/>
      <c r="Q37" s="20"/>
      <c r="R37" s="20">
        <f>ROUNDUP((237.5*4*0.25)/27,0)</f>
        <v>9</v>
      </c>
      <c r="S37" s="20">
        <f>237.5-($V37*25+$W37*2+$U37*12.5+$T37*53.125)</f>
        <v>225</v>
      </c>
      <c r="T37" s="20"/>
      <c r="U37" s="20">
        <v>1</v>
      </c>
      <c r="V37" s="20"/>
      <c r="W37" s="20"/>
      <c r="X37" s="20"/>
      <c r="Y37" s="20"/>
      <c r="Z37" s="20"/>
      <c r="AA37" s="20"/>
      <c r="AB37" s="20"/>
      <c r="AC37" s="20"/>
      <c r="AD37" s="20">
        <f>ROUNDUP(S37/100,0)+1</f>
        <v>4</v>
      </c>
      <c r="AE37" s="20"/>
    </row>
    <row r="38" spans="2:31" ht="12.75" customHeight="1" x14ac:dyDescent="0.2">
      <c r="B38" s="34">
        <v>1</v>
      </c>
      <c r="D38" s="17"/>
      <c r="E38" s="17"/>
      <c r="F38" s="18"/>
      <c r="G38" s="19"/>
      <c r="H38" s="20"/>
      <c r="I38" s="18"/>
      <c r="J38" s="21"/>
      <c r="K38" s="19"/>
      <c r="L38" s="20"/>
      <c r="M38" s="20"/>
      <c r="N38" s="39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2:31" ht="12.75" customHeight="1" x14ac:dyDescent="0.2">
      <c r="B39" s="34">
        <v>1</v>
      </c>
      <c r="D39" s="17" t="s">
        <v>36</v>
      </c>
      <c r="E39" s="17">
        <f t="shared" ref="E39:E45" si="4">$AG$7+6</f>
        <v>73</v>
      </c>
      <c r="F39" s="18">
        <v>44283.32</v>
      </c>
      <c r="G39" s="19" t="s">
        <v>38</v>
      </c>
      <c r="H39" s="20"/>
      <c r="I39" s="18">
        <v>44293.32</v>
      </c>
      <c r="J39" s="21" t="s">
        <v>38</v>
      </c>
      <c r="K39" s="19"/>
      <c r="L39" s="20">
        <v>10</v>
      </c>
      <c r="M39" s="20"/>
      <c r="N39" s="39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>
        <v>1</v>
      </c>
      <c r="AA39" s="20"/>
      <c r="AB39" s="20"/>
      <c r="AC39" s="20"/>
      <c r="AD39" s="20"/>
      <c r="AE39" s="20"/>
    </row>
    <row r="40" spans="2:31" ht="12.75" customHeight="1" x14ac:dyDescent="0.2">
      <c r="B40" s="34">
        <v>1</v>
      </c>
      <c r="D40" s="17" t="s">
        <v>37</v>
      </c>
      <c r="E40" s="17">
        <f t="shared" si="4"/>
        <v>73</v>
      </c>
      <c r="F40" s="18">
        <v>44511.9</v>
      </c>
      <c r="G40" s="19" t="s">
        <v>38</v>
      </c>
      <c r="H40" s="20"/>
      <c r="I40" s="18">
        <v>44521.9</v>
      </c>
      <c r="J40" s="21" t="s">
        <v>38</v>
      </c>
      <c r="K40" s="19"/>
      <c r="L40" s="20">
        <v>10</v>
      </c>
      <c r="M40" s="20"/>
      <c r="N40" s="39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>
        <v>1</v>
      </c>
      <c r="AA40" s="20"/>
      <c r="AB40" s="20"/>
      <c r="AC40" s="20"/>
      <c r="AD40" s="20"/>
      <c r="AE40" s="20"/>
    </row>
    <row r="41" spans="2:31" ht="12.75" customHeight="1" x14ac:dyDescent="0.2">
      <c r="B41" s="34">
        <v>1</v>
      </c>
      <c r="D41" s="17" t="s">
        <v>39</v>
      </c>
      <c r="E41" s="17">
        <f t="shared" si="4"/>
        <v>73</v>
      </c>
      <c r="F41" s="18">
        <v>44764.3</v>
      </c>
      <c r="G41" s="19" t="s">
        <v>38</v>
      </c>
      <c r="H41" s="20"/>
      <c r="I41" s="18">
        <v>44774.3</v>
      </c>
      <c r="J41" s="21" t="s">
        <v>38</v>
      </c>
      <c r="K41" s="19"/>
      <c r="L41" s="20">
        <v>10</v>
      </c>
      <c r="M41" s="20"/>
      <c r="N41" s="39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>
        <v>1</v>
      </c>
      <c r="AA41" s="20"/>
      <c r="AB41" s="20"/>
      <c r="AC41" s="20"/>
      <c r="AD41" s="20"/>
      <c r="AE41" s="20"/>
    </row>
    <row r="42" spans="2:31" ht="12.75" customHeight="1" x14ac:dyDescent="0.2">
      <c r="B42" s="34">
        <v>1</v>
      </c>
      <c r="D42" s="17" t="s">
        <v>51</v>
      </c>
      <c r="E42" s="71" t="s">
        <v>88</v>
      </c>
      <c r="F42" s="72"/>
      <c r="G42" s="72"/>
      <c r="H42" s="72"/>
      <c r="I42" s="72"/>
      <c r="J42" s="73"/>
      <c r="K42" s="19"/>
      <c r="L42" s="20"/>
      <c r="M42" s="20"/>
      <c r="N42" s="39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2:31" ht="12.75" customHeight="1" x14ac:dyDescent="0.2">
      <c r="B43" s="34">
        <v>1</v>
      </c>
      <c r="D43" s="17" t="s">
        <v>52</v>
      </c>
      <c r="E43" s="17">
        <f t="shared" si="4"/>
        <v>73</v>
      </c>
      <c r="F43" s="18">
        <v>44513.96</v>
      </c>
      <c r="G43" s="19"/>
      <c r="H43" s="20"/>
      <c r="I43" s="18">
        <v>44785.65</v>
      </c>
      <c r="J43" s="21"/>
      <c r="K43" s="19"/>
      <c r="L43" s="20"/>
      <c r="M43" s="20"/>
      <c r="N43" s="39"/>
      <c r="O43" s="20">
        <f>ROUNDUP(((44773.81-F43)*6)/9, 0)</f>
        <v>174</v>
      </c>
      <c r="P43" s="20">
        <f>684-O43-Q43</f>
        <v>328</v>
      </c>
      <c r="Q43" s="20">
        <f>ROUNDUP(((I43-F43)*6)/9,0)</f>
        <v>182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2:31" ht="12.75" customHeight="1" x14ac:dyDescent="0.2">
      <c r="B44" s="34">
        <v>1</v>
      </c>
      <c r="D44" s="17" t="s">
        <v>54</v>
      </c>
      <c r="E44" s="17">
        <f t="shared" si="4"/>
        <v>73</v>
      </c>
      <c r="F44" s="18">
        <v>44518.39</v>
      </c>
      <c r="G44" s="19"/>
      <c r="H44" s="20"/>
      <c r="I44" s="18">
        <v>44788.83</v>
      </c>
      <c r="J44" s="21"/>
      <c r="K44" s="19">
        <v>334</v>
      </c>
      <c r="L44" s="20"/>
      <c r="M44" s="20"/>
      <c r="N44" s="39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2:31" ht="12.75" customHeight="1" x14ac:dyDescent="0.2">
      <c r="B45" s="34">
        <v>1</v>
      </c>
      <c r="D45" s="17" t="s">
        <v>69</v>
      </c>
      <c r="E45" s="17">
        <f t="shared" si="4"/>
        <v>73</v>
      </c>
      <c r="F45" s="18">
        <v>44506.55</v>
      </c>
      <c r="G45" s="19">
        <v>-47.25</v>
      </c>
      <c r="H45" s="20"/>
      <c r="I45" s="18">
        <v>44799.65</v>
      </c>
      <c r="J45" s="21">
        <v>-47.17</v>
      </c>
      <c r="K45" s="19"/>
      <c r="L45" s="20"/>
      <c r="M45" s="20">
        <v>271</v>
      </c>
      <c r="N45" s="39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2:31" ht="12.75" customHeight="1" x14ac:dyDescent="0.2">
      <c r="B46" s="34">
        <v>1</v>
      </c>
      <c r="D46" s="17" t="s">
        <v>70</v>
      </c>
      <c r="E46" s="17">
        <f>E45</f>
        <v>73</v>
      </c>
      <c r="F46" s="18">
        <f>F45</f>
        <v>44506.55</v>
      </c>
      <c r="G46" s="19">
        <f>G45</f>
        <v>-47.25</v>
      </c>
      <c r="H46" s="20"/>
      <c r="I46" s="18">
        <f>I45</f>
        <v>44799.65</v>
      </c>
      <c r="J46" s="21">
        <f>J45</f>
        <v>-47.17</v>
      </c>
      <c r="K46" s="19"/>
      <c r="L46" s="20"/>
      <c r="M46" s="20"/>
      <c r="N46" s="39">
        <f>ROUNDUP(287/5280,2)</f>
        <v>6.0000000000000005E-2</v>
      </c>
      <c r="O46" s="20"/>
      <c r="P46" s="20"/>
      <c r="Q46" s="20"/>
      <c r="R46" s="20">
        <f>ROUNDUP((287*4*0.25)/27,0)</f>
        <v>11</v>
      </c>
      <c r="S46" s="20">
        <f>287-($V46*25+$W46*2+$U46*12.5+$T46*53.125)</f>
        <v>260</v>
      </c>
      <c r="T46" s="20"/>
      <c r="U46" s="20"/>
      <c r="V46" s="20">
        <v>1</v>
      </c>
      <c r="W46" s="20">
        <v>1</v>
      </c>
      <c r="X46" s="20">
        <v>18</v>
      </c>
      <c r="Y46" s="20"/>
      <c r="Z46" s="20"/>
      <c r="AA46" s="20"/>
      <c r="AB46" s="20"/>
      <c r="AC46" s="20"/>
      <c r="AD46" s="20">
        <f>ROUNDUP(S46/100,0)+1</f>
        <v>4</v>
      </c>
      <c r="AE46" s="20"/>
    </row>
    <row r="47" spans="2:31" ht="12.75" customHeight="1" x14ac:dyDescent="0.2">
      <c r="B47" s="34">
        <v>1</v>
      </c>
      <c r="D47" s="17"/>
      <c r="E47" s="17"/>
      <c r="F47" s="18"/>
      <c r="G47" s="19"/>
      <c r="H47" s="20"/>
      <c r="I47" s="18"/>
      <c r="J47" s="21"/>
      <c r="K47" s="19"/>
      <c r="L47" s="20"/>
      <c r="M47" s="20"/>
      <c r="N47" s="39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2:31" ht="12.75" customHeight="1" x14ac:dyDescent="0.2">
      <c r="B48" s="34">
        <v>1</v>
      </c>
      <c r="D48" s="17" t="s">
        <v>40</v>
      </c>
      <c r="E48" s="17">
        <f>$AG$7+7</f>
        <v>74</v>
      </c>
      <c r="F48" s="18">
        <v>45330.03</v>
      </c>
      <c r="G48" s="19" t="s">
        <v>38</v>
      </c>
      <c r="H48" s="20"/>
      <c r="I48" s="18">
        <v>45340.03</v>
      </c>
      <c r="J48" s="21" t="s">
        <v>38</v>
      </c>
      <c r="K48" s="19"/>
      <c r="L48" s="20"/>
      <c r="M48" s="20"/>
      <c r="N48" s="39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>
        <v>1</v>
      </c>
      <c r="AA48" s="20"/>
      <c r="AB48" s="20"/>
      <c r="AC48" s="20"/>
      <c r="AD48" s="20"/>
      <c r="AE48" s="20"/>
    </row>
    <row r="49" spans="2:31" ht="12.75" customHeight="1" x14ac:dyDescent="0.2">
      <c r="B49" s="34">
        <v>1</v>
      </c>
      <c r="D49" s="17" t="s">
        <v>55</v>
      </c>
      <c r="E49" s="71" t="s">
        <v>88</v>
      </c>
      <c r="F49" s="72"/>
      <c r="G49" s="72"/>
      <c r="H49" s="72"/>
      <c r="I49" s="72"/>
      <c r="J49" s="73"/>
      <c r="K49" s="19"/>
      <c r="L49" s="20"/>
      <c r="M49" s="20"/>
      <c r="N49" s="39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2:31" ht="12.75" customHeight="1" x14ac:dyDescent="0.2">
      <c r="B50" s="34">
        <v>1</v>
      </c>
      <c r="D50" s="17" t="s">
        <v>56</v>
      </c>
      <c r="E50" s="17" t="str">
        <f t="shared" ref="E50:E52" si="5">_xlfn.CONCAT($AG$7+7, "-", $AG$7+10)</f>
        <v>74-77</v>
      </c>
      <c r="F50" s="18">
        <v>45335.79</v>
      </c>
      <c r="G50" s="19"/>
      <c r="H50" s="20"/>
      <c r="I50" s="18">
        <v>46507.34</v>
      </c>
      <c r="J50" s="21"/>
      <c r="K50" s="19"/>
      <c r="L50" s="20"/>
      <c r="M50" s="20"/>
      <c r="N50" s="39"/>
      <c r="O50" s="20">
        <f>ROUNDUP(((45355.94-F50)*6)/9,0)</f>
        <v>14</v>
      </c>
      <c r="P50" s="20">
        <f>3072-O50-Q50</f>
        <v>3044</v>
      </c>
      <c r="Q50" s="20">
        <f>ROUNDUP(((45355.94-F50)*6)/9,0)</f>
        <v>14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2:31" ht="12.75" customHeight="1" x14ac:dyDescent="0.2">
      <c r="B51" s="34">
        <v>1</v>
      </c>
      <c r="D51" s="17" t="s">
        <v>57</v>
      </c>
      <c r="E51" s="17" t="str">
        <f t="shared" si="5"/>
        <v>74-77</v>
      </c>
      <c r="F51" s="18">
        <v>45341.63</v>
      </c>
      <c r="G51" s="19"/>
      <c r="H51" s="20"/>
      <c r="I51" s="18">
        <v>46513.04</v>
      </c>
      <c r="J51" s="21"/>
      <c r="K51" s="19">
        <v>1759</v>
      </c>
      <c r="L51" s="20"/>
      <c r="M51" s="20"/>
      <c r="N51" s="39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2:31" ht="12.75" customHeight="1" x14ac:dyDescent="0.2">
      <c r="B52" s="34">
        <v>1</v>
      </c>
      <c r="D52" s="17" t="s">
        <v>71</v>
      </c>
      <c r="E52" s="17" t="str">
        <f t="shared" si="5"/>
        <v>74-77</v>
      </c>
      <c r="F52" s="18">
        <v>45326.79</v>
      </c>
      <c r="G52" s="19">
        <v>-47.06</v>
      </c>
      <c r="H52" s="20"/>
      <c r="I52" s="18">
        <v>46518.18</v>
      </c>
      <c r="J52" s="21">
        <v>-48.25</v>
      </c>
      <c r="K52" s="19"/>
      <c r="L52" s="20"/>
      <c r="M52" s="20">
        <v>1200</v>
      </c>
      <c r="N52" s="39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2:31" ht="12.75" customHeight="1" x14ac:dyDescent="0.2">
      <c r="B53" s="34">
        <v>1</v>
      </c>
      <c r="D53" s="17" t="s">
        <v>72</v>
      </c>
      <c r="E53" s="17" t="str">
        <f>E52</f>
        <v>74-77</v>
      </c>
      <c r="F53" s="18">
        <f>F52</f>
        <v>45326.79</v>
      </c>
      <c r="G53" s="19">
        <f>G52</f>
        <v>-47.06</v>
      </c>
      <c r="H53" s="20"/>
      <c r="I53" s="18">
        <f>I52</f>
        <v>46518.18</v>
      </c>
      <c r="J53" s="21">
        <f>J52</f>
        <v>-48.25</v>
      </c>
      <c r="K53" s="19"/>
      <c r="L53" s="20"/>
      <c r="M53" s="20"/>
      <c r="N53" s="39">
        <f>ROUNDUP(1200/5280,2)</f>
        <v>0.23</v>
      </c>
      <c r="O53" s="20"/>
      <c r="P53" s="20"/>
      <c r="Q53" s="20"/>
      <c r="R53" s="20">
        <f>ROUNDUP((1200*4*0.25)/27,0)</f>
        <v>45</v>
      </c>
      <c r="S53" s="20">
        <f>1200-($V53*25+$W53*2+$U53*12.5+$T53*53.125)</f>
        <v>1173</v>
      </c>
      <c r="T53" s="20"/>
      <c r="U53" s="20"/>
      <c r="V53" s="20">
        <v>1</v>
      </c>
      <c r="W53" s="20">
        <v>1</v>
      </c>
      <c r="X53" s="20">
        <v>18</v>
      </c>
      <c r="Y53" s="20"/>
      <c r="Z53" s="20"/>
      <c r="AA53" s="20"/>
      <c r="AB53" s="20"/>
      <c r="AC53" s="20"/>
      <c r="AD53" s="20">
        <f>ROUNDUP(S53/100,0)+1</f>
        <v>13</v>
      </c>
      <c r="AE53" s="20"/>
    </row>
    <row r="54" spans="2:31" ht="12.75" customHeight="1" x14ac:dyDescent="0.2">
      <c r="B54" s="34">
        <v>1</v>
      </c>
      <c r="D54" s="17"/>
      <c r="E54" s="17"/>
      <c r="F54" s="18"/>
      <c r="G54" s="19"/>
      <c r="H54" s="20"/>
      <c r="I54" s="18"/>
      <c r="J54" s="21"/>
      <c r="K54" s="19"/>
      <c r="L54" s="20"/>
      <c r="M54" s="20"/>
      <c r="N54" s="39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2:31" ht="12.75" customHeight="1" x14ac:dyDescent="0.2">
      <c r="B55" s="34">
        <v>1</v>
      </c>
      <c r="D55" s="17" t="s">
        <v>41</v>
      </c>
      <c r="E55" s="17" t="str">
        <f>_xlfn.CONCAT($AG$7+9, "-", $AG$7+10)</f>
        <v>76-77</v>
      </c>
      <c r="F55" s="18">
        <v>46475.28</v>
      </c>
      <c r="G55" s="19" t="s">
        <v>38</v>
      </c>
      <c r="H55" s="20"/>
      <c r="I55" s="18">
        <v>46485.279999999999</v>
      </c>
      <c r="J55" s="21" t="s">
        <v>38</v>
      </c>
      <c r="K55" s="19"/>
      <c r="L55" s="20">
        <v>10</v>
      </c>
      <c r="M55" s="20"/>
      <c r="N55" s="39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>
        <v>1</v>
      </c>
      <c r="AA55" s="20"/>
      <c r="AB55" s="20"/>
      <c r="AC55" s="20"/>
      <c r="AD55" s="20"/>
      <c r="AE55" s="20"/>
    </row>
    <row r="56" spans="2:31" ht="12.75" customHeight="1" x14ac:dyDescent="0.2">
      <c r="B56" s="34">
        <v>1</v>
      </c>
      <c r="D56" s="17"/>
      <c r="E56" s="17"/>
      <c r="F56" s="18"/>
      <c r="G56" s="19"/>
      <c r="H56" s="20"/>
      <c r="I56" s="18"/>
      <c r="J56" s="21"/>
      <c r="K56" s="19"/>
      <c r="L56" s="20"/>
      <c r="M56" s="20"/>
      <c r="N56" s="39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2:31" ht="12.75" customHeight="1" x14ac:dyDescent="0.2">
      <c r="B57" s="34">
        <v>1</v>
      </c>
      <c r="D57" s="17" t="s">
        <v>42</v>
      </c>
      <c r="E57" s="17">
        <f>$AG$7+10</f>
        <v>77</v>
      </c>
      <c r="F57" s="18">
        <v>46899.8</v>
      </c>
      <c r="G57" s="19" t="s">
        <v>38</v>
      </c>
      <c r="H57" s="20"/>
      <c r="I57" s="18">
        <v>46909.8</v>
      </c>
      <c r="J57" s="21" t="s">
        <v>38</v>
      </c>
      <c r="K57" s="19"/>
      <c r="L57" s="20">
        <v>10</v>
      </c>
      <c r="M57" s="20"/>
      <c r="N57" s="39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>
        <v>1</v>
      </c>
      <c r="AA57" s="20"/>
      <c r="AB57" s="20"/>
      <c r="AC57" s="20"/>
      <c r="AD57" s="20"/>
      <c r="AE57" s="20"/>
    </row>
    <row r="58" spans="2:31" ht="12.75" customHeight="1" x14ac:dyDescent="0.2">
      <c r="B58" s="34">
        <v>1</v>
      </c>
      <c r="D58" s="17" t="s">
        <v>58</v>
      </c>
      <c r="E58" s="71" t="s">
        <v>88</v>
      </c>
      <c r="F58" s="72"/>
      <c r="G58" s="72"/>
      <c r="H58" s="72"/>
      <c r="I58" s="72"/>
      <c r="J58" s="73"/>
      <c r="K58" s="19"/>
      <c r="L58" s="20"/>
      <c r="M58" s="20"/>
      <c r="N58" s="39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2:31" ht="12.75" customHeight="1" x14ac:dyDescent="0.2">
      <c r="B59" s="34">
        <v>1</v>
      </c>
      <c r="D59" s="17" t="s">
        <v>59</v>
      </c>
      <c r="E59" s="17" t="str">
        <f>_xlfn.CONCAT($AG$7+10, "-", $AG$7+16)</f>
        <v>77-83</v>
      </c>
      <c r="F59" s="18">
        <v>46906.71</v>
      </c>
      <c r="G59" s="19"/>
      <c r="H59" s="20"/>
      <c r="I59" s="18">
        <v>50400</v>
      </c>
      <c r="J59" s="21"/>
      <c r="K59" s="19"/>
      <c r="L59" s="20"/>
      <c r="M59" s="20"/>
      <c r="N59" s="39"/>
      <c r="O59" s="20">
        <f>ROUNDUP(((I59-F59)*6)/9,0)</f>
        <v>2329</v>
      </c>
      <c r="P59" s="20">
        <f>15524-O59-Q59</f>
        <v>10866</v>
      </c>
      <c r="Q59" s="20">
        <f>ROUNDUP(((I59-F59)*6)/9,0)</f>
        <v>2329</v>
      </c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2:31" ht="12.75" customHeight="1" x14ac:dyDescent="0.2">
      <c r="B60" s="34">
        <v>1</v>
      </c>
      <c r="D60" s="17" t="s">
        <v>60</v>
      </c>
      <c r="E60" s="17" t="str">
        <f>_xlfn.CONCAT($AG$7+10, "-", $AG$7+11)</f>
        <v>77-78</v>
      </c>
      <c r="F60" s="18">
        <v>46921.58</v>
      </c>
      <c r="G60" s="19"/>
      <c r="H60" s="20"/>
      <c r="I60" s="18"/>
      <c r="J60" s="21"/>
      <c r="K60" s="19">
        <v>644</v>
      </c>
      <c r="L60" s="20"/>
      <c r="M60" s="20"/>
      <c r="N60" s="39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2:31" ht="12.75" customHeight="1" x14ac:dyDescent="0.2">
      <c r="B61" s="34">
        <v>1</v>
      </c>
      <c r="D61" s="17"/>
      <c r="E61" s="17"/>
      <c r="F61" s="18"/>
      <c r="G61" s="19"/>
      <c r="H61" s="20"/>
      <c r="I61" s="18"/>
      <c r="J61" s="21"/>
      <c r="K61" s="19"/>
      <c r="L61" s="20"/>
      <c r="M61" s="20"/>
      <c r="N61" s="39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2:31" ht="12.75" customHeight="1" x14ac:dyDescent="0.2">
      <c r="B62" s="34">
        <v>1</v>
      </c>
      <c r="D62" s="17" t="s">
        <v>61</v>
      </c>
      <c r="E62" s="17" t="str">
        <f>_xlfn.CONCAT($AG$7+11, "-", $AG$7+15)</f>
        <v>78-82</v>
      </c>
      <c r="F62" s="18">
        <v>47105.65</v>
      </c>
      <c r="G62" s="19"/>
      <c r="H62" s="20"/>
      <c r="I62" s="18">
        <v>49772.66</v>
      </c>
      <c r="J62" s="21"/>
      <c r="K62" s="19">
        <v>2714</v>
      </c>
      <c r="L62" s="20"/>
      <c r="M62" s="20"/>
      <c r="N62" s="39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2:31" ht="12.75" customHeight="1" x14ac:dyDescent="0.2">
      <c r="B63" s="34">
        <v>1</v>
      </c>
      <c r="D63" s="17" t="s">
        <v>73</v>
      </c>
      <c r="E63" s="17">
        <f>$AG$7+11</f>
        <v>78</v>
      </c>
      <c r="F63" s="18">
        <v>47098.13</v>
      </c>
      <c r="G63" s="19">
        <v>-93.7</v>
      </c>
      <c r="H63" s="20"/>
      <c r="I63" s="18">
        <v>47573.72</v>
      </c>
      <c r="J63" s="21">
        <v>-61</v>
      </c>
      <c r="K63" s="19"/>
      <c r="L63" s="20"/>
      <c r="M63" s="20">
        <v>477</v>
      </c>
      <c r="N63" s="39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2:31" ht="12.75" customHeight="1" x14ac:dyDescent="0.2">
      <c r="B64" s="34">
        <v>1</v>
      </c>
      <c r="D64" s="17" t="s">
        <v>74</v>
      </c>
      <c r="E64" s="17">
        <f>E63</f>
        <v>78</v>
      </c>
      <c r="F64" s="18">
        <f>F63</f>
        <v>47098.13</v>
      </c>
      <c r="G64" s="19">
        <f>G63</f>
        <v>-93.7</v>
      </c>
      <c r="H64" s="20"/>
      <c r="I64" s="18">
        <f>I63</f>
        <v>47573.72</v>
      </c>
      <c r="J64" s="21">
        <f>J63</f>
        <v>-61</v>
      </c>
      <c r="K64" s="19"/>
      <c r="L64" s="20"/>
      <c r="M64" s="20"/>
      <c r="N64" s="39">
        <f>ROUNDUP(477/5280,2)</f>
        <v>9.9999999999999992E-2</v>
      </c>
      <c r="O64" s="20"/>
      <c r="P64" s="20"/>
      <c r="Q64" s="20"/>
      <c r="R64" s="20">
        <f>ROUNDUP((477*4*0.25)/27,0)</f>
        <v>18</v>
      </c>
      <c r="S64" s="20">
        <f>477-($V64*25+$W64*2+$U64*12.5+$X64*53.125)</f>
        <v>475</v>
      </c>
      <c r="T64" s="20"/>
      <c r="U64" s="20"/>
      <c r="V64" s="20"/>
      <c r="W64" s="20">
        <v>1</v>
      </c>
      <c r="X64" s="20"/>
      <c r="Y64" s="20"/>
      <c r="Z64" s="20"/>
      <c r="AA64" s="20"/>
      <c r="AB64" s="20"/>
      <c r="AC64" s="20"/>
      <c r="AD64" s="20">
        <f>ROUNDUP(S64/100,0)+1</f>
        <v>6</v>
      </c>
      <c r="AE64" s="20"/>
    </row>
    <row r="65" spans="2:31" ht="12.75" customHeight="1" x14ac:dyDescent="0.2">
      <c r="B65" s="34">
        <v>1</v>
      </c>
      <c r="D65" s="17"/>
      <c r="E65" s="17"/>
      <c r="F65" s="18"/>
      <c r="G65" s="19"/>
      <c r="H65" s="20"/>
      <c r="I65" s="18"/>
      <c r="J65" s="21"/>
      <c r="K65" s="19"/>
      <c r="L65" s="20"/>
      <c r="M65" s="20"/>
      <c r="N65" s="39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2:31" ht="12.75" customHeight="1" x14ac:dyDescent="0.2">
      <c r="B66" s="34">
        <v>1</v>
      </c>
      <c r="D66" s="17" t="s">
        <v>75</v>
      </c>
      <c r="E66" s="17" t="str">
        <f>_xlfn.CONCAT($AG$7+12, "-", $AG$7+13)</f>
        <v>79-80</v>
      </c>
      <c r="F66" s="18">
        <v>47713.54</v>
      </c>
      <c r="G66" s="19">
        <v>-60.7</v>
      </c>
      <c r="H66" s="20"/>
      <c r="I66" s="18">
        <v>48287.24</v>
      </c>
      <c r="J66" s="21">
        <v>-62.47</v>
      </c>
      <c r="K66" s="19"/>
      <c r="L66" s="20"/>
      <c r="M66" s="20">
        <v>574</v>
      </c>
      <c r="N66" s="39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2:31" ht="12.75" customHeight="1" x14ac:dyDescent="0.2">
      <c r="B67" s="34">
        <v>1</v>
      </c>
      <c r="D67" s="17" t="s">
        <v>76</v>
      </c>
      <c r="E67" s="17" t="str">
        <f>E66</f>
        <v>79-80</v>
      </c>
      <c r="F67" s="18">
        <f>F66</f>
        <v>47713.54</v>
      </c>
      <c r="G67" s="19">
        <f>G66</f>
        <v>-60.7</v>
      </c>
      <c r="H67" s="20"/>
      <c r="I67" s="18">
        <f>I66</f>
        <v>48287.24</v>
      </c>
      <c r="J67" s="21">
        <f>J66</f>
        <v>-62.47</v>
      </c>
      <c r="K67" s="19"/>
      <c r="L67" s="20"/>
      <c r="M67" s="20"/>
      <c r="N67" s="39">
        <f>ROUNDUP(573.75/5280,2)</f>
        <v>0.11</v>
      </c>
      <c r="O67" s="20"/>
      <c r="P67" s="20"/>
      <c r="Q67" s="20"/>
      <c r="R67" s="20">
        <f>ROUNDUP((573.75*4*0.25)/27,0)</f>
        <v>22</v>
      </c>
      <c r="S67" s="20">
        <f>573.75-($V67*25+$W67*2+$U67*12.5+$T67*53.125)</f>
        <v>495.625</v>
      </c>
      <c r="T67" s="20">
        <v>1</v>
      </c>
      <c r="U67" s="20"/>
      <c r="V67" s="20">
        <v>1</v>
      </c>
      <c r="W67" s="20"/>
      <c r="X67" s="20">
        <v>18</v>
      </c>
      <c r="Y67" s="20">
        <v>1</v>
      </c>
      <c r="Z67" s="20"/>
      <c r="AA67" s="20"/>
      <c r="AB67" s="20"/>
      <c r="AC67" s="20"/>
      <c r="AD67" s="20">
        <f>ROUNDUP(S67/100,0)+1</f>
        <v>6</v>
      </c>
      <c r="AE67" s="20"/>
    </row>
    <row r="68" spans="2:31" ht="12.75" customHeight="1" x14ac:dyDescent="0.2">
      <c r="B68" s="34">
        <v>1</v>
      </c>
      <c r="D68" s="17"/>
      <c r="E68" s="17"/>
      <c r="F68" s="18"/>
      <c r="G68" s="19"/>
      <c r="H68" s="20"/>
      <c r="I68" s="18"/>
      <c r="J68" s="21"/>
      <c r="K68" s="19"/>
      <c r="L68" s="20"/>
      <c r="M68" s="20"/>
      <c r="N68" s="39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2:31" ht="12.75" customHeight="1" x14ac:dyDescent="0.2">
      <c r="B69" s="34">
        <v>1</v>
      </c>
      <c r="D69" s="17" t="s">
        <v>62</v>
      </c>
      <c r="E69" s="17">
        <f>$AG$7+13</f>
        <v>80</v>
      </c>
      <c r="F69" s="18">
        <v>48409</v>
      </c>
      <c r="G69" s="19"/>
      <c r="H69" s="20"/>
      <c r="I69" s="18">
        <v>48429</v>
      </c>
      <c r="J69" s="21"/>
      <c r="K69" s="19"/>
      <c r="L69" s="20">
        <v>20</v>
      </c>
      <c r="M69" s="20"/>
      <c r="N69" s="39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2:31" ht="12.75" customHeight="1" x14ac:dyDescent="0.2">
      <c r="B70" s="34">
        <v>1</v>
      </c>
      <c r="D70" s="17" t="s">
        <v>63</v>
      </c>
      <c r="E70" s="17">
        <f>$AG$7+13</f>
        <v>80</v>
      </c>
      <c r="F70" s="18">
        <v>48563.73</v>
      </c>
      <c r="G70" s="19"/>
      <c r="H70" s="20"/>
      <c r="I70" s="18">
        <v>48583.73</v>
      </c>
      <c r="J70" s="21"/>
      <c r="K70" s="19"/>
      <c r="L70" s="20">
        <v>20</v>
      </c>
      <c r="M70" s="20"/>
      <c r="N70" s="39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2:31" ht="12.75" customHeight="1" x14ac:dyDescent="0.2">
      <c r="B71" s="34">
        <v>1</v>
      </c>
      <c r="D71" s="17"/>
      <c r="E71" s="17"/>
      <c r="F71" s="18"/>
      <c r="G71" s="19"/>
      <c r="H71" s="20"/>
      <c r="I71" s="18"/>
      <c r="J71" s="21"/>
      <c r="K71" s="19"/>
      <c r="L71" s="20"/>
      <c r="M71" s="20"/>
      <c r="N71" s="39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2:31" ht="12.75" customHeight="1" x14ac:dyDescent="0.2">
      <c r="B72" s="34">
        <v>1</v>
      </c>
      <c r="D72" s="17" t="s">
        <v>43</v>
      </c>
      <c r="E72" s="17">
        <f>$AG$7+14</f>
        <v>81</v>
      </c>
      <c r="F72" s="18">
        <v>48817.24</v>
      </c>
      <c r="G72" s="19">
        <v>-61.39</v>
      </c>
      <c r="H72" s="20"/>
      <c r="I72" s="18">
        <v>48890</v>
      </c>
      <c r="J72" s="21">
        <v>-65.66</v>
      </c>
      <c r="K72" s="19"/>
      <c r="L72" s="20"/>
      <c r="M72" s="20"/>
      <c r="N72" s="39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>
        <v>59</v>
      </c>
      <c r="AB72" s="20">
        <v>1</v>
      </c>
      <c r="AC72" s="20"/>
      <c r="AD72" s="20"/>
      <c r="AE72" s="20"/>
    </row>
    <row r="73" spans="2:31" ht="12.75" customHeight="1" x14ac:dyDescent="0.2">
      <c r="B73" s="34">
        <v>1</v>
      </c>
      <c r="D73" s="17" t="s">
        <v>77</v>
      </c>
      <c r="E73" s="17">
        <f>$AG$7+14</f>
        <v>81</v>
      </c>
      <c r="F73" s="18">
        <f>I70</f>
        <v>48583.73</v>
      </c>
      <c r="G73" s="19">
        <f>J70</f>
        <v>0</v>
      </c>
      <c r="H73" s="20"/>
      <c r="I73" s="18">
        <v>48927.45</v>
      </c>
      <c r="J73" s="21">
        <v>-67.52</v>
      </c>
      <c r="K73" s="19"/>
      <c r="L73" s="20"/>
      <c r="M73" s="20"/>
      <c r="N73" s="39"/>
      <c r="O73" s="20"/>
      <c r="P73" s="20"/>
      <c r="Q73" s="20"/>
      <c r="R73" s="20"/>
      <c r="S73" s="20">
        <v>12.5</v>
      </c>
      <c r="T73" s="20"/>
      <c r="U73" s="20"/>
      <c r="V73" s="20">
        <v>1</v>
      </c>
      <c r="W73" s="20"/>
      <c r="X73" s="20">
        <v>18</v>
      </c>
      <c r="Y73" s="20"/>
      <c r="Z73" s="20"/>
      <c r="AA73" s="20"/>
      <c r="AB73" s="20"/>
      <c r="AC73" s="20"/>
      <c r="AD73" s="20">
        <f>ROUNDUP(S73/100,0)+1</f>
        <v>2</v>
      </c>
      <c r="AE73" s="20"/>
    </row>
    <row r="74" spans="2:31" ht="12.75" customHeight="1" x14ac:dyDescent="0.2">
      <c r="B74" s="34">
        <v>1</v>
      </c>
      <c r="D74" s="17" t="s">
        <v>64</v>
      </c>
      <c r="E74" s="17">
        <f>$AG$7+14</f>
        <v>81</v>
      </c>
      <c r="F74" s="18">
        <v>48817.11</v>
      </c>
      <c r="G74" s="19">
        <v>-60.62</v>
      </c>
      <c r="H74" s="20"/>
      <c r="I74" s="18">
        <v>48927.45</v>
      </c>
      <c r="J74" s="21">
        <v>-67.52</v>
      </c>
      <c r="K74" s="19"/>
      <c r="L74" s="20"/>
      <c r="M74" s="20">
        <v>110</v>
      </c>
      <c r="N74" s="39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2:31" ht="12.75" customHeight="1" x14ac:dyDescent="0.2">
      <c r="B75" s="34">
        <v>1</v>
      </c>
      <c r="D75" s="17" t="s">
        <v>65</v>
      </c>
      <c r="E75" s="17">
        <f>$AG$7+14</f>
        <v>81</v>
      </c>
      <c r="F75" s="18">
        <v>49090</v>
      </c>
      <c r="G75" s="19"/>
      <c r="H75" s="20"/>
      <c r="I75" s="18">
        <v>49110</v>
      </c>
      <c r="J75" s="21"/>
      <c r="K75" s="19"/>
      <c r="L75" s="20">
        <v>20</v>
      </c>
      <c r="M75" s="20"/>
      <c r="N75" s="39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2:31" ht="12.75" customHeight="1" x14ac:dyDescent="0.2">
      <c r="B76" s="34">
        <v>1</v>
      </c>
      <c r="D76" s="17"/>
      <c r="E76" s="17"/>
      <c r="F76" s="18"/>
      <c r="G76" s="19"/>
      <c r="H76" s="20"/>
      <c r="I76" s="18"/>
      <c r="J76" s="21"/>
      <c r="K76" s="19"/>
      <c r="L76" s="20"/>
      <c r="M76" s="20"/>
      <c r="N76" s="39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2:31" ht="12.75" customHeight="1" x14ac:dyDescent="0.2">
      <c r="B77" s="34">
        <v>1</v>
      </c>
      <c r="D77" s="17" t="s">
        <v>66</v>
      </c>
      <c r="E77" s="17" t="str">
        <f>_xlfn.CONCAT($AG$7+15, "-",$AG$7+16)</f>
        <v>82-83</v>
      </c>
      <c r="F77" s="18">
        <v>49648.36</v>
      </c>
      <c r="G77" s="19"/>
      <c r="H77" s="20"/>
      <c r="I77" s="18">
        <v>50400</v>
      </c>
      <c r="J77" s="21"/>
      <c r="K77" s="19">
        <v>1589</v>
      </c>
      <c r="L77" s="20"/>
      <c r="M77" s="20"/>
      <c r="N77" s="39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2:31" ht="12.75" customHeight="1" x14ac:dyDescent="0.2">
      <c r="B78" s="34">
        <v>1</v>
      </c>
      <c r="D78" s="17"/>
      <c r="E78" s="17"/>
      <c r="F78" s="18"/>
      <c r="G78" s="19"/>
      <c r="H78" s="20"/>
      <c r="I78" s="18"/>
      <c r="J78" s="21"/>
      <c r="K78" s="19"/>
      <c r="L78" s="20"/>
      <c r="M78" s="20"/>
      <c r="N78" s="39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2:31" ht="12.75" customHeight="1" x14ac:dyDescent="0.2">
      <c r="B79" s="34">
        <v>1</v>
      </c>
      <c r="D79" s="17" t="s">
        <v>67</v>
      </c>
      <c r="E79" s="17">
        <f>$AG$7+16</f>
        <v>83</v>
      </c>
      <c r="F79" s="18">
        <v>49840</v>
      </c>
      <c r="G79" s="19" t="s">
        <v>38</v>
      </c>
      <c r="H79" s="20"/>
      <c r="I79" s="18">
        <v>49860</v>
      </c>
      <c r="J79" s="21" t="s">
        <v>38</v>
      </c>
      <c r="K79" s="19"/>
      <c r="L79" s="20">
        <v>20</v>
      </c>
      <c r="M79" s="20"/>
      <c r="N79" s="39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2:31" ht="12.75" customHeight="1" x14ac:dyDescent="0.2">
      <c r="B80" s="34">
        <v>1</v>
      </c>
      <c r="D80" s="17"/>
      <c r="E80" s="17"/>
      <c r="F80" s="18"/>
      <c r="G80" s="19"/>
      <c r="H80" s="20"/>
      <c r="I80" s="18"/>
      <c r="J80" s="21"/>
      <c r="K80" s="19"/>
      <c r="L80" s="20"/>
      <c r="M80" s="20"/>
      <c r="N80" s="39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2:31" ht="12.75" customHeight="1" x14ac:dyDescent="0.2">
      <c r="B81" s="34">
        <v>1</v>
      </c>
      <c r="D81" s="17"/>
      <c r="E81" s="17"/>
      <c r="F81" s="18"/>
      <c r="G81" s="19"/>
      <c r="H81" s="20"/>
      <c r="I81" s="18"/>
      <c r="J81" s="21"/>
      <c r="K81" s="19"/>
      <c r="L81" s="20"/>
      <c r="M81" s="20"/>
      <c r="N81" s="39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2:31" ht="12.75" customHeight="1" x14ac:dyDescent="0.2">
      <c r="B82" s="34">
        <v>1</v>
      </c>
      <c r="D82" s="17"/>
      <c r="E82" s="17"/>
      <c r="F82" s="18"/>
      <c r="G82" s="19"/>
      <c r="H82" s="20"/>
      <c r="I82" s="18"/>
      <c r="J82" s="21"/>
      <c r="K82" s="19"/>
      <c r="L82" s="20"/>
      <c r="M82" s="20"/>
      <c r="N82" s="39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2:31" ht="12.75" customHeight="1" thickBot="1" x14ac:dyDescent="0.25">
      <c r="B83" s="35">
        <v>1</v>
      </c>
      <c r="D83" s="17"/>
      <c r="E83" s="17"/>
      <c r="F83" s="18"/>
      <c r="G83" s="19"/>
      <c r="H83" s="20"/>
      <c r="I83" s="18"/>
      <c r="J83" s="21"/>
      <c r="K83" s="19"/>
      <c r="L83" s="20"/>
      <c r="M83" s="20"/>
      <c r="N83" s="39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2:31" ht="12.75" customHeight="1" x14ac:dyDescent="0.2">
      <c r="B84" s="5" t="s">
        <v>13</v>
      </c>
      <c r="D84" s="44" t="s">
        <v>4</v>
      </c>
      <c r="E84" s="45"/>
      <c r="F84" s="45"/>
      <c r="G84" s="45"/>
      <c r="H84" s="45"/>
      <c r="I84" s="45"/>
      <c r="J84" s="46"/>
      <c r="K84" s="22">
        <f>IF(K8="","",IF(K23="",IF(SUM(COUNTIF(K24:K83,"LS")+COUNTIF(K24:K83,"LUMP"))&gt;0,"LS",""),IF(SUM(K24:K83)&gt;0,ROUNDUP(SUM(K24:K83),0),"")))</f>
        <v>14196</v>
      </c>
      <c r="L84" s="22">
        <f>IF(L8="","",IF(L23="",IF(SUM(COUNTIF(L24:L83,"LS")+COUNTIF(L24:L83,"LUMP"))&gt;0,"LS",""),IF(SUM(L24:L83)&gt;0,ROUNDUP(SUM(L24:L83),0),"")))</f>
        <v>130</v>
      </c>
      <c r="M84" s="22">
        <f>IF(M8="","",IF(M23="",IF(SUM(COUNTIF(M24:M83,"LS")+COUNTIF(M24:M83,"LUMP"))&gt;0,"LS",""),IF(SUM(M24:M83)&gt;0,ROUNDUP(SUM(M24:M83),0),"")))</f>
        <v>3137</v>
      </c>
      <c r="N84" s="40">
        <f>SUM(N24:N83)</f>
        <v>0.55000000000000004</v>
      </c>
      <c r="O84" s="22">
        <f>IF(O8="","",IF(O23="",IF(SUM(COUNTIF(O24:O83,"LS")+COUNTIF(O24:O83,"LUMP"))&gt;0,"LS",""),IF(SUM(O24:O83)&gt;0,ROUNDUP(SUM(O24:O83),0),"")))</f>
        <v>4143</v>
      </c>
      <c r="P84" s="22">
        <f t="shared" ref="P84:AC84" si="6">IF(P8="","",IF(P23="",IF(SUM(COUNTIF(P24:P83,"LS")+COUNTIF(P24:P83,"LUMP"))&gt;0,"LS",""),IF(SUM(P24:P83)&gt;0,ROUNDUP(SUM(P24:P83),0),"")))</f>
        <v>29603</v>
      </c>
      <c r="Q84" s="22">
        <f>IF(Q8="","",IF(Q23="",IF(SUM(COUNTIF(Q24:Q83,"LS")+COUNTIF(Q24:Q83,"LUMP"))&gt;0,"LS",""),IF(SUM(Q24:Q83)&gt;0,ROUNDUP(SUM(Q24:Q83),0),"")))</f>
        <v>3067</v>
      </c>
      <c r="R84" s="22">
        <f t="shared" si="6"/>
        <v>105</v>
      </c>
      <c r="S84" s="22">
        <f t="shared" si="6"/>
        <v>2679</v>
      </c>
      <c r="T84" s="22">
        <f t="shared" si="6"/>
        <v>2</v>
      </c>
      <c r="U84" s="22">
        <f t="shared" si="6"/>
        <v>2</v>
      </c>
      <c r="V84" s="22">
        <f t="shared" si="6"/>
        <v>5</v>
      </c>
      <c r="W84" s="22">
        <f t="shared" si="6"/>
        <v>4</v>
      </c>
      <c r="X84" s="22">
        <f t="shared" si="6"/>
        <v>90</v>
      </c>
      <c r="Y84" s="22">
        <f t="shared" si="6"/>
        <v>2</v>
      </c>
      <c r="Z84" s="22">
        <f t="shared" si="6"/>
        <v>6</v>
      </c>
      <c r="AA84" s="22">
        <f t="shared" si="6"/>
        <v>197</v>
      </c>
      <c r="AB84" s="22">
        <f t="shared" si="6"/>
        <v>3</v>
      </c>
      <c r="AC84" s="22" t="str">
        <f t="shared" si="6"/>
        <v/>
      </c>
      <c r="AD84" s="22">
        <f>SUM(AD24:AD83)</f>
        <v>37</v>
      </c>
      <c r="AE84" s="22" t="str">
        <f>IF(AE8="","",IF(AE23="",IF(SUM(COUNTIF(AE24:AE83,"LS")+COUNTIF(AE24:AE83,"LUMP"))&gt;0,"LS",""),IF(SUM(AE24:AE83)&gt;0,ROUNDUP(SUM(AE24:AE83),0),"")))</f>
        <v/>
      </c>
    </row>
    <row r="85" spans="2:31" ht="12.75" customHeight="1" thickBot="1" x14ac:dyDescent="0.25"/>
    <row r="86" spans="2:31" ht="12.75" customHeight="1" thickBot="1" x14ac:dyDescent="0.25">
      <c r="B86" s="32" t="s">
        <v>11</v>
      </c>
      <c r="D86" s="66">
        <f>D7+1</f>
        <v>68</v>
      </c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</row>
    <row r="87" spans="2:31" ht="12.75" customHeight="1" thickBot="1" x14ac:dyDescent="0.25">
      <c r="B87" s="36"/>
      <c r="D87" s="67" t="s">
        <v>9</v>
      </c>
      <c r="E87" s="67"/>
      <c r="F87" s="67"/>
      <c r="G87" s="67"/>
      <c r="H87" s="67"/>
      <c r="I87" s="67"/>
      <c r="J87" s="67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2:31" ht="12.75" customHeight="1" thickBot="1" x14ac:dyDescent="0.25">
      <c r="D88" s="53" t="s">
        <v>10</v>
      </c>
      <c r="E88" s="53"/>
      <c r="F88" s="53"/>
      <c r="G88" s="53"/>
      <c r="H88" s="53"/>
      <c r="I88" s="53"/>
      <c r="J88" s="53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2:31" ht="12.75" customHeight="1" x14ac:dyDescent="0.2">
      <c r="B89" s="41" t="s">
        <v>12</v>
      </c>
      <c r="D89" s="54" t="s">
        <v>0</v>
      </c>
      <c r="E89" s="54" t="s">
        <v>1</v>
      </c>
      <c r="F89" s="57" t="s">
        <v>2</v>
      </c>
      <c r="G89" s="58"/>
      <c r="H89" s="58"/>
      <c r="I89" s="58"/>
      <c r="J89" s="59"/>
      <c r="K89" s="8" t="str">
        <f t="shared" ref="K89:AE89" si="7">IF(OR(TRIM(K87)=0,TRIM(K87)=""),"",IF(IFERROR(TRIM(INDEX(QryItemNamed,MATCH(TRIM(K87),ITEM,0),2)),"")="Y","SPECIAL",LEFT(IFERROR(TRIM(INDEX(ITEM,MATCH(TRIM(K87),ITEM,0))),""),3)))</f>
        <v/>
      </c>
      <c r="L89" s="9" t="str">
        <f t="shared" si="7"/>
        <v/>
      </c>
      <c r="M89" s="9" t="str">
        <f t="shared" si="7"/>
        <v/>
      </c>
      <c r="N89" s="9" t="str">
        <f t="shared" si="7"/>
        <v/>
      </c>
      <c r="O89" s="9" t="str">
        <f t="shared" si="7"/>
        <v/>
      </c>
      <c r="P89" s="9" t="str">
        <f t="shared" si="7"/>
        <v/>
      </c>
      <c r="Q89" s="9" t="str">
        <f t="shared" si="7"/>
        <v/>
      </c>
      <c r="R89" s="9" t="str">
        <f t="shared" si="7"/>
        <v/>
      </c>
      <c r="S89" s="9" t="str">
        <f t="shared" si="7"/>
        <v/>
      </c>
      <c r="T89" s="9" t="str">
        <f t="shared" si="7"/>
        <v/>
      </c>
      <c r="U89" s="9" t="str">
        <f t="shared" si="7"/>
        <v/>
      </c>
      <c r="V89" s="9" t="str">
        <f t="shared" si="7"/>
        <v/>
      </c>
      <c r="W89" s="9" t="str">
        <f t="shared" si="7"/>
        <v/>
      </c>
      <c r="X89" s="9" t="str">
        <f t="shared" si="7"/>
        <v/>
      </c>
      <c r="Y89" s="9" t="str">
        <f t="shared" si="7"/>
        <v/>
      </c>
      <c r="Z89" s="9" t="str">
        <f t="shared" si="7"/>
        <v/>
      </c>
      <c r="AA89" s="9" t="str">
        <f t="shared" si="7"/>
        <v/>
      </c>
      <c r="AB89" s="9" t="str">
        <f t="shared" si="7"/>
        <v/>
      </c>
      <c r="AC89" s="9" t="str">
        <f t="shared" si="7"/>
        <v/>
      </c>
      <c r="AD89" s="9" t="str">
        <f t="shared" si="7"/>
        <v/>
      </c>
      <c r="AE89" s="9" t="str">
        <f t="shared" si="7"/>
        <v/>
      </c>
    </row>
    <row r="90" spans="2:31" ht="12.75" customHeight="1" x14ac:dyDescent="0.2">
      <c r="B90" s="42"/>
      <c r="D90" s="55"/>
      <c r="E90" s="55"/>
      <c r="F90" s="60"/>
      <c r="G90" s="61"/>
      <c r="H90" s="61"/>
      <c r="I90" s="61"/>
      <c r="J90" s="62"/>
      <c r="K90" s="51" t="str">
        <f t="shared" ref="K90:AE90" si="8">IF(OR(TRIM(K87)=0,TRIM(K87)=""),IF(K88="","",K88),IF(IFERROR(TRIM(INDEX(QryItemNamed,MATCH(TRIM(K87),ITEM,0),2)),"")="Y",TRIM(RIGHT(IFERROR(TRIM(INDEX(QryItemNamed,MATCH(TRIM(K87),ITEM,0),4)),"123456789012"),LEN(IFERROR(TRIM(INDEX(QryItemNamed,MATCH(TRIM(K87),ITEM,0),4)),"123456789012"))-9))&amp;K88,IFERROR(TRIM(INDEX(QryItemNamed,MATCH(TRIM(K87),ITEM,0),4))&amp;K88,"ITEM CODE DOES NOT EXIST IN ITEM MASTER")))</f>
        <v/>
      </c>
      <c r="L90" s="52" t="str">
        <f t="shared" si="8"/>
        <v/>
      </c>
      <c r="M90" s="52" t="str">
        <f t="shared" si="8"/>
        <v/>
      </c>
      <c r="N90" s="52" t="str">
        <f t="shared" si="8"/>
        <v/>
      </c>
      <c r="O90" s="50" t="str">
        <f t="shared" si="8"/>
        <v/>
      </c>
      <c r="P90" s="50" t="str">
        <f t="shared" si="8"/>
        <v/>
      </c>
      <c r="Q90" s="50" t="str">
        <f t="shared" si="8"/>
        <v/>
      </c>
      <c r="R90" s="50" t="str">
        <f t="shared" si="8"/>
        <v/>
      </c>
      <c r="S90" s="50" t="str">
        <f t="shared" si="8"/>
        <v/>
      </c>
      <c r="T90" s="50" t="str">
        <f t="shared" si="8"/>
        <v/>
      </c>
      <c r="U90" s="50" t="str">
        <f t="shared" si="8"/>
        <v/>
      </c>
      <c r="V90" s="50" t="str">
        <f t="shared" si="8"/>
        <v/>
      </c>
      <c r="W90" s="50" t="str">
        <f t="shared" si="8"/>
        <v/>
      </c>
      <c r="X90" s="50" t="str">
        <f t="shared" si="8"/>
        <v/>
      </c>
      <c r="Y90" s="50" t="str">
        <f t="shared" si="8"/>
        <v/>
      </c>
      <c r="Z90" s="50" t="str">
        <f t="shared" si="8"/>
        <v/>
      </c>
      <c r="AA90" s="47" t="str">
        <f t="shared" si="8"/>
        <v/>
      </c>
      <c r="AB90" s="50" t="str">
        <f t="shared" si="8"/>
        <v/>
      </c>
      <c r="AC90" s="50" t="str">
        <f t="shared" si="8"/>
        <v/>
      </c>
      <c r="AD90" s="50" t="str">
        <f t="shared" si="8"/>
        <v/>
      </c>
      <c r="AE90" s="50" t="str">
        <f t="shared" si="8"/>
        <v/>
      </c>
    </row>
    <row r="91" spans="2:31" ht="12.75" customHeight="1" x14ac:dyDescent="0.2">
      <c r="B91" s="42"/>
      <c r="D91" s="55"/>
      <c r="E91" s="55"/>
      <c r="F91" s="60"/>
      <c r="G91" s="61"/>
      <c r="H91" s="61"/>
      <c r="I91" s="61"/>
      <c r="J91" s="62"/>
      <c r="K91" s="51"/>
      <c r="L91" s="52"/>
      <c r="M91" s="52"/>
      <c r="N91" s="52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48"/>
      <c r="AB91" s="50"/>
      <c r="AC91" s="50"/>
      <c r="AD91" s="50"/>
      <c r="AE91" s="50"/>
    </row>
    <row r="92" spans="2:31" ht="12.75" customHeight="1" x14ac:dyDescent="0.2">
      <c r="B92" s="42"/>
      <c r="D92" s="55"/>
      <c r="E92" s="55"/>
      <c r="F92" s="60"/>
      <c r="G92" s="61"/>
      <c r="H92" s="61"/>
      <c r="I92" s="61"/>
      <c r="J92" s="62"/>
      <c r="K92" s="51"/>
      <c r="L92" s="52"/>
      <c r="M92" s="52"/>
      <c r="N92" s="52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48"/>
      <c r="AB92" s="50"/>
      <c r="AC92" s="50"/>
      <c r="AD92" s="50"/>
      <c r="AE92" s="50"/>
    </row>
    <row r="93" spans="2:31" ht="12.75" customHeight="1" x14ac:dyDescent="0.2">
      <c r="B93" s="42"/>
      <c r="D93" s="55"/>
      <c r="E93" s="55"/>
      <c r="F93" s="60"/>
      <c r="G93" s="61"/>
      <c r="H93" s="61"/>
      <c r="I93" s="61"/>
      <c r="J93" s="62"/>
      <c r="K93" s="51"/>
      <c r="L93" s="52"/>
      <c r="M93" s="52"/>
      <c r="N93" s="52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48"/>
      <c r="AB93" s="50"/>
      <c r="AC93" s="50"/>
      <c r="AD93" s="50"/>
      <c r="AE93" s="50"/>
    </row>
    <row r="94" spans="2:31" ht="12.75" customHeight="1" x14ac:dyDescent="0.2">
      <c r="B94" s="42"/>
      <c r="D94" s="55"/>
      <c r="E94" s="55"/>
      <c r="F94" s="60"/>
      <c r="G94" s="61"/>
      <c r="H94" s="61"/>
      <c r="I94" s="61"/>
      <c r="J94" s="62"/>
      <c r="K94" s="51"/>
      <c r="L94" s="52"/>
      <c r="M94" s="52"/>
      <c r="N94" s="52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48"/>
      <c r="AB94" s="50"/>
      <c r="AC94" s="50"/>
      <c r="AD94" s="50"/>
      <c r="AE94" s="50"/>
    </row>
    <row r="95" spans="2:31" ht="12.75" customHeight="1" x14ac:dyDescent="0.2">
      <c r="B95" s="42"/>
      <c r="D95" s="55"/>
      <c r="E95" s="55"/>
      <c r="F95" s="60"/>
      <c r="G95" s="61"/>
      <c r="H95" s="61"/>
      <c r="I95" s="61"/>
      <c r="J95" s="62"/>
      <c r="K95" s="51"/>
      <c r="L95" s="52"/>
      <c r="M95" s="52"/>
      <c r="N95" s="52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48"/>
      <c r="AB95" s="50"/>
      <c r="AC95" s="50"/>
      <c r="AD95" s="50"/>
      <c r="AE95" s="50"/>
    </row>
    <row r="96" spans="2:31" ht="12.75" customHeight="1" x14ac:dyDescent="0.2">
      <c r="B96" s="42"/>
      <c r="D96" s="55"/>
      <c r="E96" s="55"/>
      <c r="F96" s="60"/>
      <c r="G96" s="61"/>
      <c r="H96" s="61"/>
      <c r="I96" s="61"/>
      <c r="J96" s="62"/>
      <c r="K96" s="51"/>
      <c r="L96" s="52"/>
      <c r="M96" s="52"/>
      <c r="N96" s="52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48"/>
      <c r="AB96" s="50"/>
      <c r="AC96" s="50"/>
      <c r="AD96" s="50"/>
      <c r="AE96" s="50"/>
    </row>
    <row r="97" spans="2:31" ht="12.75" customHeight="1" x14ac:dyDescent="0.2">
      <c r="B97" s="42"/>
      <c r="D97" s="55"/>
      <c r="E97" s="55"/>
      <c r="F97" s="60"/>
      <c r="G97" s="61"/>
      <c r="H97" s="61"/>
      <c r="I97" s="61"/>
      <c r="J97" s="62"/>
      <c r="K97" s="51"/>
      <c r="L97" s="52"/>
      <c r="M97" s="52"/>
      <c r="N97" s="52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48"/>
      <c r="AB97" s="50"/>
      <c r="AC97" s="50"/>
      <c r="AD97" s="50"/>
      <c r="AE97" s="50"/>
    </row>
    <row r="98" spans="2:31" ht="12.75" customHeight="1" x14ac:dyDescent="0.2">
      <c r="B98" s="42"/>
      <c r="D98" s="55"/>
      <c r="E98" s="55"/>
      <c r="F98" s="60"/>
      <c r="G98" s="61"/>
      <c r="H98" s="61"/>
      <c r="I98" s="61"/>
      <c r="J98" s="62"/>
      <c r="K98" s="51"/>
      <c r="L98" s="52"/>
      <c r="M98" s="52"/>
      <c r="N98" s="52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48"/>
      <c r="AB98" s="50"/>
      <c r="AC98" s="50"/>
      <c r="AD98" s="50"/>
      <c r="AE98" s="50"/>
    </row>
    <row r="99" spans="2:31" ht="12.75" customHeight="1" x14ac:dyDescent="0.2">
      <c r="B99" s="42"/>
      <c r="D99" s="55"/>
      <c r="E99" s="55"/>
      <c r="F99" s="60"/>
      <c r="G99" s="61"/>
      <c r="H99" s="61"/>
      <c r="I99" s="61"/>
      <c r="J99" s="62"/>
      <c r="K99" s="51"/>
      <c r="L99" s="52"/>
      <c r="M99" s="52"/>
      <c r="N99" s="52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48"/>
      <c r="AB99" s="50"/>
      <c r="AC99" s="50"/>
      <c r="AD99" s="50"/>
      <c r="AE99" s="50"/>
    </row>
    <row r="100" spans="2:31" ht="12.75" customHeight="1" x14ac:dyDescent="0.2">
      <c r="B100" s="42"/>
      <c r="D100" s="55"/>
      <c r="E100" s="55"/>
      <c r="F100" s="60"/>
      <c r="G100" s="61"/>
      <c r="H100" s="61"/>
      <c r="I100" s="61"/>
      <c r="J100" s="62"/>
      <c r="K100" s="51"/>
      <c r="L100" s="52"/>
      <c r="M100" s="52"/>
      <c r="N100" s="52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48"/>
      <c r="AB100" s="50"/>
      <c r="AC100" s="50"/>
      <c r="AD100" s="50"/>
      <c r="AE100" s="50"/>
    </row>
    <row r="101" spans="2:31" ht="12.75" customHeight="1" x14ac:dyDescent="0.2">
      <c r="B101" s="42"/>
      <c r="D101" s="55"/>
      <c r="E101" s="55"/>
      <c r="F101" s="60"/>
      <c r="G101" s="61"/>
      <c r="H101" s="61"/>
      <c r="I101" s="61"/>
      <c r="J101" s="62"/>
      <c r="K101" s="51"/>
      <c r="L101" s="52"/>
      <c r="M101" s="52"/>
      <c r="N101" s="52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49"/>
      <c r="AB101" s="50"/>
      <c r="AC101" s="50"/>
      <c r="AD101" s="50"/>
      <c r="AE101" s="50"/>
    </row>
    <row r="102" spans="2:31" ht="12.75" customHeight="1" thickBot="1" x14ac:dyDescent="0.25">
      <c r="B102" s="43"/>
      <c r="D102" s="56"/>
      <c r="E102" s="56"/>
      <c r="F102" s="63"/>
      <c r="G102" s="64"/>
      <c r="H102" s="64"/>
      <c r="I102" s="64"/>
      <c r="J102" s="65"/>
      <c r="K102" s="10" t="str">
        <f t="shared" ref="K102:AE102" si="9">IF(OR(TRIM(K87)=0,TRIM(K87)=""),"",IF(IFERROR(TRIM(INDEX(QryItemNamed,MATCH(TRIM(K87),ITEM,0),3)),"")="LS","",IFERROR(TRIM(INDEX(QryItemNamed,MATCH(TRIM(K87),ITEM,0),3)),"")))</f>
        <v/>
      </c>
      <c r="L102" s="11" t="str">
        <f t="shared" si="9"/>
        <v/>
      </c>
      <c r="M102" s="11" t="str">
        <f t="shared" si="9"/>
        <v/>
      </c>
      <c r="N102" s="11" t="str">
        <f t="shared" si="9"/>
        <v/>
      </c>
      <c r="O102" s="11" t="str">
        <f t="shared" si="9"/>
        <v/>
      </c>
      <c r="P102" s="11" t="str">
        <f t="shared" si="9"/>
        <v/>
      </c>
      <c r="Q102" s="11" t="str">
        <f t="shared" si="9"/>
        <v/>
      </c>
      <c r="R102" s="11" t="str">
        <f t="shared" si="9"/>
        <v/>
      </c>
      <c r="S102" s="11" t="str">
        <f t="shared" si="9"/>
        <v/>
      </c>
      <c r="T102" s="11" t="str">
        <f t="shared" si="9"/>
        <v/>
      </c>
      <c r="U102" s="11" t="str">
        <f t="shared" si="9"/>
        <v/>
      </c>
      <c r="V102" s="11" t="str">
        <f t="shared" si="9"/>
        <v/>
      </c>
      <c r="W102" s="11" t="str">
        <f t="shared" si="9"/>
        <v/>
      </c>
      <c r="X102" s="11" t="str">
        <f t="shared" si="9"/>
        <v/>
      </c>
      <c r="Y102" s="11" t="str">
        <f t="shared" si="9"/>
        <v/>
      </c>
      <c r="Z102" s="11" t="str">
        <f t="shared" si="9"/>
        <v/>
      </c>
      <c r="AA102" s="11" t="str">
        <f t="shared" si="9"/>
        <v/>
      </c>
      <c r="AB102" s="11" t="str">
        <f t="shared" si="9"/>
        <v/>
      </c>
      <c r="AC102" s="11" t="str">
        <f t="shared" si="9"/>
        <v/>
      </c>
      <c r="AD102" s="11" t="str">
        <f t="shared" si="9"/>
        <v/>
      </c>
      <c r="AE102" s="11" t="str">
        <f t="shared" si="9"/>
        <v/>
      </c>
    </row>
    <row r="103" spans="2:31" ht="12.75" customHeight="1" x14ac:dyDescent="0.2">
      <c r="B103" s="33"/>
      <c r="D103" s="12"/>
      <c r="E103" s="12"/>
      <c r="F103" s="13"/>
      <c r="G103" s="14"/>
      <c r="H103" s="15" t="s">
        <v>3</v>
      </c>
      <c r="I103" s="13"/>
      <c r="J103" s="16"/>
      <c r="K103" s="1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2:31" ht="12.75" customHeight="1" x14ac:dyDescent="0.2">
      <c r="B104" s="34"/>
      <c r="D104" s="17"/>
      <c r="E104" s="17"/>
      <c r="F104" s="18"/>
      <c r="G104" s="19"/>
      <c r="H104" s="20"/>
      <c r="I104" s="18"/>
      <c r="J104" s="21"/>
      <c r="K104" s="1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2:31" ht="12.75" customHeight="1" x14ac:dyDescent="0.2">
      <c r="B105" s="34"/>
      <c r="D105" s="17"/>
      <c r="E105" s="17"/>
      <c r="F105" s="18"/>
      <c r="G105" s="19"/>
      <c r="H105" s="20"/>
      <c r="I105" s="18"/>
      <c r="J105" s="21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2:31" ht="12.75" customHeight="1" x14ac:dyDescent="0.2">
      <c r="B106" s="34"/>
      <c r="D106" s="17"/>
      <c r="E106" s="17"/>
      <c r="F106" s="18"/>
      <c r="G106" s="19"/>
      <c r="H106" s="20"/>
      <c r="I106" s="18"/>
      <c r="J106" s="21"/>
      <c r="K106" s="1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2:31" ht="12.75" customHeight="1" x14ac:dyDescent="0.2">
      <c r="B107" s="34"/>
      <c r="D107" s="17"/>
      <c r="E107" s="17"/>
      <c r="F107" s="18"/>
      <c r="G107" s="19"/>
      <c r="H107" s="20"/>
      <c r="I107" s="18"/>
      <c r="J107" s="21"/>
      <c r="K107" s="1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2:31" ht="12.75" customHeight="1" x14ac:dyDescent="0.2">
      <c r="B108" s="34"/>
      <c r="D108" s="17"/>
      <c r="E108" s="17"/>
      <c r="F108" s="18"/>
      <c r="G108" s="19"/>
      <c r="H108" s="20"/>
      <c r="I108" s="18"/>
      <c r="J108" s="21"/>
      <c r="K108" s="1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2:31" ht="12.75" customHeight="1" x14ac:dyDescent="0.2">
      <c r="B109" s="34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2:31" ht="12.75" customHeight="1" x14ac:dyDescent="0.2">
      <c r="B110" s="34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2:31" ht="12.75" customHeight="1" x14ac:dyDescent="0.2">
      <c r="B111" s="34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2:31" ht="12.75" customHeight="1" x14ac:dyDescent="0.2">
      <c r="B112" s="34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2:31" ht="12.75" customHeight="1" x14ac:dyDescent="0.2">
      <c r="B113" s="34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2:31" ht="12.75" customHeight="1" x14ac:dyDescent="0.2">
      <c r="B114" s="34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2:31" ht="12.75" customHeight="1" x14ac:dyDescent="0.2">
      <c r="B115" s="34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2:31" ht="12.75" customHeight="1" x14ac:dyDescent="0.2">
      <c r="B116" s="34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2:31" ht="12.75" customHeight="1" x14ac:dyDescent="0.2">
      <c r="B117" s="34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2:31" ht="12.75" customHeight="1" x14ac:dyDescent="0.2">
      <c r="B118" s="34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2:31" ht="12.75" customHeight="1" x14ac:dyDescent="0.2">
      <c r="B119" s="34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2:31" ht="12.75" customHeight="1" x14ac:dyDescent="0.2">
      <c r="B120" s="34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2:31" ht="12.75" customHeight="1" x14ac:dyDescent="0.2">
      <c r="B121" s="34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2:31" ht="12.75" customHeight="1" x14ac:dyDescent="0.2">
      <c r="B122" s="34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2:31" ht="12.75" customHeight="1" x14ac:dyDescent="0.2">
      <c r="B123" s="34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2:31" ht="12.75" customHeight="1" x14ac:dyDescent="0.2">
      <c r="B124" s="34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2:31" ht="12.75" customHeight="1" x14ac:dyDescent="0.2">
      <c r="B125" s="34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2:31" ht="12.75" customHeight="1" x14ac:dyDescent="0.2">
      <c r="B126" s="34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2:31" ht="12.75" customHeight="1" x14ac:dyDescent="0.2">
      <c r="B127" s="34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2:31" ht="12.75" customHeight="1" x14ac:dyDescent="0.2">
      <c r="B128" s="34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2:31" ht="12.75" customHeight="1" x14ac:dyDescent="0.2">
      <c r="B129" s="34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2:31" ht="12.75" customHeight="1" x14ac:dyDescent="0.2">
      <c r="B130" s="34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2:31" ht="12.75" customHeight="1" x14ac:dyDescent="0.2">
      <c r="B131" s="34"/>
      <c r="D131" s="17"/>
      <c r="E131" s="17"/>
      <c r="F131" s="18"/>
      <c r="G131" s="19"/>
      <c r="H131" s="20"/>
      <c r="I131" s="18"/>
      <c r="J131" s="21"/>
      <c r="K131" s="1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2:31" ht="12.75" customHeight="1" x14ac:dyDescent="0.2">
      <c r="B132" s="34"/>
      <c r="D132" s="17"/>
      <c r="E132" s="17"/>
      <c r="F132" s="18"/>
      <c r="G132" s="19"/>
      <c r="H132" s="20"/>
      <c r="I132" s="18"/>
      <c r="J132" s="21"/>
      <c r="K132" s="1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2:31" ht="12.75" customHeight="1" x14ac:dyDescent="0.2">
      <c r="B133" s="34"/>
      <c r="D133" s="17"/>
      <c r="E133" s="17"/>
      <c r="F133" s="18"/>
      <c r="G133" s="19"/>
      <c r="H133" s="20"/>
      <c r="I133" s="18"/>
      <c r="J133" s="21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2:31" ht="12.75" customHeight="1" x14ac:dyDescent="0.2">
      <c r="B134" s="34"/>
      <c r="D134" s="17"/>
      <c r="E134" s="17"/>
      <c r="F134" s="18"/>
      <c r="G134" s="19"/>
      <c r="H134" s="20"/>
      <c r="I134" s="18"/>
      <c r="J134" s="21"/>
      <c r="K134" s="1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2:31" ht="12.75" customHeight="1" x14ac:dyDescent="0.2">
      <c r="B135" s="34"/>
      <c r="D135" s="17"/>
      <c r="E135" s="17"/>
      <c r="F135" s="18"/>
      <c r="G135" s="19"/>
      <c r="H135" s="20"/>
      <c r="I135" s="18"/>
      <c r="J135" s="21"/>
      <c r="K135" s="1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2:31" ht="12.75" customHeight="1" x14ac:dyDescent="0.2">
      <c r="B136" s="34"/>
      <c r="D136" s="17"/>
      <c r="E136" s="17"/>
      <c r="F136" s="18"/>
      <c r="G136" s="19"/>
      <c r="H136" s="20"/>
      <c r="I136" s="18"/>
      <c r="J136" s="21"/>
      <c r="K136" s="1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2:31" ht="12.75" customHeight="1" x14ac:dyDescent="0.2">
      <c r="B137" s="34"/>
      <c r="D137" s="17"/>
      <c r="E137" s="17"/>
      <c r="F137" s="18"/>
      <c r="G137" s="19"/>
      <c r="H137" s="20"/>
      <c r="I137" s="18"/>
      <c r="J137" s="21"/>
      <c r="K137" s="1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2:31" ht="12.75" customHeight="1" x14ac:dyDescent="0.2">
      <c r="B138" s="34"/>
      <c r="D138" s="17"/>
      <c r="E138" s="17"/>
      <c r="F138" s="18"/>
      <c r="G138" s="19"/>
      <c r="H138" s="20"/>
      <c r="I138" s="18"/>
      <c r="J138" s="21"/>
      <c r="K138" s="1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2:31" ht="12.75" customHeight="1" x14ac:dyDescent="0.2">
      <c r="B139" s="34"/>
      <c r="D139" s="17"/>
      <c r="E139" s="17"/>
      <c r="F139" s="18"/>
      <c r="G139" s="19"/>
      <c r="H139" s="20"/>
      <c r="I139" s="18"/>
      <c r="J139" s="21"/>
      <c r="K139" s="1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2:31" ht="12.75" customHeight="1" x14ac:dyDescent="0.2">
      <c r="B140" s="34"/>
      <c r="D140" s="17"/>
      <c r="E140" s="17"/>
      <c r="F140" s="18"/>
      <c r="G140" s="19"/>
      <c r="H140" s="20"/>
      <c r="I140" s="18"/>
      <c r="J140" s="21"/>
      <c r="K140" s="1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2:31" ht="12.75" customHeight="1" x14ac:dyDescent="0.2">
      <c r="B141" s="34"/>
      <c r="D141" s="17"/>
      <c r="E141" s="17"/>
      <c r="F141" s="18"/>
      <c r="G141" s="19"/>
      <c r="H141" s="20"/>
      <c r="I141" s="18"/>
      <c r="J141" s="21"/>
      <c r="K141" s="1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2:31" ht="12.75" customHeight="1" x14ac:dyDescent="0.2">
      <c r="B142" s="34"/>
      <c r="D142" s="17"/>
      <c r="E142" s="17"/>
      <c r="F142" s="18"/>
      <c r="G142" s="19"/>
      <c r="H142" s="20"/>
      <c r="I142" s="18"/>
      <c r="J142" s="21"/>
      <c r="K142" s="1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2:31" ht="12.75" customHeight="1" x14ac:dyDescent="0.2">
      <c r="B143" s="34"/>
      <c r="D143" s="17"/>
      <c r="E143" s="17"/>
      <c r="F143" s="18"/>
      <c r="G143" s="19"/>
      <c r="H143" s="20"/>
      <c r="I143" s="18"/>
      <c r="J143" s="21"/>
      <c r="K143" s="1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2:31" ht="12.75" customHeight="1" x14ac:dyDescent="0.2">
      <c r="B144" s="34"/>
      <c r="D144" s="17"/>
      <c r="E144" s="17"/>
      <c r="F144" s="18"/>
      <c r="G144" s="19"/>
      <c r="H144" s="20"/>
      <c r="I144" s="18"/>
      <c r="J144" s="21"/>
      <c r="K144" s="1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2:31" ht="12.75" customHeight="1" x14ac:dyDescent="0.2">
      <c r="B145" s="34"/>
      <c r="D145" s="17"/>
      <c r="E145" s="17"/>
      <c r="F145" s="18"/>
      <c r="G145" s="19"/>
      <c r="H145" s="20"/>
      <c r="I145" s="18"/>
      <c r="J145" s="21"/>
      <c r="K145" s="1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2:31" ht="12.75" customHeight="1" x14ac:dyDescent="0.2">
      <c r="B146" s="34"/>
      <c r="D146" s="17"/>
      <c r="E146" s="17"/>
      <c r="F146" s="18"/>
      <c r="G146" s="19"/>
      <c r="H146" s="20"/>
      <c r="I146" s="18"/>
      <c r="J146" s="21"/>
      <c r="K146" s="1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2:31" ht="12.75" customHeight="1" x14ac:dyDescent="0.2">
      <c r="B147" s="34"/>
      <c r="D147" s="17"/>
      <c r="E147" s="17"/>
      <c r="F147" s="18"/>
      <c r="G147" s="19"/>
      <c r="H147" s="20"/>
      <c r="I147" s="18"/>
      <c r="J147" s="21"/>
      <c r="K147" s="1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2:31" ht="12.75" customHeight="1" x14ac:dyDescent="0.2">
      <c r="B148" s="34"/>
      <c r="D148" s="17"/>
      <c r="E148" s="17"/>
      <c r="F148" s="18"/>
      <c r="G148" s="19"/>
      <c r="H148" s="20"/>
      <c r="I148" s="18"/>
      <c r="J148" s="21"/>
      <c r="K148" s="1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2:31" ht="12.75" customHeight="1" x14ac:dyDescent="0.2">
      <c r="B149" s="34"/>
      <c r="D149" s="17"/>
      <c r="E149" s="17"/>
      <c r="F149" s="18"/>
      <c r="G149" s="19"/>
      <c r="H149" s="20"/>
      <c r="I149" s="18"/>
      <c r="J149" s="21"/>
      <c r="K149" s="1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2:31" ht="12.75" customHeight="1" x14ac:dyDescent="0.2">
      <c r="B150" s="34"/>
      <c r="D150" s="17"/>
      <c r="E150" s="17"/>
      <c r="F150" s="18"/>
      <c r="G150" s="19"/>
      <c r="H150" s="20"/>
      <c r="I150" s="18"/>
      <c r="J150" s="21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2:31" ht="12.75" customHeight="1" x14ac:dyDescent="0.2">
      <c r="B151" s="34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2:31" ht="12.75" customHeight="1" x14ac:dyDescent="0.2">
      <c r="B152" s="34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2:31" ht="12.75" customHeight="1" x14ac:dyDescent="0.2">
      <c r="B153" s="34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2:31" ht="12.75" customHeight="1" x14ac:dyDescent="0.2">
      <c r="B154" s="34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2:31" ht="12.75" customHeight="1" x14ac:dyDescent="0.2">
      <c r="B155" s="34"/>
      <c r="D155" s="17"/>
      <c r="E155" s="17"/>
      <c r="F155" s="18"/>
      <c r="G155" s="19"/>
      <c r="H155" s="20"/>
      <c r="I155" s="18"/>
      <c r="J155" s="21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2:31" ht="12.75" customHeight="1" x14ac:dyDescent="0.2">
      <c r="B156" s="34"/>
      <c r="D156" s="17"/>
      <c r="E156" s="17"/>
      <c r="F156" s="18"/>
      <c r="G156" s="19"/>
      <c r="H156" s="20"/>
      <c r="I156" s="18"/>
      <c r="J156" s="21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2:31" ht="12.75" customHeight="1" x14ac:dyDescent="0.2">
      <c r="B157" s="34"/>
      <c r="D157" s="17"/>
      <c r="E157" s="17"/>
      <c r="F157" s="18"/>
      <c r="G157" s="19"/>
      <c r="H157" s="20"/>
      <c r="I157" s="18"/>
      <c r="J157" s="21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2:31" ht="12.75" customHeight="1" x14ac:dyDescent="0.2">
      <c r="B158" s="34"/>
      <c r="D158" s="17"/>
      <c r="E158" s="17"/>
      <c r="F158" s="18"/>
      <c r="G158" s="19"/>
      <c r="H158" s="20"/>
      <c r="I158" s="18"/>
      <c r="J158" s="21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2:31" ht="12.75" customHeight="1" x14ac:dyDescent="0.2">
      <c r="B159" s="34"/>
      <c r="D159" s="17"/>
      <c r="E159" s="17"/>
      <c r="F159" s="18"/>
      <c r="G159" s="19"/>
      <c r="H159" s="20"/>
      <c r="I159" s="18"/>
      <c r="J159" s="21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2:31" ht="12.75" customHeight="1" x14ac:dyDescent="0.2">
      <c r="B160" s="34"/>
      <c r="D160" s="17"/>
      <c r="E160" s="17"/>
      <c r="F160" s="18"/>
      <c r="G160" s="19"/>
      <c r="H160" s="20"/>
      <c r="I160" s="18"/>
      <c r="J160" s="21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2:31" ht="12.75" customHeight="1" x14ac:dyDescent="0.2">
      <c r="B161" s="34"/>
      <c r="D161" s="17"/>
      <c r="E161" s="17"/>
      <c r="F161" s="18"/>
      <c r="G161" s="19"/>
      <c r="H161" s="20"/>
      <c r="I161" s="18"/>
      <c r="J161" s="21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2:31" ht="12.75" customHeight="1" thickBot="1" x14ac:dyDescent="0.25">
      <c r="B162" s="35"/>
      <c r="D162" s="17"/>
      <c r="E162" s="17"/>
      <c r="F162" s="18"/>
      <c r="G162" s="19"/>
      <c r="H162" s="20"/>
      <c r="I162" s="18"/>
      <c r="J162" s="21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2:31" ht="12.75" customHeight="1" x14ac:dyDescent="0.2">
      <c r="B163" s="5" t="s">
        <v>13</v>
      </c>
      <c r="D163" s="44" t="s">
        <v>4</v>
      </c>
      <c r="E163" s="45"/>
      <c r="F163" s="45"/>
      <c r="G163" s="45"/>
      <c r="H163" s="45"/>
      <c r="I163" s="45"/>
      <c r="J163" s="46"/>
      <c r="K163" s="22" t="str">
        <f>IF(K87="","",IF(K102="",IF(SUM(COUNTIF(K103:K162,"LS")+COUNTIF(K103:K162,"LUMP"))&gt;0,"LS",""),IF(SUM(K103:K162)&gt;0,ROUNDUP(SUM(K103:K162),0),"")))</f>
        <v/>
      </c>
      <c r="L163" s="22" t="str">
        <f t="shared" ref="L163" si="10">IF(L87="","",IF(L102="",IF(SUM(COUNTIF(L103:L162,"LS")+COUNTIF(L103:L162,"LUMP"))&gt;0,"LS",""),IF(SUM(L103:L162)&gt;0,ROUNDUP(SUM(L103:L162),0),"")))</f>
        <v/>
      </c>
      <c r="M163" s="22" t="str">
        <f t="shared" ref="M163" si="11">IF(M87="","",IF(M102="",IF(SUM(COUNTIF(M103:M162,"LS")+COUNTIF(M103:M162,"LUMP"))&gt;0,"LS",""),IF(SUM(M103:M162)&gt;0,ROUNDUP(SUM(M103:M162),0),"")))</f>
        <v/>
      </c>
      <c r="N163" s="22" t="str">
        <f t="shared" ref="N163" si="12">IF(N87="","",IF(N102="",IF(SUM(COUNTIF(N103:N162,"LS")+COUNTIF(N103:N162,"LUMP"))&gt;0,"LS",""),IF(SUM(N103:N162)&gt;0,ROUNDUP(SUM(N103:N162),0),"")))</f>
        <v/>
      </c>
      <c r="O163" s="22" t="str">
        <f t="shared" ref="O163" si="13">IF(O87="","",IF(O102="",IF(SUM(COUNTIF(O103:O162,"LS")+COUNTIF(O103:O162,"LUMP"))&gt;0,"LS",""),IF(SUM(O103:O162)&gt;0,ROUNDUP(SUM(O103:O162),0),"")))</f>
        <v/>
      </c>
      <c r="P163" s="22" t="str">
        <f t="shared" ref="P163" si="14">IF(P87="","",IF(P102="",IF(SUM(COUNTIF(P103:P162,"LS")+COUNTIF(P103:P162,"LUMP"))&gt;0,"LS",""),IF(SUM(P103:P162)&gt;0,ROUNDUP(SUM(P103:P162),0),"")))</f>
        <v/>
      </c>
      <c r="Q163" s="22" t="str">
        <f t="shared" ref="Q163" si="15">IF(Q87="","",IF(Q102="",IF(SUM(COUNTIF(Q103:Q162,"LS")+COUNTIF(Q103:Q162,"LUMP"))&gt;0,"LS",""),IF(SUM(Q103:Q162)&gt;0,ROUNDUP(SUM(Q103:Q162),0),"")))</f>
        <v/>
      </c>
      <c r="R163" s="22" t="str">
        <f t="shared" ref="R163" si="16">IF(R87="","",IF(R102="",IF(SUM(COUNTIF(R103:R162,"LS")+COUNTIF(R103:R162,"LUMP"))&gt;0,"LS",""),IF(SUM(R103:R162)&gt;0,ROUNDUP(SUM(R103:R162),0),"")))</f>
        <v/>
      </c>
      <c r="S163" s="22" t="str">
        <f t="shared" ref="S163" si="17">IF(S87="","",IF(S102="",IF(SUM(COUNTIF(S103:S162,"LS")+COUNTIF(S103:S162,"LUMP"))&gt;0,"LS",""),IF(SUM(S103:S162)&gt;0,ROUNDUP(SUM(S103:S162),0),"")))</f>
        <v/>
      </c>
      <c r="T163" s="22" t="str">
        <f t="shared" ref="T163" si="18">IF(T87="","",IF(T102="",IF(SUM(COUNTIF(T103:T162,"LS")+COUNTIF(T103:T162,"LUMP"))&gt;0,"LS",""),IF(SUM(T103:T162)&gt;0,ROUNDUP(SUM(T103:T162),0),"")))</f>
        <v/>
      </c>
      <c r="U163" s="22" t="str">
        <f t="shared" ref="U163" si="19">IF(U87="","",IF(U102="",IF(SUM(COUNTIF(U103:U162,"LS")+COUNTIF(U103:U162,"LUMP"))&gt;0,"LS",""),IF(SUM(U103:U162)&gt;0,ROUNDUP(SUM(U103:U162),0),"")))</f>
        <v/>
      </c>
      <c r="V163" s="22" t="str">
        <f t="shared" ref="V163" si="20">IF(V87="","",IF(V102="",IF(SUM(COUNTIF(V103:V162,"LS")+COUNTIF(V103:V162,"LUMP"))&gt;0,"LS",""),IF(SUM(V103:V162)&gt;0,ROUNDUP(SUM(V103:V162),0),"")))</f>
        <v/>
      </c>
      <c r="W163" s="22" t="str">
        <f t="shared" ref="W163" si="21">IF(W87="","",IF(W102="",IF(SUM(COUNTIF(W103:W162,"LS")+COUNTIF(W103:W162,"LUMP"))&gt;0,"LS",""),IF(SUM(W103:W162)&gt;0,ROUNDUP(SUM(W103:W162),0),"")))</f>
        <v/>
      </c>
      <c r="X163" s="22" t="str">
        <f t="shared" ref="X163" si="22">IF(X87="","",IF(X102="",IF(SUM(COUNTIF(X103:X162,"LS")+COUNTIF(X103:X162,"LUMP"))&gt;0,"LS",""),IF(SUM(X103:X162)&gt;0,ROUNDUP(SUM(X103:X162),0),"")))</f>
        <v/>
      </c>
      <c r="Y163" s="22" t="str">
        <f t="shared" ref="Y163" si="23">IF(Y87="","",IF(Y102="",IF(SUM(COUNTIF(Y103:Y162,"LS")+COUNTIF(Y103:Y162,"LUMP"))&gt;0,"LS",""),IF(SUM(Y103:Y162)&gt;0,ROUNDUP(SUM(Y103:Y162),0),"")))</f>
        <v/>
      </c>
      <c r="Z163" s="22" t="str">
        <f t="shared" ref="Z163" si="24">IF(Z87="","",IF(Z102="",IF(SUM(COUNTIF(Z103:Z162,"LS")+COUNTIF(Z103:Z162,"LUMP"))&gt;0,"LS",""),IF(SUM(Z103:Z162)&gt;0,ROUNDUP(SUM(Z103:Z162),0),"")))</f>
        <v/>
      </c>
      <c r="AA163" s="22" t="str">
        <f t="shared" ref="AA163" si="25">IF(AA87="","",IF(AA102="",IF(SUM(COUNTIF(AA103:AA162,"LS")+COUNTIF(AA103:AA162,"LUMP"))&gt;0,"LS",""),IF(SUM(AA103:AA162)&gt;0,ROUNDUP(SUM(AA103:AA162),0),"")))</f>
        <v/>
      </c>
      <c r="AB163" s="22" t="str">
        <f t="shared" ref="AB163" si="26">IF(AB87="","",IF(AB102="",IF(SUM(COUNTIF(AB103:AB162,"LS")+COUNTIF(AB103:AB162,"LUMP"))&gt;0,"LS",""),IF(SUM(AB103:AB162)&gt;0,ROUNDUP(SUM(AB103:AB162),0),"")))</f>
        <v/>
      </c>
      <c r="AC163" s="22" t="str">
        <f t="shared" ref="AC163" si="27">IF(AC87="","",IF(AC102="",IF(SUM(COUNTIF(AC103:AC162,"LS")+COUNTIF(AC103:AC162,"LUMP"))&gt;0,"LS",""),IF(SUM(AC103:AC162)&gt;0,ROUNDUP(SUM(AC103:AC162),0),"")))</f>
        <v/>
      </c>
      <c r="AD163" s="22" t="str">
        <f t="shared" ref="AD163" si="28">IF(AD87="","",IF(AD102="",IF(SUM(COUNTIF(AD103:AD162,"LS")+COUNTIF(AD103:AD162,"LUMP"))&gt;0,"LS",""),IF(SUM(AD103:AD162)&gt;0,ROUNDUP(SUM(AD103:AD162),0),"")))</f>
        <v/>
      </c>
      <c r="AE163" s="22" t="str">
        <f t="shared" ref="AE163" si="29">IF(AE87="","",IF(AE102="",IF(SUM(COUNTIF(AE103:AE162,"LS")+COUNTIF(AE103:AE162,"LUMP"))&gt;0,"LS",""),IF(SUM(AE103:AE162)&gt;0,ROUNDUP(SUM(AE103:AE162),0),"")))</f>
        <v/>
      </c>
    </row>
    <row r="164" spans="2:31" ht="12.75" customHeight="1" thickBot="1" x14ac:dyDescent="0.25"/>
    <row r="165" spans="2:31" ht="12.75" customHeight="1" thickBot="1" x14ac:dyDescent="0.25">
      <c r="B165" s="32" t="s">
        <v>11</v>
      </c>
      <c r="D165" s="66">
        <f>D86+1</f>
        <v>69</v>
      </c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</row>
    <row r="166" spans="2:31" ht="12.75" customHeight="1" thickBot="1" x14ac:dyDescent="0.25">
      <c r="B166" s="36"/>
      <c r="D166" s="67" t="s">
        <v>9</v>
      </c>
      <c r="E166" s="67"/>
      <c r="F166" s="67"/>
      <c r="G166" s="67"/>
      <c r="H166" s="67"/>
      <c r="I166" s="67"/>
      <c r="J166" s="67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  <row r="167" spans="2:31" ht="12.75" customHeight="1" thickBot="1" x14ac:dyDescent="0.25">
      <c r="D167" s="53" t="s">
        <v>10</v>
      </c>
      <c r="E167" s="53"/>
      <c r="F167" s="53"/>
      <c r="G167" s="53"/>
      <c r="H167" s="53"/>
      <c r="I167" s="53"/>
      <c r="J167" s="53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2:31" ht="12.75" customHeight="1" x14ac:dyDescent="0.2">
      <c r="B168" s="41" t="s">
        <v>12</v>
      </c>
      <c r="D168" s="54" t="s">
        <v>0</v>
      </c>
      <c r="E168" s="54" t="s">
        <v>1</v>
      </c>
      <c r="F168" s="57" t="s">
        <v>2</v>
      </c>
      <c r="G168" s="58"/>
      <c r="H168" s="58"/>
      <c r="I168" s="58"/>
      <c r="J168" s="59"/>
      <c r="K168" s="8" t="str">
        <f t="shared" ref="K168:AE168" si="30">IF(OR(TRIM(K166)=0,TRIM(K166)=""),"",IF(IFERROR(TRIM(INDEX(QryItemNamed,MATCH(TRIM(K166),ITEM,0),2)),"")="Y","SPECIAL",LEFT(IFERROR(TRIM(INDEX(ITEM,MATCH(TRIM(K166),ITEM,0))),""),3)))</f>
        <v/>
      </c>
      <c r="L168" s="9" t="str">
        <f t="shared" si="30"/>
        <v/>
      </c>
      <c r="M168" s="9" t="str">
        <f t="shared" si="30"/>
        <v/>
      </c>
      <c r="N168" s="9" t="str">
        <f t="shared" si="30"/>
        <v/>
      </c>
      <c r="O168" s="9" t="str">
        <f t="shared" si="30"/>
        <v/>
      </c>
      <c r="P168" s="9" t="str">
        <f t="shared" si="30"/>
        <v/>
      </c>
      <c r="Q168" s="9" t="str">
        <f t="shared" si="30"/>
        <v/>
      </c>
      <c r="R168" s="9" t="str">
        <f t="shared" si="30"/>
        <v/>
      </c>
      <c r="S168" s="9" t="str">
        <f t="shared" si="30"/>
        <v/>
      </c>
      <c r="T168" s="9" t="str">
        <f t="shared" si="30"/>
        <v/>
      </c>
      <c r="U168" s="9" t="str">
        <f t="shared" si="30"/>
        <v/>
      </c>
      <c r="V168" s="9" t="str">
        <f t="shared" si="30"/>
        <v/>
      </c>
      <c r="W168" s="9" t="str">
        <f t="shared" si="30"/>
        <v/>
      </c>
      <c r="X168" s="9" t="str">
        <f t="shared" si="30"/>
        <v/>
      </c>
      <c r="Y168" s="9" t="str">
        <f t="shared" si="30"/>
        <v/>
      </c>
      <c r="Z168" s="9" t="str">
        <f t="shared" si="30"/>
        <v/>
      </c>
      <c r="AA168" s="9" t="str">
        <f t="shared" si="30"/>
        <v/>
      </c>
      <c r="AB168" s="9" t="str">
        <f t="shared" si="30"/>
        <v/>
      </c>
      <c r="AC168" s="9" t="str">
        <f t="shared" si="30"/>
        <v/>
      </c>
      <c r="AD168" s="9" t="str">
        <f t="shared" si="30"/>
        <v/>
      </c>
      <c r="AE168" s="9" t="str">
        <f t="shared" si="30"/>
        <v/>
      </c>
    </row>
    <row r="169" spans="2:31" ht="12.75" customHeight="1" x14ac:dyDescent="0.2">
      <c r="B169" s="42"/>
      <c r="D169" s="55"/>
      <c r="E169" s="55"/>
      <c r="F169" s="60"/>
      <c r="G169" s="61"/>
      <c r="H169" s="61"/>
      <c r="I169" s="61"/>
      <c r="J169" s="62"/>
      <c r="K169" s="51" t="str">
        <f t="shared" ref="K169:AE169" si="31">IF(OR(TRIM(K166)=0,TRIM(K166)=""),IF(K167="","",K167),IF(IFERROR(TRIM(INDEX(QryItemNamed,MATCH(TRIM(K166),ITEM,0),2)),"")="Y",TRIM(RIGHT(IFERROR(TRIM(INDEX(QryItemNamed,MATCH(TRIM(K166),ITEM,0),4)),"123456789012"),LEN(IFERROR(TRIM(INDEX(QryItemNamed,MATCH(TRIM(K166),ITEM,0),4)),"123456789012"))-9))&amp;K167,IFERROR(TRIM(INDEX(QryItemNamed,MATCH(TRIM(K166),ITEM,0),4))&amp;K167,"ITEM CODE DOES NOT EXIST IN ITEM MASTER")))</f>
        <v/>
      </c>
      <c r="L169" s="52" t="str">
        <f t="shared" si="31"/>
        <v/>
      </c>
      <c r="M169" s="52" t="str">
        <f t="shared" si="31"/>
        <v/>
      </c>
      <c r="N169" s="52" t="str">
        <f t="shared" si="31"/>
        <v/>
      </c>
      <c r="O169" s="50" t="str">
        <f t="shared" si="31"/>
        <v/>
      </c>
      <c r="P169" s="50" t="str">
        <f t="shared" si="31"/>
        <v/>
      </c>
      <c r="Q169" s="50" t="str">
        <f t="shared" si="31"/>
        <v/>
      </c>
      <c r="R169" s="50" t="str">
        <f t="shared" si="31"/>
        <v/>
      </c>
      <c r="S169" s="50" t="str">
        <f t="shared" si="31"/>
        <v/>
      </c>
      <c r="T169" s="50" t="str">
        <f t="shared" si="31"/>
        <v/>
      </c>
      <c r="U169" s="50" t="str">
        <f t="shared" si="31"/>
        <v/>
      </c>
      <c r="V169" s="50" t="str">
        <f t="shared" si="31"/>
        <v/>
      </c>
      <c r="W169" s="50" t="str">
        <f t="shared" si="31"/>
        <v/>
      </c>
      <c r="X169" s="50" t="str">
        <f t="shared" si="31"/>
        <v/>
      </c>
      <c r="Y169" s="50" t="str">
        <f t="shared" si="31"/>
        <v/>
      </c>
      <c r="Z169" s="50" t="str">
        <f t="shared" si="31"/>
        <v/>
      </c>
      <c r="AA169" s="47" t="str">
        <f t="shared" si="31"/>
        <v/>
      </c>
      <c r="AB169" s="50" t="str">
        <f t="shared" si="31"/>
        <v/>
      </c>
      <c r="AC169" s="50" t="str">
        <f t="shared" si="31"/>
        <v/>
      </c>
      <c r="AD169" s="50" t="str">
        <f t="shared" si="31"/>
        <v/>
      </c>
      <c r="AE169" s="50" t="str">
        <f t="shared" si="31"/>
        <v/>
      </c>
    </row>
    <row r="170" spans="2:31" ht="12.75" customHeight="1" x14ac:dyDescent="0.2">
      <c r="B170" s="42"/>
      <c r="D170" s="55"/>
      <c r="E170" s="55"/>
      <c r="F170" s="60"/>
      <c r="G170" s="61"/>
      <c r="H170" s="61"/>
      <c r="I170" s="61"/>
      <c r="J170" s="62"/>
      <c r="K170" s="51"/>
      <c r="L170" s="52"/>
      <c r="M170" s="52"/>
      <c r="N170" s="52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48"/>
      <c r="AB170" s="50"/>
      <c r="AC170" s="50"/>
      <c r="AD170" s="50"/>
      <c r="AE170" s="50"/>
    </row>
    <row r="171" spans="2:31" ht="12.75" customHeight="1" x14ac:dyDescent="0.2">
      <c r="B171" s="42"/>
      <c r="D171" s="55"/>
      <c r="E171" s="55"/>
      <c r="F171" s="60"/>
      <c r="G171" s="61"/>
      <c r="H171" s="61"/>
      <c r="I171" s="61"/>
      <c r="J171" s="62"/>
      <c r="K171" s="51"/>
      <c r="L171" s="52"/>
      <c r="M171" s="52"/>
      <c r="N171" s="52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48"/>
      <c r="AB171" s="50"/>
      <c r="AC171" s="50"/>
      <c r="AD171" s="50"/>
      <c r="AE171" s="50"/>
    </row>
    <row r="172" spans="2:31" ht="12.75" customHeight="1" x14ac:dyDescent="0.2">
      <c r="B172" s="42"/>
      <c r="D172" s="55"/>
      <c r="E172" s="55"/>
      <c r="F172" s="60"/>
      <c r="G172" s="61"/>
      <c r="H172" s="61"/>
      <c r="I172" s="61"/>
      <c r="J172" s="62"/>
      <c r="K172" s="51"/>
      <c r="L172" s="52"/>
      <c r="M172" s="52"/>
      <c r="N172" s="52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48"/>
      <c r="AB172" s="50"/>
      <c r="AC172" s="50"/>
      <c r="AD172" s="50"/>
      <c r="AE172" s="50"/>
    </row>
    <row r="173" spans="2:31" ht="12.75" customHeight="1" x14ac:dyDescent="0.2">
      <c r="B173" s="42"/>
      <c r="D173" s="55"/>
      <c r="E173" s="55"/>
      <c r="F173" s="60"/>
      <c r="G173" s="61"/>
      <c r="H173" s="61"/>
      <c r="I173" s="61"/>
      <c r="J173" s="62"/>
      <c r="K173" s="51"/>
      <c r="L173" s="52"/>
      <c r="M173" s="52"/>
      <c r="N173" s="52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48"/>
      <c r="AB173" s="50"/>
      <c r="AC173" s="50"/>
      <c r="AD173" s="50"/>
      <c r="AE173" s="50"/>
    </row>
    <row r="174" spans="2:31" ht="12.75" customHeight="1" x14ac:dyDescent="0.2">
      <c r="B174" s="42"/>
      <c r="D174" s="55"/>
      <c r="E174" s="55"/>
      <c r="F174" s="60"/>
      <c r="G174" s="61"/>
      <c r="H174" s="61"/>
      <c r="I174" s="61"/>
      <c r="J174" s="62"/>
      <c r="K174" s="51"/>
      <c r="L174" s="52"/>
      <c r="M174" s="52"/>
      <c r="N174" s="52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48"/>
      <c r="AB174" s="50"/>
      <c r="AC174" s="50"/>
      <c r="AD174" s="50"/>
      <c r="AE174" s="50"/>
    </row>
    <row r="175" spans="2:31" ht="12.75" customHeight="1" x14ac:dyDescent="0.2">
      <c r="B175" s="42"/>
      <c r="D175" s="55"/>
      <c r="E175" s="55"/>
      <c r="F175" s="60"/>
      <c r="G175" s="61"/>
      <c r="H175" s="61"/>
      <c r="I175" s="61"/>
      <c r="J175" s="62"/>
      <c r="K175" s="51"/>
      <c r="L175" s="52"/>
      <c r="M175" s="52"/>
      <c r="N175" s="52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48"/>
      <c r="AB175" s="50"/>
      <c r="AC175" s="50"/>
      <c r="AD175" s="50"/>
      <c r="AE175" s="50"/>
    </row>
    <row r="176" spans="2:31" ht="12.75" customHeight="1" x14ac:dyDescent="0.2">
      <c r="B176" s="42"/>
      <c r="D176" s="55"/>
      <c r="E176" s="55"/>
      <c r="F176" s="60"/>
      <c r="G176" s="61"/>
      <c r="H176" s="61"/>
      <c r="I176" s="61"/>
      <c r="J176" s="62"/>
      <c r="K176" s="51"/>
      <c r="L176" s="52"/>
      <c r="M176" s="52"/>
      <c r="N176" s="52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48"/>
      <c r="AB176" s="50"/>
      <c r="AC176" s="50"/>
      <c r="AD176" s="50"/>
      <c r="AE176" s="50"/>
    </row>
    <row r="177" spans="2:31" ht="12.75" customHeight="1" x14ac:dyDescent="0.2">
      <c r="B177" s="42"/>
      <c r="D177" s="55"/>
      <c r="E177" s="55"/>
      <c r="F177" s="60"/>
      <c r="G177" s="61"/>
      <c r="H177" s="61"/>
      <c r="I177" s="61"/>
      <c r="J177" s="62"/>
      <c r="K177" s="51"/>
      <c r="L177" s="52"/>
      <c r="M177" s="52"/>
      <c r="N177" s="52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48"/>
      <c r="AB177" s="50"/>
      <c r="AC177" s="50"/>
      <c r="AD177" s="50"/>
      <c r="AE177" s="50"/>
    </row>
    <row r="178" spans="2:31" ht="12.75" customHeight="1" x14ac:dyDescent="0.2">
      <c r="B178" s="42"/>
      <c r="D178" s="55"/>
      <c r="E178" s="55"/>
      <c r="F178" s="60"/>
      <c r="G178" s="61"/>
      <c r="H178" s="61"/>
      <c r="I178" s="61"/>
      <c r="J178" s="62"/>
      <c r="K178" s="51"/>
      <c r="L178" s="52"/>
      <c r="M178" s="52"/>
      <c r="N178" s="52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48"/>
      <c r="AB178" s="50"/>
      <c r="AC178" s="50"/>
      <c r="AD178" s="50"/>
      <c r="AE178" s="50"/>
    </row>
    <row r="179" spans="2:31" ht="12.75" customHeight="1" x14ac:dyDescent="0.2">
      <c r="B179" s="42"/>
      <c r="D179" s="55"/>
      <c r="E179" s="55"/>
      <c r="F179" s="60"/>
      <c r="G179" s="61"/>
      <c r="H179" s="61"/>
      <c r="I179" s="61"/>
      <c r="J179" s="62"/>
      <c r="K179" s="51"/>
      <c r="L179" s="52"/>
      <c r="M179" s="52"/>
      <c r="N179" s="52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48"/>
      <c r="AB179" s="50"/>
      <c r="AC179" s="50"/>
      <c r="AD179" s="50"/>
      <c r="AE179" s="50"/>
    </row>
    <row r="180" spans="2:31" ht="12.75" customHeight="1" x14ac:dyDescent="0.2">
      <c r="B180" s="42"/>
      <c r="D180" s="55"/>
      <c r="E180" s="55"/>
      <c r="F180" s="60"/>
      <c r="G180" s="61"/>
      <c r="H180" s="61"/>
      <c r="I180" s="61"/>
      <c r="J180" s="62"/>
      <c r="K180" s="51"/>
      <c r="L180" s="52"/>
      <c r="M180" s="52"/>
      <c r="N180" s="52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49"/>
      <c r="AB180" s="50"/>
      <c r="AC180" s="50"/>
      <c r="AD180" s="50"/>
      <c r="AE180" s="50"/>
    </row>
    <row r="181" spans="2:31" ht="12.75" customHeight="1" thickBot="1" x14ac:dyDescent="0.25">
      <c r="B181" s="43"/>
      <c r="D181" s="56"/>
      <c r="E181" s="56"/>
      <c r="F181" s="63"/>
      <c r="G181" s="64"/>
      <c r="H181" s="64"/>
      <c r="I181" s="64"/>
      <c r="J181" s="65"/>
      <c r="K181" s="10" t="str">
        <f t="shared" ref="K181:AE181" si="32">IF(OR(TRIM(K166)=0,TRIM(K166)=""),"",IF(IFERROR(TRIM(INDEX(QryItemNamed,MATCH(TRIM(K166),ITEM,0),3)),"")="LS","",IFERROR(TRIM(INDEX(QryItemNamed,MATCH(TRIM(K166),ITEM,0),3)),"")))</f>
        <v/>
      </c>
      <c r="L181" s="11" t="str">
        <f t="shared" si="32"/>
        <v/>
      </c>
      <c r="M181" s="11" t="str">
        <f t="shared" si="32"/>
        <v/>
      </c>
      <c r="N181" s="11" t="str">
        <f t="shared" si="32"/>
        <v/>
      </c>
      <c r="O181" s="11" t="str">
        <f t="shared" si="32"/>
        <v/>
      </c>
      <c r="P181" s="11" t="str">
        <f t="shared" si="32"/>
        <v/>
      </c>
      <c r="Q181" s="11" t="str">
        <f t="shared" si="32"/>
        <v/>
      </c>
      <c r="R181" s="11" t="str">
        <f t="shared" si="32"/>
        <v/>
      </c>
      <c r="S181" s="11" t="str">
        <f t="shared" si="32"/>
        <v/>
      </c>
      <c r="T181" s="11" t="str">
        <f t="shared" si="32"/>
        <v/>
      </c>
      <c r="U181" s="11" t="str">
        <f t="shared" si="32"/>
        <v/>
      </c>
      <c r="V181" s="11" t="str">
        <f t="shared" si="32"/>
        <v/>
      </c>
      <c r="W181" s="11" t="str">
        <f t="shared" si="32"/>
        <v/>
      </c>
      <c r="X181" s="11" t="str">
        <f t="shared" si="32"/>
        <v/>
      </c>
      <c r="Y181" s="11" t="str">
        <f t="shared" si="32"/>
        <v/>
      </c>
      <c r="Z181" s="11" t="str">
        <f t="shared" si="32"/>
        <v/>
      </c>
      <c r="AA181" s="11" t="str">
        <f t="shared" si="32"/>
        <v/>
      </c>
      <c r="AB181" s="11" t="str">
        <f t="shared" si="32"/>
        <v/>
      </c>
      <c r="AC181" s="11" t="str">
        <f t="shared" si="32"/>
        <v/>
      </c>
      <c r="AD181" s="11" t="str">
        <f t="shared" si="32"/>
        <v/>
      </c>
      <c r="AE181" s="11" t="str">
        <f t="shared" si="32"/>
        <v/>
      </c>
    </row>
    <row r="182" spans="2:31" ht="12.75" customHeight="1" x14ac:dyDescent="0.2">
      <c r="B182" s="33"/>
      <c r="D182" s="12"/>
      <c r="E182" s="12"/>
      <c r="F182" s="13"/>
      <c r="G182" s="14"/>
      <c r="H182" s="15" t="s">
        <v>3</v>
      </c>
      <c r="I182" s="13"/>
      <c r="J182" s="16"/>
      <c r="K182" s="14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2:31" ht="12.75" customHeight="1" x14ac:dyDescent="0.2">
      <c r="B183" s="34"/>
      <c r="D183" s="17"/>
      <c r="E183" s="17"/>
      <c r="F183" s="18"/>
      <c r="G183" s="19"/>
      <c r="H183" s="20"/>
      <c r="I183" s="18"/>
      <c r="J183" s="21"/>
      <c r="K183" s="1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2:31" ht="12.75" customHeight="1" x14ac:dyDescent="0.2">
      <c r="B184" s="34"/>
      <c r="D184" s="17"/>
      <c r="E184" s="17"/>
      <c r="F184" s="18"/>
      <c r="G184" s="19"/>
      <c r="H184" s="20"/>
      <c r="I184" s="18"/>
      <c r="J184" s="21"/>
      <c r="K184" s="1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2:31" ht="12.75" customHeight="1" x14ac:dyDescent="0.2">
      <c r="B185" s="34"/>
      <c r="D185" s="17"/>
      <c r="E185" s="17"/>
      <c r="F185" s="18"/>
      <c r="G185" s="19"/>
      <c r="H185" s="20"/>
      <c r="I185" s="18"/>
      <c r="J185" s="21"/>
      <c r="K185" s="1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2:31" ht="12.75" customHeight="1" x14ac:dyDescent="0.2">
      <c r="B186" s="34"/>
      <c r="D186" s="17"/>
      <c r="E186" s="17"/>
      <c r="F186" s="18"/>
      <c r="G186" s="19"/>
      <c r="H186" s="20"/>
      <c r="I186" s="18"/>
      <c r="J186" s="21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2:31" ht="12.75" customHeight="1" x14ac:dyDescent="0.2">
      <c r="B187" s="34"/>
      <c r="D187" s="17"/>
      <c r="E187" s="17"/>
      <c r="F187" s="18"/>
      <c r="G187" s="19"/>
      <c r="H187" s="20"/>
      <c r="I187" s="18"/>
      <c r="J187" s="21"/>
      <c r="K187" s="1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2:31" ht="12.75" customHeight="1" x14ac:dyDescent="0.2">
      <c r="B188" s="34"/>
      <c r="D188" s="17"/>
      <c r="E188" s="17"/>
      <c r="F188" s="18"/>
      <c r="G188" s="19"/>
      <c r="H188" s="20"/>
      <c r="I188" s="18"/>
      <c r="J188" s="21"/>
      <c r="K188" s="1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2:31" ht="12.75" customHeight="1" x14ac:dyDescent="0.2">
      <c r="B189" s="34"/>
      <c r="D189" s="17"/>
      <c r="E189" s="17"/>
      <c r="F189" s="18"/>
      <c r="G189" s="19"/>
      <c r="H189" s="20"/>
      <c r="I189" s="18"/>
      <c r="J189" s="21"/>
      <c r="K189" s="1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2:31" ht="12.75" customHeight="1" x14ac:dyDescent="0.2">
      <c r="B190" s="34"/>
      <c r="D190" s="17"/>
      <c r="E190" s="17"/>
      <c r="F190" s="18"/>
      <c r="G190" s="19"/>
      <c r="H190" s="20"/>
      <c r="I190" s="18"/>
      <c r="J190" s="21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2:31" ht="12.75" customHeight="1" x14ac:dyDescent="0.2">
      <c r="B191" s="34"/>
      <c r="D191" s="17"/>
      <c r="E191" s="17"/>
      <c r="F191" s="18"/>
      <c r="G191" s="19"/>
      <c r="H191" s="20"/>
      <c r="I191" s="18"/>
      <c r="J191" s="21"/>
      <c r="K191" s="1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2:31" ht="12.75" customHeight="1" x14ac:dyDescent="0.2">
      <c r="B192" s="34"/>
      <c r="D192" s="17"/>
      <c r="E192" s="17"/>
      <c r="F192" s="18"/>
      <c r="G192" s="19"/>
      <c r="H192" s="20"/>
      <c r="I192" s="18"/>
      <c r="J192" s="21"/>
      <c r="K192" s="1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2:31" ht="12.75" customHeight="1" x14ac:dyDescent="0.2">
      <c r="B193" s="34"/>
      <c r="D193" s="17"/>
      <c r="E193" s="17"/>
      <c r="F193" s="18"/>
      <c r="G193" s="19"/>
      <c r="H193" s="20"/>
      <c r="I193" s="18"/>
      <c r="J193" s="21"/>
      <c r="K193" s="1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2:31" ht="12.75" customHeight="1" x14ac:dyDescent="0.2">
      <c r="B194" s="34"/>
      <c r="D194" s="17"/>
      <c r="E194" s="17"/>
      <c r="F194" s="18"/>
      <c r="G194" s="19"/>
      <c r="H194" s="20"/>
      <c r="I194" s="18"/>
      <c r="J194" s="21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2:31" ht="12.75" customHeight="1" x14ac:dyDescent="0.2">
      <c r="B195" s="34"/>
      <c r="D195" s="17"/>
      <c r="E195" s="17"/>
      <c r="F195" s="18"/>
      <c r="G195" s="19"/>
      <c r="H195" s="20"/>
      <c r="I195" s="18"/>
      <c r="J195" s="21"/>
      <c r="K195" s="1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2:31" ht="12.75" customHeight="1" x14ac:dyDescent="0.2">
      <c r="B196" s="34"/>
      <c r="D196" s="17"/>
      <c r="E196" s="17"/>
      <c r="F196" s="18"/>
      <c r="G196" s="19"/>
      <c r="H196" s="20"/>
      <c r="I196" s="18"/>
      <c r="J196" s="21"/>
      <c r="K196" s="1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2:31" ht="12.75" customHeight="1" x14ac:dyDescent="0.2">
      <c r="B197" s="34"/>
      <c r="D197" s="17"/>
      <c r="E197" s="17"/>
      <c r="F197" s="18"/>
      <c r="G197" s="19"/>
      <c r="H197" s="20"/>
      <c r="I197" s="18"/>
      <c r="J197" s="21"/>
      <c r="K197" s="1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2:31" ht="12.75" customHeight="1" x14ac:dyDescent="0.2">
      <c r="B198" s="34"/>
      <c r="D198" s="17"/>
      <c r="E198" s="17"/>
      <c r="F198" s="18"/>
      <c r="G198" s="19"/>
      <c r="H198" s="20"/>
      <c r="I198" s="18"/>
      <c r="J198" s="21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2:31" ht="12.75" customHeight="1" x14ac:dyDescent="0.2">
      <c r="B199" s="34"/>
      <c r="D199" s="17"/>
      <c r="E199" s="17"/>
      <c r="F199" s="18"/>
      <c r="G199" s="19"/>
      <c r="H199" s="20"/>
      <c r="I199" s="18"/>
      <c r="J199" s="21"/>
      <c r="K199" s="1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2:31" ht="12.75" customHeight="1" x14ac:dyDescent="0.2">
      <c r="B200" s="34"/>
      <c r="D200" s="17"/>
      <c r="E200" s="17"/>
      <c r="F200" s="18"/>
      <c r="G200" s="19"/>
      <c r="H200" s="20"/>
      <c r="I200" s="18"/>
      <c r="J200" s="21"/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2:31" ht="12.75" customHeight="1" x14ac:dyDescent="0.2">
      <c r="B201" s="34"/>
      <c r="D201" s="17"/>
      <c r="E201" s="17"/>
      <c r="F201" s="18"/>
      <c r="G201" s="19"/>
      <c r="H201" s="20"/>
      <c r="I201" s="18"/>
      <c r="J201" s="21"/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2:31" ht="12.75" customHeight="1" x14ac:dyDescent="0.2">
      <c r="B202" s="34"/>
      <c r="D202" s="17"/>
      <c r="E202" s="17"/>
      <c r="F202" s="18"/>
      <c r="G202" s="19"/>
      <c r="H202" s="20"/>
      <c r="I202" s="18"/>
      <c r="J202" s="21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2:31" ht="12.75" customHeight="1" x14ac:dyDescent="0.2">
      <c r="B203" s="34"/>
      <c r="D203" s="17"/>
      <c r="E203" s="17"/>
      <c r="F203" s="18"/>
      <c r="G203" s="19"/>
      <c r="H203" s="20"/>
      <c r="I203" s="18"/>
      <c r="J203" s="21"/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2:31" ht="12.75" customHeight="1" x14ac:dyDescent="0.2">
      <c r="B204" s="34"/>
      <c r="D204" s="17"/>
      <c r="E204" s="17"/>
      <c r="F204" s="18"/>
      <c r="G204" s="19"/>
      <c r="H204" s="20"/>
      <c r="I204" s="18"/>
      <c r="J204" s="21"/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2:31" ht="12.75" customHeight="1" x14ac:dyDescent="0.2">
      <c r="B205" s="34"/>
      <c r="D205" s="17"/>
      <c r="E205" s="17"/>
      <c r="F205" s="18"/>
      <c r="G205" s="19"/>
      <c r="H205" s="20"/>
      <c r="I205" s="18"/>
      <c r="J205" s="21"/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2:31" ht="12.75" customHeight="1" x14ac:dyDescent="0.2">
      <c r="B206" s="34"/>
      <c r="D206" s="17"/>
      <c r="E206" s="17"/>
      <c r="F206" s="18"/>
      <c r="G206" s="19"/>
      <c r="H206" s="20"/>
      <c r="I206" s="18"/>
      <c r="J206" s="21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2:31" ht="12.75" customHeight="1" x14ac:dyDescent="0.2">
      <c r="B207" s="34"/>
      <c r="D207" s="17"/>
      <c r="E207" s="17"/>
      <c r="F207" s="18"/>
      <c r="G207" s="19"/>
      <c r="H207" s="20"/>
      <c r="I207" s="18"/>
      <c r="J207" s="21"/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2:31" ht="12.75" customHeight="1" x14ac:dyDescent="0.2">
      <c r="B208" s="34"/>
      <c r="D208" s="17"/>
      <c r="E208" s="17"/>
      <c r="F208" s="18"/>
      <c r="G208" s="19"/>
      <c r="H208" s="20"/>
      <c r="I208" s="18"/>
      <c r="J208" s="21"/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2:31" ht="12.75" customHeight="1" x14ac:dyDescent="0.2">
      <c r="B209" s="34"/>
      <c r="D209" s="17"/>
      <c r="E209" s="17"/>
      <c r="F209" s="18"/>
      <c r="G209" s="19"/>
      <c r="H209" s="20"/>
      <c r="I209" s="18"/>
      <c r="J209" s="21"/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2:31" ht="12.75" customHeight="1" x14ac:dyDescent="0.2">
      <c r="B210" s="34"/>
      <c r="D210" s="17"/>
      <c r="E210" s="17"/>
      <c r="F210" s="18"/>
      <c r="G210" s="19"/>
      <c r="H210" s="20"/>
      <c r="I210" s="18"/>
      <c r="J210" s="21"/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2:31" ht="12.75" customHeight="1" x14ac:dyDescent="0.2">
      <c r="B211" s="34"/>
      <c r="D211" s="17"/>
      <c r="E211" s="17"/>
      <c r="F211" s="18"/>
      <c r="G211" s="19"/>
      <c r="H211" s="20"/>
      <c r="I211" s="18"/>
      <c r="J211" s="21"/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2:31" ht="12.75" customHeight="1" x14ac:dyDescent="0.2">
      <c r="B212" s="34"/>
      <c r="D212" s="17"/>
      <c r="E212" s="17"/>
      <c r="F212" s="18"/>
      <c r="G212" s="19"/>
      <c r="H212" s="20"/>
      <c r="I212" s="18"/>
      <c r="J212" s="21"/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2:31" ht="12.75" customHeight="1" x14ac:dyDescent="0.2">
      <c r="B213" s="34"/>
      <c r="D213" s="17"/>
      <c r="E213" s="17"/>
      <c r="F213" s="18"/>
      <c r="G213" s="19"/>
      <c r="H213" s="20"/>
      <c r="I213" s="18"/>
      <c r="J213" s="21"/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2:31" ht="12.75" customHeight="1" x14ac:dyDescent="0.2">
      <c r="B214" s="34"/>
      <c r="D214" s="17"/>
      <c r="E214" s="17"/>
      <c r="F214" s="18"/>
      <c r="G214" s="19"/>
      <c r="H214" s="20"/>
      <c r="I214" s="18"/>
      <c r="J214" s="21"/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2:31" ht="12.75" customHeight="1" x14ac:dyDescent="0.2">
      <c r="B215" s="34"/>
      <c r="D215" s="17"/>
      <c r="E215" s="17"/>
      <c r="F215" s="18"/>
      <c r="G215" s="19"/>
      <c r="H215" s="20"/>
      <c r="I215" s="18"/>
      <c r="J215" s="21"/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2:31" ht="12.75" customHeight="1" x14ac:dyDescent="0.2">
      <c r="B216" s="34"/>
      <c r="D216" s="17"/>
      <c r="E216" s="17"/>
      <c r="F216" s="18"/>
      <c r="G216" s="19"/>
      <c r="H216" s="20"/>
      <c r="I216" s="18"/>
      <c r="J216" s="21"/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2:31" ht="12.75" customHeight="1" x14ac:dyDescent="0.2">
      <c r="B217" s="34"/>
      <c r="D217" s="17"/>
      <c r="E217" s="17"/>
      <c r="F217" s="18"/>
      <c r="G217" s="19"/>
      <c r="H217" s="20"/>
      <c r="I217" s="18"/>
      <c r="J217" s="21"/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2:31" ht="12.75" customHeight="1" x14ac:dyDescent="0.2">
      <c r="B218" s="34"/>
      <c r="D218" s="17"/>
      <c r="E218" s="17"/>
      <c r="F218" s="18"/>
      <c r="G218" s="19"/>
      <c r="H218" s="20"/>
      <c r="I218" s="18"/>
      <c r="J218" s="21"/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2:31" ht="12.75" customHeight="1" x14ac:dyDescent="0.2">
      <c r="B219" s="34"/>
      <c r="D219" s="17"/>
      <c r="E219" s="17"/>
      <c r="F219" s="18"/>
      <c r="G219" s="19"/>
      <c r="H219" s="20"/>
      <c r="I219" s="18"/>
      <c r="J219" s="21"/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2:31" ht="12.75" customHeight="1" x14ac:dyDescent="0.2">
      <c r="B220" s="34"/>
      <c r="D220" s="17"/>
      <c r="E220" s="17"/>
      <c r="F220" s="18"/>
      <c r="G220" s="19"/>
      <c r="H220" s="20"/>
      <c r="I220" s="18"/>
      <c r="J220" s="21"/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2:31" ht="12.75" customHeight="1" x14ac:dyDescent="0.2">
      <c r="B221" s="34"/>
      <c r="D221" s="17"/>
      <c r="E221" s="17"/>
      <c r="F221" s="18"/>
      <c r="G221" s="19"/>
      <c r="H221" s="20"/>
      <c r="I221" s="18"/>
      <c r="J221" s="21"/>
      <c r="K221" s="1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2:31" ht="12.75" customHeight="1" x14ac:dyDescent="0.2">
      <c r="B222" s="34"/>
      <c r="D222" s="17"/>
      <c r="E222" s="17"/>
      <c r="F222" s="18"/>
      <c r="G222" s="19"/>
      <c r="H222" s="20"/>
      <c r="I222" s="18"/>
      <c r="J222" s="21"/>
      <c r="K222" s="1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2:31" ht="12.75" customHeight="1" x14ac:dyDescent="0.2">
      <c r="B223" s="34"/>
      <c r="D223" s="17"/>
      <c r="E223" s="17"/>
      <c r="F223" s="18"/>
      <c r="G223" s="19"/>
      <c r="H223" s="20"/>
      <c r="I223" s="18"/>
      <c r="J223" s="21"/>
      <c r="K223" s="1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2:31" ht="12.75" customHeight="1" x14ac:dyDescent="0.2">
      <c r="B224" s="34"/>
      <c r="D224" s="17"/>
      <c r="E224" s="17"/>
      <c r="F224" s="18"/>
      <c r="G224" s="19"/>
      <c r="H224" s="20"/>
      <c r="I224" s="18"/>
      <c r="J224" s="21"/>
      <c r="K224" s="1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2:31" ht="12.75" customHeight="1" x14ac:dyDescent="0.2">
      <c r="B225" s="34"/>
      <c r="D225" s="17"/>
      <c r="E225" s="17"/>
      <c r="F225" s="18"/>
      <c r="G225" s="19"/>
      <c r="H225" s="20"/>
      <c r="I225" s="18"/>
      <c r="J225" s="21"/>
      <c r="K225" s="1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2:31" ht="12.75" customHeight="1" x14ac:dyDescent="0.2">
      <c r="B226" s="34"/>
      <c r="D226" s="17"/>
      <c r="E226" s="17"/>
      <c r="F226" s="18"/>
      <c r="G226" s="19"/>
      <c r="H226" s="20"/>
      <c r="I226" s="18"/>
      <c r="J226" s="21"/>
      <c r="K226" s="1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2:31" ht="12.75" customHeight="1" x14ac:dyDescent="0.2">
      <c r="B227" s="34"/>
      <c r="D227" s="17"/>
      <c r="E227" s="17"/>
      <c r="F227" s="18"/>
      <c r="G227" s="19"/>
      <c r="H227" s="20"/>
      <c r="I227" s="18"/>
      <c r="J227" s="21"/>
      <c r="K227" s="1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2:31" ht="12.75" customHeight="1" x14ac:dyDescent="0.2">
      <c r="B228" s="34"/>
      <c r="D228" s="17"/>
      <c r="E228" s="17"/>
      <c r="F228" s="18"/>
      <c r="G228" s="19"/>
      <c r="H228" s="20"/>
      <c r="I228" s="18"/>
      <c r="J228" s="21"/>
      <c r="K228" s="1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2:31" ht="12.75" customHeight="1" x14ac:dyDescent="0.2">
      <c r="B229" s="34"/>
      <c r="D229" s="17"/>
      <c r="E229" s="17"/>
      <c r="F229" s="18"/>
      <c r="G229" s="19"/>
      <c r="H229" s="20"/>
      <c r="I229" s="18"/>
      <c r="J229" s="21"/>
      <c r="K229" s="1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2:31" ht="12.75" customHeight="1" x14ac:dyDescent="0.2">
      <c r="B230" s="34"/>
      <c r="D230" s="17"/>
      <c r="E230" s="17"/>
      <c r="F230" s="18"/>
      <c r="G230" s="19"/>
      <c r="H230" s="20"/>
      <c r="I230" s="18"/>
      <c r="J230" s="21"/>
      <c r="K230" s="1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2:31" ht="12.75" customHeight="1" x14ac:dyDescent="0.2">
      <c r="B231" s="34"/>
      <c r="D231" s="17"/>
      <c r="E231" s="17"/>
      <c r="F231" s="18"/>
      <c r="G231" s="19"/>
      <c r="H231" s="20"/>
      <c r="I231" s="18"/>
      <c r="J231" s="21"/>
      <c r="K231" s="1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2:31" ht="12.75" customHeight="1" x14ac:dyDescent="0.2">
      <c r="B232" s="34"/>
      <c r="D232" s="17"/>
      <c r="E232" s="17"/>
      <c r="F232" s="18"/>
      <c r="G232" s="19"/>
      <c r="H232" s="20"/>
      <c r="I232" s="18"/>
      <c r="J232" s="21"/>
      <c r="K232" s="1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2:31" ht="12.75" customHeight="1" x14ac:dyDescent="0.2">
      <c r="B233" s="34"/>
      <c r="D233" s="17"/>
      <c r="E233" s="17"/>
      <c r="F233" s="18"/>
      <c r="G233" s="19"/>
      <c r="H233" s="20"/>
      <c r="I233" s="18"/>
      <c r="J233" s="21"/>
      <c r="K233" s="1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2:31" ht="12.75" customHeight="1" x14ac:dyDescent="0.2">
      <c r="B234" s="34"/>
      <c r="D234" s="17"/>
      <c r="E234" s="17"/>
      <c r="F234" s="18"/>
      <c r="G234" s="19"/>
      <c r="H234" s="20"/>
      <c r="I234" s="18"/>
      <c r="J234" s="21"/>
      <c r="K234" s="1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2:31" ht="12.75" customHeight="1" x14ac:dyDescent="0.2">
      <c r="B235" s="34"/>
      <c r="D235" s="17"/>
      <c r="E235" s="17"/>
      <c r="F235" s="18"/>
      <c r="G235" s="19"/>
      <c r="H235" s="20"/>
      <c r="I235" s="18"/>
      <c r="J235" s="21"/>
      <c r="K235" s="1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2:31" ht="12.75" customHeight="1" x14ac:dyDescent="0.2">
      <c r="B236" s="34"/>
      <c r="D236" s="17"/>
      <c r="E236" s="17"/>
      <c r="F236" s="18"/>
      <c r="G236" s="19"/>
      <c r="H236" s="20"/>
      <c r="I236" s="18"/>
      <c r="J236" s="21"/>
      <c r="K236" s="1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2:31" ht="12.75" customHeight="1" x14ac:dyDescent="0.2">
      <c r="B237" s="34"/>
      <c r="D237" s="17"/>
      <c r="E237" s="17"/>
      <c r="F237" s="18"/>
      <c r="G237" s="19"/>
      <c r="H237" s="20"/>
      <c r="I237" s="18"/>
      <c r="J237" s="21"/>
      <c r="K237" s="1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2:31" ht="12.75" customHeight="1" x14ac:dyDescent="0.2">
      <c r="B238" s="34"/>
      <c r="D238" s="17"/>
      <c r="E238" s="17"/>
      <c r="F238" s="18"/>
      <c r="G238" s="19"/>
      <c r="H238" s="20"/>
      <c r="I238" s="18"/>
      <c r="J238" s="21"/>
      <c r="K238" s="1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2:31" ht="12.75" customHeight="1" x14ac:dyDescent="0.2">
      <c r="B239" s="34"/>
      <c r="D239" s="17"/>
      <c r="E239" s="17"/>
      <c r="F239" s="18"/>
      <c r="G239" s="19"/>
      <c r="H239" s="20"/>
      <c r="I239" s="18"/>
      <c r="J239" s="21"/>
      <c r="K239" s="1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2:31" ht="12.75" customHeight="1" x14ac:dyDescent="0.2">
      <c r="B240" s="34"/>
      <c r="D240" s="17"/>
      <c r="E240" s="17"/>
      <c r="F240" s="18"/>
      <c r="G240" s="19"/>
      <c r="H240" s="20"/>
      <c r="I240" s="18"/>
      <c r="J240" s="21"/>
      <c r="K240" s="1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2:31" ht="12.75" customHeight="1" thickBot="1" x14ac:dyDescent="0.25">
      <c r="B241" s="35"/>
      <c r="D241" s="17"/>
      <c r="E241" s="17"/>
      <c r="F241" s="18"/>
      <c r="G241" s="19"/>
      <c r="H241" s="20"/>
      <c r="I241" s="18"/>
      <c r="J241" s="21"/>
      <c r="K241" s="1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2:31" ht="12.75" customHeight="1" x14ac:dyDescent="0.2">
      <c r="B242" s="5" t="s">
        <v>13</v>
      </c>
      <c r="D242" s="44" t="s">
        <v>4</v>
      </c>
      <c r="E242" s="45"/>
      <c r="F242" s="45"/>
      <c r="G242" s="45"/>
      <c r="H242" s="45"/>
      <c r="I242" s="45"/>
      <c r="J242" s="46"/>
      <c r="K242" s="22" t="str">
        <f>IF(K166="","",IF(K181="",IF(SUM(COUNTIF(K182:K241,"LS")+COUNTIF(K182:K241,"LUMP"))&gt;0,"LS",""),IF(SUM(K182:K241)&gt;0,ROUNDUP(SUM(K182:K241),0),"")))</f>
        <v/>
      </c>
      <c r="L242" s="22" t="str">
        <f t="shared" ref="L242" si="33">IF(L166="","",IF(L181="",IF(SUM(COUNTIF(L182:L241,"LS")+COUNTIF(L182:L241,"LUMP"))&gt;0,"LS",""),IF(SUM(L182:L241)&gt;0,ROUNDUP(SUM(L182:L241),0),"")))</f>
        <v/>
      </c>
      <c r="M242" s="22" t="str">
        <f t="shared" ref="M242" si="34">IF(M166="","",IF(M181="",IF(SUM(COUNTIF(M182:M241,"LS")+COUNTIF(M182:M241,"LUMP"))&gt;0,"LS",""),IF(SUM(M182:M241)&gt;0,ROUNDUP(SUM(M182:M241),0),"")))</f>
        <v/>
      </c>
      <c r="N242" s="22" t="str">
        <f t="shared" ref="N242" si="35">IF(N166="","",IF(N181="",IF(SUM(COUNTIF(N182:N241,"LS")+COUNTIF(N182:N241,"LUMP"))&gt;0,"LS",""),IF(SUM(N182:N241)&gt;0,ROUNDUP(SUM(N182:N241),0),"")))</f>
        <v/>
      </c>
      <c r="O242" s="22" t="str">
        <f t="shared" ref="O242" si="36">IF(O166="","",IF(O181="",IF(SUM(COUNTIF(O182:O241,"LS")+COUNTIF(O182:O241,"LUMP"))&gt;0,"LS",""),IF(SUM(O182:O241)&gt;0,ROUNDUP(SUM(O182:O241),0),"")))</f>
        <v/>
      </c>
      <c r="P242" s="22" t="str">
        <f t="shared" ref="P242" si="37">IF(P166="","",IF(P181="",IF(SUM(COUNTIF(P182:P241,"LS")+COUNTIF(P182:P241,"LUMP"))&gt;0,"LS",""),IF(SUM(P182:P241)&gt;0,ROUNDUP(SUM(P182:P241),0),"")))</f>
        <v/>
      </c>
      <c r="Q242" s="22" t="str">
        <f t="shared" ref="Q242" si="38">IF(Q166="","",IF(Q181="",IF(SUM(COUNTIF(Q182:Q241,"LS")+COUNTIF(Q182:Q241,"LUMP"))&gt;0,"LS",""),IF(SUM(Q182:Q241)&gt;0,ROUNDUP(SUM(Q182:Q241),0),"")))</f>
        <v/>
      </c>
      <c r="R242" s="22" t="str">
        <f t="shared" ref="R242" si="39">IF(R166="","",IF(R181="",IF(SUM(COUNTIF(R182:R241,"LS")+COUNTIF(R182:R241,"LUMP"))&gt;0,"LS",""),IF(SUM(R182:R241)&gt;0,ROUNDUP(SUM(R182:R241),0),"")))</f>
        <v/>
      </c>
      <c r="S242" s="22" t="str">
        <f t="shared" ref="S242" si="40">IF(S166="","",IF(S181="",IF(SUM(COUNTIF(S182:S241,"LS")+COUNTIF(S182:S241,"LUMP"))&gt;0,"LS",""),IF(SUM(S182:S241)&gt;0,ROUNDUP(SUM(S182:S241),0),"")))</f>
        <v/>
      </c>
      <c r="T242" s="22" t="str">
        <f t="shared" ref="T242" si="41">IF(T166="","",IF(T181="",IF(SUM(COUNTIF(T182:T241,"LS")+COUNTIF(T182:T241,"LUMP"))&gt;0,"LS",""),IF(SUM(T182:T241)&gt;0,ROUNDUP(SUM(T182:T241),0),"")))</f>
        <v/>
      </c>
      <c r="U242" s="22" t="str">
        <f t="shared" ref="U242" si="42">IF(U166="","",IF(U181="",IF(SUM(COUNTIF(U182:U241,"LS")+COUNTIF(U182:U241,"LUMP"))&gt;0,"LS",""),IF(SUM(U182:U241)&gt;0,ROUNDUP(SUM(U182:U241),0),"")))</f>
        <v/>
      </c>
      <c r="V242" s="22" t="str">
        <f t="shared" ref="V242" si="43">IF(V166="","",IF(V181="",IF(SUM(COUNTIF(V182:V241,"LS")+COUNTIF(V182:V241,"LUMP"))&gt;0,"LS",""),IF(SUM(V182:V241)&gt;0,ROUNDUP(SUM(V182:V241),0),"")))</f>
        <v/>
      </c>
      <c r="W242" s="22" t="str">
        <f t="shared" ref="W242" si="44">IF(W166="","",IF(W181="",IF(SUM(COUNTIF(W182:W241,"LS")+COUNTIF(W182:W241,"LUMP"))&gt;0,"LS",""),IF(SUM(W182:W241)&gt;0,ROUNDUP(SUM(W182:W241),0),"")))</f>
        <v/>
      </c>
      <c r="X242" s="22" t="str">
        <f t="shared" ref="X242" si="45">IF(X166="","",IF(X181="",IF(SUM(COUNTIF(X182:X241,"LS")+COUNTIF(X182:X241,"LUMP"))&gt;0,"LS",""),IF(SUM(X182:X241)&gt;0,ROUNDUP(SUM(X182:X241),0),"")))</f>
        <v/>
      </c>
      <c r="Y242" s="22" t="str">
        <f t="shared" ref="Y242" si="46">IF(Y166="","",IF(Y181="",IF(SUM(COUNTIF(Y182:Y241,"LS")+COUNTIF(Y182:Y241,"LUMP"))&gt;0,"LS",""),IF(SUM(Y182:Y241)&gt;0,ROUNDUP(SUM(Y182:Y241),0),"")))</f>
        <v/>
      </c>
      <c r="Z242" s="22" t="str">
        <f t="shared" ref="Z242" si="47">IF(Z166="","",IF(Z181="",IF(SUM(COUNTIF(Z182:Z241,"LS")+COUNTIF(Z182:Z241,"LUMP"))&gt;0,"LS",""),IF(SUM(Z182:Z241)&gt;0,ROUNDUP(SUM(Z182:Z241),0),"")))</f>
        <v/>
      </c>
      <c r="AA242" s="22" t="str">
        <f t="shared" ref="AA242" si="48">IF(AA166="","",IF(AA181="",IF(SUM(COUNTIF(AA182:AA241,"LS")+COUNTIF(AA182:AA241,"LUMP"))&gt;0,"LS",""),IF(SUM(AA182:AA241)&gt;0,ROUNDUP(SUM(AA182:AA241),0),"")))</f>
        <v/>
      </c>
      <c r="AB242" s="22" t="str">
        <f t="shared" ref="AB242" si="49">IF(AB166="","",IF(AB181="",IF(SUM(COUNTIF(AB182:AB241,"LS")+COUNTIF(AB182:AB241,"LUMP"))&gt;0,"LS",""),IF(SUM(AB182:AB241)&gt;0,ROUNDUP(SUM(AB182:AB241),0),"")))</f>
        <v/>
      </c>
      <c r="AC242" s="22" t="str">
        <f t="shared" ref="AC242" si="50">IF(AC166="","",IF(AC181="",IF(SUM(COUNTIF(AC182:AC241,"LS")+COUNTIF(AC182:AC241,"LUMP"))&gt;0,"LS",""),IF(SUM(AC182:AC241)&gt;0,ROUNDUP(SUM(AC182:AC241),0),"")))</f>
        <v/>
      </c>
      <c r="AD242" s="22" t="str">
        <f t="shared" ref="AD242" si="51">IF(AD166="","",IF(AD181="",IF(SUM(COUNTIF(AD182:AD241,"LS")+COUNTIF(AD182:AD241,"LUMP"))&gt;0,"LS",""),IF(SUM(AD182:AD241)&gt;0,ROUNDUP(SUM(AD182:AD241),0),"")))</f>
        <v/>
      </c>
      <c r="AE242" s="22" t="str">
        <f t="shared" ref="AE242" si="52">IF(AE166="","",IF(AE181="",IF(SUM(COUNTIF(AE182:AE241,"LS")+COUNTIF(AE182:AE241,"LUMP"))&gt;0,"LS",""),IF(SUM(AE182:AE241)&gt;0,ROUNDUP(SUM(AE182:AE241),0),"")))</f>
        <v/>
      </c>
    </row>
    <row r="243" spans="2:31" ht="12.75" customHeight="1" thickBot="1" x14ac:dyDescent="0.25"/>
    <row r="244" spans="2:31" ht="12.75" customHeight="1" thickBot="1" x14ac:dyDescent="0.25">
      <c r="B244" s="32" t="s">
        <v>11</v>
      </c>
      <c r="D244" s="66">
        <f>D165+1</f>
        <v>70</v>
      </c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</row>
    <row r="245" spans="2:31" ht="12.75" customHeight="1" thickBot="1" x14ac:dyDescent="0.25">
      <c r="B245" s="36"/>
      <c r="D245" s="67" t="s">
        <v>9</v>
      </c>
      <c r="E245" s="67"/>
      <c r="F245" s="67"/>
      <c r="G245" s="67"/>
      <c r="H245" s="67"/>
      <c r="I245" s="67"/>
      <c r="J245" s="67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</row>
    <row r="246" spans="2:31" ht="12.75" customHeight="1" thickBot="1" x14ac:dyDescent="0.25">
      <c r="D246" s="53" t="s">
        <v>10</v>
      </c>
      <c r="E246" s="53"/>
      <c r="F246" s="53"/>
      <c r="G246" s="53"/>
      <c r="H246" s="53"/>
      <c r="I246" s="53"/>
      <c r="J246" s="53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</row>
    <row r="247" spans="2:31" ht="12.75" customHeight="1" x14ac:dyDescent="0.2">
      <c r="B247" s="41" t="s">
        <v>12</v>
      </c>
      <c r="D247" s="54" t="s">
        <v>0</v>
      </c>
      <c r="E247" s="54" t="s">
        <v>1</v>
      </c>
      <c r="F247" s="57" t="s">
        <v>2</v>
      </c>
      <c r="G247" s="58"/>
      <c r="H247" s="58"/>
      <c r="I247" s="58"/>
      <c r="J247" s="59"/>
      <c r="K247" s="8" t="str">
        <f t="shared" ref="K247:AE247" si="53">IF(OR(TRIM(K245)=0,TRIM(K245)=""),"",IF(IFERROR(TRIM(INDEX(QryItemNamed,MATCH(TRIM(K245),ITEM,0),2)),"")="Y","SPECIAL",LEFT(IFERROR(TRIM(INDEX(ITEM,MATCH(TRIM(K245),ITEM,0))),""),3)))</f>
        <v/>
      </c>
      <c r="L247" s="9" t="str">
        <f t="shared" si="53"/>
        <v/>
      </c>
      <c r="M247" s="9" t="str">
        <f t="shared" si="53"/>
        <v/>
      </c>
      <c r="N247" s="9" t="str">
        <f t="shared" si="53"/>
        <v/>
      </c>
      <c r="O247" s="9" t="str">
        <f t="shared" si="53"/>
        <v/>
      </c>
      <c r="P247" s="9" t="str">
        <f t="shared" si="53"/>
        <v/>
      </c>
      <c r="Q247" s="9" t="str">
        <f t="shared" si="53"/>
        <v/>
      </c>
      <c r="R247" s="9" t="str">
        <f t="shared" si="53"/>
        <v/>
      </c>
      <c r="S247" s="9" t="str">
        <f t="shared" si="53"/>
        <v/>
      </c>
      <c r="T247" s="9" t="str">
        <f t="shared" si="53"/>
        <v/>
      </c>
      <c r="U247" s="9" t="str">
        <f t="shared" si="53"/>
        <v/>
      </c>
      <c r="V247" s="9" t="str">
        <f t="shared" si="53"/>
        <v/>
      </c>
      <c r="W247" s="9" t="str">
        <f t="shared" si="53"/>
        <v/>
      </c>
      <c r="X247" s="9" t="str">
        <f t="shared" si="53"/>
        <v/>
      </c>
      <c r="Y247" s="9" t="str">
        <f t="shared" si="53"/>
        <v/>
      </c>
      <c r="Z247" s="9" t="str">
        <f t="shared" si="53"/>
        <v/>
      </c>
      <c r="AA247" s="9" t="str">
        <f t="shared" si="53"/>
        <v/>
      </c>
      <c r="AB247" s="9" t="str">
        <f t="shared" si="53"/>
        <v/>
      </c>
      <c r="AC247" s="9" t="str">
        <f t="shared" si="53"/>
        <v/>
      </c>
      <c r="AD247" s="9" t="str">
        <f t="shared" si="53"/>
        <v/>
      </c>
      <c r="AE247" s="9" t="str">
        <f t="shared" si="53"/>
        <v/>
      </c>
    </row>
    <row r="248" spans="2:31" ht="12.75" customHeight="1" x14ac:dyDescent="0.2">
      <c r="B248" s="42"/>
      <c r="D248" s="55"/>
      <c r="E248" s="55"/>
      <c r="F248" s="60"/>
      <c r="G248" s="61"/>
      <c r="H248" s="61"/>
      <c r="I248" s="61"/>
      <c r="J248" s="62"/>
      <c r="K248" s="51" t="str">
        <f t="shared" ref="K248:AE248" si="54">IF(OR(TRIM(K245)=0,TRIM(K245)=""),IF(K246="","",K246),IF(IFERROR(TRIM(INDEX(QryItemNamed,MATCH(TRIM(K245),ITEM,0),2)),"")="Y",TRIM(RIGHT(IFERROR(TRIM(INDEX(QryItemNamed,MATCH(TRIM(K245),ITEM,0),4)),"123456789012"),LEN(IFERROR(TRIM(INDEX(QryItemNamed,MATCH(TRIM(K245),ITEM,0),4)),"123456789012"))-9))&amp;K246,IFERROR(TRIM(INDEX(QryItemNamed,MATCH(TRIM(K245),ITEM,0),4))&amp;K246,"ITEM CODE DOES NOT EXIST IN ITEM MASTER")))</f>
        <v/>
      </c>
      <c r="L248" s="52" t="str">
        <f t="shared" si="54"/>
        <v/>
      </c>
      <c r="M248" s="52" t="str">
        <f t="shared" si="54"/>
        <v/>
      </c>
      <c r="N248" s="52" t="str">
        <f t="shared" si="54"/>
        <v/>
      </c>
      <c r="O248" s="50" t="str">
        <f t="shared" si="54"/>
        <v/>
      </c>
      <c r="P248" s="50" t="str">
        <f t="shared" si="54"/>
        <v/>
      </c>
      <c r="Q248" s="50" t="str">
        <f t="shared" si="54"/>
        <v/>
      </c>
      <c r="R248" s="50" t="str">
        <f t="shared" si="54"/>
        <v/>
      </c>
      <c r="S248" s="50" t="str">
        <f t="shared" si="54"/>
        <v/>
      </c>
      <c r="T248" s="50" t="str">
        <f t="shared" si="54"/>
        <v/>
      </c>
      <c r="U248" s="50" t="str">
        <f t="shared" si="54"/>
        <v/>
      </c>
      <c r="V248" s="50" t="str">
        <f t="shared" si="54"/>
        <v/>
      </c>
      <c r="W248" s="50" t="str">
        <f t="shared" si="54"/>
        <v/>
      </c>
      <c r="X248" s="50" t="str">
        <f t="shared" si="54"/>
        <v/>
      </c>
      <c r="Y248" s="50" t="str">
        <f t="shared" si="54"/>
        <v/>
      </c>
      <c r="Z248" s="50" t="str">
        <f t="shared" si="54"/>
        <v/>
      </c>
      <c r="AA248" s="47" t="str">
        <f t="shared" si="54"/>
        <v/>
      </c>
      <c r="AB248" s="50" t="str">
        <f t="shared" si="54"/>
        <v/>
      </c>
      <c r="AC248" s="50" t="str">
        <f t="shared" si="54"/>
        <v/>
      </c>
      <c r="AD248" s="50" t="str">
        <f t="shared" si="54"/>
        <v/>
      </c>
      <c r="AE248" s="50" t="str">
        <f t="shared" si="54"/>
        <v/>
      </c>
    </row>
    <row r="249" spans="2:31" ht="12.75" customHeight="1" x14ac:dyDescent="0.2">
      <c r="B249" s="42"/>
      <c r="D249" s="55"/>
      <c r="E249" s="55"/>
      <c r="F249" s="60"/>
      <c r="G249" s="61"/>
      <c r="H249" s="61"/>
      <c r="I249" s="61"/>
      <c r="J249" s="62"/>
      <c r="K249" s="51"/>
      <c r="L249" s="52"/>
      <c r="M249" s="52"/>
      <c r="N249" s="52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48"/>
      <c r="AB249" s="50"/>
      <c r="AC249" s="50"/>
      <c r="AD249" s="50"/>
      <c r="AE249" s="50"/>
    </row>
    <row r="250" spans="2:31" ht="12.75" customHeight="1" x14ac:dyDescent="0.2">
      <c r="B250" s="42"/>
      <c r="D250" s="55"/>
      <c r="E250" s="55"/>
      <c r="F250" s="60"/>
      <c r="G250" s="61"/>
      <c r="H250" s="61"/>
      <c r="I250" s="61"/>
      <c r="J250" s="62"/>
      <c r="K250" s="51"/>
      <c r="L250" s="52"/>
      <c r="M250" s="52"/>
      <c r="N250" s="52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48"/>
      <c r="AB250" s="50"/>
      <c r="AC250" s="50"/>
      <c r="AD250" s="50"/>
      <c r="AE250" s="50"/>
    </row>
    <row r="251" spans="2:31" ht="12.75" customHeight="1" x14ac:dyDescent="0.2">
      <c r="B251" s="42"/>
      <c r="D251" s="55"/>
      <c r="E251" s="55"/>
      <c r="F251" s="60"/>
      <c r="G251" s="61"/>
      <c r="H251" s="61"/>
      <c r="I251" s="61"/>
      <c r="J251" s="62"/>
      <c r="K251" s="51"/>
      <c r="L251" s="52"/>
      <c r="M251" s="52"/>
      <c r="N251" s="52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48"/>
      <c r="AB251" s="50"/>
      <c r="AC251" s="50"/>
      <c r="AD251" s="50"/>
      <c r="AE251" s="50"/>
    </row>
    <row r="252" spans="2:31" ht="12.75" customHeight="1" x14ac:dyDescent="0.2">
      <c r="B252" s="42"/>
      <c r="D252" s="55"/>
      <c r="E252" s="55"/>
      <c r="F252" s="60"/>
      <c r="G252" s="61"/>
      <c r="H252" s="61"/>
      <c r="I252" s="61"/>
      <c r="J252" s="62"/>
      <c r="K252" s="51"/>
      <c r="L252" s="52"/>
      <c r="M252" s="52"/>
      <c r="N252" s="52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48"/>
      <c r="AB252" s="50"/>
      <c r="AC252" s="50"/>
      <c r="AD252" s="50"/>
      <c r="AE252" s="50"/>
    </row>
    <row r="253" spans="2:31" ht="12.75" customHeight="1" x14ac:dyDescent="0.2">
      <c r="B253" s="42"/>
      <c r="D253" s="55"/>
      <c r="E253" s="55"/>
      <c r="F253" s="60"/>
      <c r="G253" s="61"/>
      <c r="H253" s="61"/>
      <c r="I253" s="61"/>
      <c r="J253" s="62"/>
      <c r="K253" s="51"/>
      <c r="L253" s="52"/>
      <c r="M253" s="52"/>
      <c r="N253" s="52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48"/>
      <c r="AB253" s="50"/>
      <c r="AC253" s="50"/>
      <c r="AD253" s="50"/>
      <c r="AE253" s="50"/>
    </row>
    <row r="254" spans="2:31" ht="12.75" customHeight="1" x14ac:dyDescent="0.2">
      <c r="B254" s="42"/>
      <c r="D254" s="55"/>
      <c r="E254" s="55"/>
      <c r="F254" s="60"/>
      <c r="G254" s="61"/>
      <c r="H254" s="61"/>
      <c r="I254" s="61"/>
      <c r="J254" s="62"/>
      <c r="K254" s="51"/>
      <c r="L254" s="52"/>
      <c r="M254" s="52"/>
      <c r="N254" s="52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48"/>
      <c r="AB254" s="50"/>
      <c r="AC254" s="50"/>
      <c r="AD254" s="50"/>
      <c r="AE254" s="50"/>
    </row>
    <row r="255" spans="2:31" ht="12.75" customHeight="1" x14ac:dyDescent="0.2">
      <c r="B255" s="42"/>
      <c r="D255" s="55"/>
      <c r="E255" s="55"/>
      <c r="F255" s="60"/>
      <c r="G255" s="61"/>
      <c r="H255" s="61"/>
      <c r="I255" s="61"/>
      <c r="J255" s="62"/>
      <c r="K255" s="51"/>
      <c r="L255" s="52"/>
      <c r="M255" s="52"/>
      <c r="N255" s="52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48"/>
      <c r="AB255" s="50"/>
      <c r="AC255" s="50"/>
      <c r="AD255" s="50"/>
      <c r="AE255" s="50"/>
    </row>
    <row r="256" spans="2:31" ht="12.75" customHeight="1" x14ac:dyDescent="0.2">
      <c r="B256" s="42"/>
      <c r="D256" s="55"/>
      <c r="E256" s="55"/>
      <c r="F256" s="60"/>
      <c r="G256" s="61"/>
      <c r="H256" s="61"/>
      <c r="I256" s="61"/>
      <c r="J256" s="62"/>
      <c r="K256" s="51"/>
      <c r="L256" s="52"/>
      <c r="M256" s="52"/>
      <c r="N256" s="52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48"/>
      <c r="AB256" s="50"/>
      <c r="AC256" s="50"/>
      <c r="AD256" s="50"/>
      <c r="AE256" s="50"/>
    </row>
    <row r="257" spans="2:31" ht="12.75" customHeight="1" x14ac:dyDescent="0.2">
      <c r="B257" s="42"/>
      <c r="D257" s="55"/>
      <c r="E257" s="55"/>
      <c r="F257" s="60"/>
      <c r="G257" s="61"/>
      <c r="H257" s="61"/>
      <c r="I257" s="61"/>
      <c r="J257" s="62"/>
      <c r="K257" s="51"/>
      <c r="L257" s="52"/>
      <c r="M257" s="52"/>
      <c r="N257" s="52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48"/>
      <c r="AB257" s="50"/>
      <c r="AC257" s="50"/>
      <c r="AD257" s="50"/>
      <c r="AE257" s="50"/>
    </row>
    <row r="258" spans="2:31" ht="12.75" customHeight="1" x14ac:dyDescent="0.2">
      <c r="B258" s="42"/>
      <c r="D258" s="55"/>
      <c r="E258" s="55"/>
      <c r="F258" s="60"/>
      <c r="G258" s="61"/>
      <c r="H258" s="61"/>
      <c r="I258" s="61"/>
      <c r="J258" s="62"/>
      <c r="K258" s="51"/>
      <c r="L258" s="52"/>
      <c r="M258" s="52"/>
      <c r="N258" s="52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48"/>
      <c r="AB258" s="50"/>
      <c r="AC258" s="50"/>
      <c r="AD258" s="50"/>
      <c r="AE258" s="50"/>
    </row>
    <row r="259" spans="2:31" ht="12.75" customHeight="1" x14ac:dyDescent="0.2">
      <c r="B259" s="42"/>
      <c r="D259" s="55"/>
      <c r="E259" s="55"/>
      <c r="F259" s="60"/>
      <c r="G259" s="61"/>
      <c r="H259" s="61"/>
      <c r="I259" s="61"/>
      <c r="J259" s="62"/>
      <c r="K259" s="51"/>
      <c r="L259" s="52"/>
      <c r="M259" s="52"/>
      <c r="N259" s="52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49"/>
      <c r="AB259" s="50"/>
      <c r="AC259" s="50"/>
      <c r="AD259" s="50"/>
      <c r="AE259" s="50"/>
    </row>
    <row r="260" spans="2:31" ht="12.75" customHeight="1" thickBot="1" x14ac:dyDescent="0.25">
      <c r="B260" s="43"/>
      <c r="D260" s="56"/>
      <c r="E260" s="56"/>
      <c r="F260" s="63"/>
      <c r="G260" s="64"/>
      <c r="H260" s="64"/>
      <c r="I260" s="64"/>
      <c r="J260" s="65"/>
      <c r="K260" s="10" t="str">
        <f t="shared" ref="K260:AE260" si="55">IF(OR(TRIM(K245)=0,TRIM(K245)=""),"",IF(IFERROR(TRIM(INDEX(QryItemNamed,MATCH(TRIM(K245),ITEM,0),3)),"")="LS","",IFERROR(TRIM(INDEX(QryItemNamed,MATCH(TRIM(K245),ITEM,0),3)),"")))</f>
        <v/>
      </c>
      <c r="L260" s="11" t="str">
        <f t="shared" si="55"/>
        <v/>
      </c>
      <c r="M260" s="11" t="str">
        <f t="shared" si="55"/>
        <v/>
      </c>
      <c r="N260" s="11" t="str">
        <f t="shared" si="55"/>
        <v/>
      </c>
      <c r="O260" s="11" t="str">
        <f t="shared" si="55"/>
        <v/>
      </c>
      <c r="P260" s="11" t="str">
        <f t="shared" si="55"/>
        <v/>
      </c>
      <c r="Q260" s="11" t="str">
        <f t="shared" si="55"/>
        <v/>
      </c>
      <c r="R260" s="11" t="str">
        <f t="shared" si="55"/>
        <v/>
      </c>
      <c r="S260" s="11" t="str">
        <f t="shared" si="55"/>
        <v/>
      </c>
      <c r="T260" s="11" t="str">
        <f t="shared" si="55"/>
        <v/>
      </c>
      <c r="U260" s="11" t="str">
        <f t="shared" si="55"/>
        <v/>
      </c>
      <c r="V260" s="11" t="str">
        <f t="shared" si="55"/>
        <v/>
      </c>
      <c r="W260" s="11" t="str">
        <f t="shared" si="55"/>
        <v/>
      </c>
      <c r="X260" s="11" t="str">
        <f t="shared" si="55"/>
        <v/>
      </c>
      <c r="Y260" s="11" t="str">
        <f t="shared" si="55"/>
        <v/>
      </c>
      <c r="Z260" s="11" t="str">
        <f t="shared" si="55"/>
        <v/>
      </c>
      <c r="AA260" s="11" t="str">
        <f t="shared" si="55"/>
        <v/>
      </c>
      <c r="AB260" s="11" t="str">
        <f t="shared" si="55"/>
        <v/>
      </c>
      <c r="AC260" s="11" t="str">
        <f t="shared" si="55"/>
        <v/>
      </c>
      <c r="AD260" s="11" t="str">
        <f t="shared" si="55"/>
        <v/>
      </c>
      <c r="AE260" s="11" t="str">
        <f t="shared" si="55"/>
        <v/>
      </c>
    </row>
    <row r="261" spans="2:31" ht="12.75" customHeight="1" x14ac:dyDescent="0.2">
      <c r="B261" s="33"/>
      <c r="D261" s="12"/>
      <c r="E261" s="12"/>
      <c r="F261" s="13"/>
      <c r="G261" s="14"/>
      <c r="H261" s="15" t="s">
        <v>3</v>
      </c>
      <c r="I261" s="13"/>
      <c r="J261" s="16"/>
      <c r="K261" s="14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2:31" ht="12.75" customHeight="1" x14ac:dyDescent="0.2">
      <c r="B262" s="34"/>
      <c r="D262" s="17"/>
      <c r="E262" s="17"/>
      <c r="F262" s="18"/>
      <c r="G262" s="19"/>
      <c r="H262" s="20"/>
      <c r="I262" s="18"/>
      <c r="J262" s="21"/>
      <c r="K262" s="1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2:31" ht="12.75" customHeight="1" x14ac:dyDescent="0.2">
      <c r="B263" s="34"/>
      <c r="D263" s="17"/>
      <c r="E263" s="17"/>
      <c r="F263" s="18"/>
      <c r="G263" s="19"/>
      <c r="H263" s="20"/>
      <c r="I263" s="18"/>
      <c r="J263" s="21"/>
      <c r="K263" s="1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2:31" ht="12.75" customHeight="1" x14ac:dyDescent="0.2">
      <c r="B264" s="34"/>
      <c r="D264" s="17"/>
      <c r="E264" s="17"/>
      <c r="F264" s="18"/>
      <c r="G264" s="19"/>
      <c r="H264" s="20"/>
      <c r="I264" s="18"/>
      <c r="J264" s="21"/>
      <c r="K264" s="1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2:31" ht="12.75" customHeight="1" x14ac:dyDescent="0.2">
      <c r="B265" s="34"/>
      <c r="D265" s="17"/>
      <c r="E265" s="17"/>
      <c r="F265" s="18"/>
      <c r="G265" s="19"/>
      <c r="H265" s="20"/>
      <c r="I265" s="18"/>
      <c r="J265" s="21"/>
      <c r="K265" s="1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2:31" ht="12.75" customHeight="1" x14ac:dyDescent="0.2">
      <c r="B266" s="34"/>
      <c r="D266" s="17"/>
      <c r="E266" s="17"/>
      <c r="F266" s="18"/>
      <c r="G266" s="19"/>
      <c r="H266" s="20"/>
      <c r="I266" s="18"/>
      <c r="J266" s="21"/>
      <c r="K266" s="1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2:31" ht="12.75" customHeight="1" x14ac:dyDescent="0.2">
      <c r="B267" s="34"/>
      <c r="D267" s="17"/>
      <c r="E267" s="17"/>
      <c r="F267" s="18"/>
      <c r="G267" s="19"/>
      <c r="H267" s="20"/>
      <c r="I267" s="18"/>
      <c r="J267" s="21"/>
      <c r="K267" s="1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2:31" ht="12.75" customHeight="1" x14ac:dyDescent="0.2">
      <c r="B268" s="34"/>
      <c r="D268" s="17"/>
      <c r="E268" s="17"/>
      <c r="F268" s="18"/>
      <c r="G268" s="19"/>
      <c r="H268" s="20"/>
      <c r="I268" s="18"/>
      <c r="J268" s="21"/>
      <c r="K268" s="1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2:31" ht="12.75" customHeight="1" x14ac:dyDescent="0.2">
      <c r="B269" s="34"/>
      <c r="D269" s="17"/>
      <c r="E269" s="17"/>
      <c r="F269" s="18"/>
      <c r="G269" s="19"/>
      <c r="H269" s="20"/>
      <c r="I269" s="18"/>
      <c r="J269" s="21"/>
      <c r="K269" s="1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2:31" ht="12.75" customHeight="1" x14ac:dyDescent="0.2">
      <c r="B270" s="34"/>
      <c r="D270" s="17"/>
      <c r="E270" s="17"/>
      <c r="F270" s="18"/>
      <c r="G270" s="19"/>
      <c r="H270" s="20"/>
      <c r="I270" s="18"/>
      <c r="J270" s="21"/>
      <c r="K270" s="1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2:31" ht="12.75" customHeight="1" x14ac:dyDescent="0.2">
      <c r="B271" s="34"/>
      <c r="D271" s="17"/>
      <c r="E271" s="17"/>
      <c r="F271" s="18"/>
      <c r="G271" s="19"/>
      <c r="H271" s="20"/>
      <c r="I271" s="18"/>
      <c r="J271" s="21"/>
      <c r="K271" s="1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2:31" ht="12.75" customHeight="1" x14ac:dyDescent="0.2">
      <c r="B272" s="34"/>
      <c r="D272" s="17"/>
      <c r="E272" s="17"/>
      <c r="F272" s="18"/>
      <c r="G272" s="19"/>
      <c r="H272" s="20"/>
      <c r="I272" s="18"/>
      <c r="J272" s="21"/>
      <c r="K272" s="1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2:31" ht="12.75" customHeight="1" x14ac:dyDescent="0.2">
      <c r="B273" s="34"/>
      <c r="D273" s="17"/>
      <c r="E273" s="17"/>
      <c r="F273" s="18"/>
      <c r="G273" s="19"/>
      <c r="H273" s="20"/>
      <c r="I273" s="18"/>
      <c r="J273" s="21"/>
      <c r="K273" s="1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2:31" ht="12.75" customHeight="1" x14ac:dyDescent="0.2">
      <c r="B274" s="34"/>
      <c r="D274" s="17"/>
      <c r="E274" s="17"/>
      <c r="F274" s="18"/>
      <c r="G274" s="19"/>
      <c r="H274" s="20"/>
      <c r="I274" s="18"/>
      <c r="J274" s="21"/>
      <c r="K274" s="1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2:31" ht="12.75" customHeight="1" x14ac:dyDescent="0.2">
      <c r="B275" s="34"/>
      <c r="D275" s="17"/>
      <c r="E275" s="17"/>
      <c r="F275" s="18"/>
      <c r="G275" s="19"/>
      <c r="H275" s="20"/>
      <c r="I275" s="18"/>
      <c r="J275" s="21"/>
      <c r="K275" s="1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2:31" ht="12.75" customHeight="1" x14ac:dyDescent="0.2">
      <c r="B276" s="34"/>
      <c r="D276" s="17"/>
      <c r="E276" s="17"/>
      <c r="F276" s="18"/>
      <c r="G276" s="19"/>
      <c r="H276" s="20"/>
      <c r="I276" s="18"/>
      <c r="J276" s="21"/>
      <c r="K276" s="1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2:31" ht="12.75" customHeight="1" x14ac:dyDescent="0.2">
      <c r="B277" s="34"/>
      <c r="D277" s="17"/>
      <c r="E277" s="17"/>
      <c r="F277" s="18"/>
      <c r="G277" s="19"/>
      <c r="H277" s="20"/>
      <c r="I277" s="18"/>
      <c r="J277" s="21"/>
      <c r="K277" s="1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2:31" ht="12.75" customHeight="1" x14ac:dyDescent="0.2">
      <c r="B278" s="34"/>
      <c r="D278" s="17"/>
      <c r="E278" s="17"/>
      <c r="F278" s="18"/>
      <c r="G278" s="19"/>
      <c r="H278" s="20"/>
      <c r="I278" s="18"/>
      <c r="J278" s="21"/>
      <c r="K278" s="1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2:31" ht="12.75" customHeight="1" x14ac:dyDescent="0.2">
      <c r="B279" s="34"/>
      <c r="D279" s="17"/>
      <c r="E279" s="17"/>
      <c r="F279" s="18"/>
      <c r="G279" s="19"/>
      <c r="H279" s="20"/>
      <c r="I279" s="18"/>
      <c r="J279" s="21"/>
      <c r="K279" s="1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2:31" ht="12.75" customHeight="1" x14ac:dyDescent="0.2">
      <c r="B280" s="34"/>
      <c r="D280" s="17"/>
      <c r="E280" s="17"/>
      <c r="F280" s="18"/>
      <c r="G280" s="19"/>
      <c r="H280" s="20"/>
      <c r="I280" s="18"/>
      <c r="J280" s="21"/>
      <c r="K280" s="1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2:31" ht="12.75" customHeight="1" x14ac:dyDescent="0.2">
      <c r="B281" s="34"/>
      <c r="D281" s="17"/>
      <c r="E281" s="17"/>
      <c r="F281" s="18"/>
      <c r="G281" s="19"/>
      <c r="H281" s="20"/>
      <c r="I281" s="18"/>
      <c r="J281" s="21"/>
      <c r="K281" s="1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2:31" ht="12.75" customHeight="1" x14ac:dyDescent="0.2">
      <c r="B282" s="34"/>
      <c r="D282" s="17"/>
      <c r="E282" s="17"/>
      <c r="F282" s="18"/>
      <c r="G282" s="19"/>
      <c r="H282" s="20"/>
      <c r="I282" s="18"/>
      <c r="J282" s="21"/>
      <c r="K282" s="1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2:31" ht="12.75" customHeight="1" x14ac:dyDescent="0.2">
      <c r="B283" s="34"/>
      <c r="D283" s="17"/>
      <c r="E283" s="17"/>
      <c r="F283" s="18"/>
      <c r="G283" s="19"/>
      <c r="H283" s="20"/>
      <c r="I283" s="18"/>
      <c r="J283" s="21"/>
      <c r="K283" s="1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2:31" ht="12.75" customHeight="1" x14ac:dyDescent="0.2">
      <c r="B284" s="34"/>
      <c r="D284" s="17"/>
      <c r="E284" s="17"/>
      <c r="F284" s="18"/>
      <c r="G284" s="19"/>
      <c r="H284" s="20"/>
      <c r="I284" s="18"/>
      <c r="J284" s="21"/>
      <c r="K284" s="1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2:31" ht="12.75" customHeight="1" x14ac:dyDescent="0.2">
      <c r="B285" s="34"/>
      <c r="D285" s="17"/>
      <c r="E285" s="17"/>
      <c r="F285" s="18"/>
      <c r="G285" s="19"/>
      <c r="H285" s="20"/>
      <c r="I285" s="18"/>
      <c r="J285" s="21"/>
      <c r="K285" s="1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2:31" ht="12.75" customHeight="1" x14ac:dyDescent="0.2">
      <c r="B286" s="34"/>
      <c r="D286" s="17"/>
      <c r="E286" s="17"/>
      <c r="F286" s="18"/>
      <c r="G286" s="19"/>
      <c r="H286" s="20"/>
      <c r="I286" s="18"/>
      <c r="J286" s="21"/>
      <c r="K286" s="1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2:31" ht="12.75" customHeight="1" x14ac:dyDescent="0.2">
      <c r="B287" s="34"/>
      <c r="D287" s="17"/>
      <c r="E287" s="17"/>
      <c r="F287" s="18"/>
      <c r="G287" s="19"/>
      <c r="H287" s="20"/>
      <c r="I287" s="18"/>
      <c r="J287" s="21"/>
      <c r="K287" s="1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2:31" ht="12.75" customHeight="1" x14ac:dyDescent="0.2">
      <c r="B288" s="34"/>
      <c r="D288" s="17"/>
      <c r="E288" s="17"/>
      <c r="F288" s="18"/>
      <c r="G288" s="19"/>
      <c r="H288" s="20"/>
      <c r="I288" s="18"/>
      <c r="J288" s="21"/>
      <c r="K288" s="1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2:31" ht="12.75" customHeight="1" x14ac:dyDescent="0.2">
      <c r="B289" s="34"/>
      <c r="D289" s="17"/>
      <c r="E289" s="17"/>
      <c r="F289" s="18"/>
      <c r="G289" s="19"/>
      <c r="H289" s="20"/>
      <c r="I289" s="18"/>
      <c r="J289" s="21"/>
      <c r="K289" s="1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2:31" ht="12.75" customHeight="1" x14ac:dyDescent="0.2">
      <c r="B290" s="34"/>
      <c r="D290" s="17"/>
      <c r="E290" s="17"/>
      <c r="F290" s="18"/>
      <c r="G290" s="19"/>
      <c r="H290" s="20"/>
      <c r="I290" s="18"/>
      <c r="J290" s="21"/>
      <c r="K290" s="1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2:31" ht="12.75" customHeight="1" x14ac:dyDescent="0.2">
      <c r="B291" s="34"/>
      <c r="D291" s="17"/>
      <c r="E291" s="17"/>
      <c r="F291" s="18"/>
      <c r="G291" s="19"/>
      <c r="H291" s="20"/>
      <c r="I291" s="18"/>
      <c r="J291" s="21"/>
      <c r="K291" s="1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2:31" ht="12.75" customHeight="1" x14ac:dyDescent="0.2">
      <c r="B292" s="34"/>
      <c r="D292" s="17"/>
      <c r="E292" s="17"/>
      <c r="F292" s="18"/>
      <c r="G292" s="19"/>
      <c r="H292" s="20"/>
      <c r="I292" s="18"/>
      <c r="J292" s="21"/>
      <c r="K292" s="1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2:31" ht="12.75" customHeight="1" x14ac:dyDescent="0.2">
      <c r="B293" s="34"/>
      <c r="D293" s="17"/>
      <c r="E293" s="17"/>
      <c r="F293" s="18"/>
      <c r="G293" s="19"/>
      <c r="H293" s="20"/>
      <c r="I293" s="18"/>
      <c r="J293" s="21"/>
      <c r="K293" s="1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2:31" ht="12.75" customHeight="1" x14ac:dyDescent="0.2">
      <c r="B294" s="34"/>
      <c r="D294" s="17"/>
      <c r="E294" s="17"/>
      <c r="F294" s="18"/>
      <c r="G294" s="19"/>
      <c r="H294" s="20"/>
      <c r="I294" s="18"/>
      <c r="J294" s="21"/>
      <c r="K294" s="1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2:31" ht="12.75" customHeight="1" x14ac:dyDescent="0.2">
      <c r="B295" s="34"/>
      <c r="D295" s="17"/>
      <c r="E295" s="17"/>
      <c r="F295" s="18"/>
      <c r="G295" s="19"/>
      <c r="H295" s="20"/>
      <c r="I295" s="18"/>
      <c r="J295" s="21"/>
      <c r="K295" s="1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2:31" ht="12.75" customHeight="1" x14ac:dyDescent="0.2">
      <c r="B296" s="34"/>
      <c r="D296" s="17"/>
      <c r="E296" s="17"/>
      <c r="F296" s="18"/>
      <c r="G296" s="19"/>
      <c r="H296" s="20"/>
      <c r="I296" s="18"/>
      <c r="J296" s="21"/>
      <c r="K296" s="1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2:31" ht="12.75" customHeight="1" x14ac:dyDescent="0.2">
      <c r="B297" s="34"/>
      <c r="D297" s="17"/>
      <c r="E297" s="17"/>
      <c r="F297" s="18"/>
      <c r="G297" s="19"/>
      <c r="H297" s="20"/>
      <c r="I297" s="18"/>
      <c r="J297" s="21"/>
      <c r="K297" s="1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2:31" ht="12.75" customHeight="1" x14ac:dyDescent="0.2">
      <c r="B298" s="34"/>
      <c r="D298" s="17"/>
      <c r="E298" s="17"/>
      <c r="F298" s="18"/>
      <c r="G298" s="19"/>
      <c r="H298" s="20"/>
      <c r="I298" s="18"/>
      <c r="J298" s="21"/>
      <c r="K298" s="1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2:31" ht="12.75" customHeight="1" x14ac:dyDescent="0.2">
      <c r="B299" s="34"/>
      <c r="D299" s="17"/>
      <c r="E299" s="17"/>
      <c r="F299" s="18"/>
      <c r="G299" s="19"/>
      <c r="H299" s="20"/>
      <c r="I299" s="18"/>
      <c r="J299" s="21"/>
      <c r="K299" s="1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2:31" ht="12.75" customHeight="1" x14ac:dyDescent="0.2">
      <c r="B300" s="34"/>
      <c r="D300" s="17"/>
      <c r="E300" s="17"/>
      <c r="F300" s="18"/>
      <c r="G300" s="19"/>
      <c r="H300" s="20"/>
      <c r="I300" s="18"/>
      <c r="J300" s="21"/>
      <c r="K300" s="1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2:31" ht="12.75" customHeight="1" x14ac:dyDescent="0.2">
      <c r="B301" s="34"/>
      <c r="D301" s="17"/>
      <c r="E301" s="17"/>
      <c r="F301" s="18"/>
      <c r="G301" s="19"/>
      <c r="H301" s="20"/>
      <c r="I301" s="18"/>
      <c r="J301" s="21"/>
      <c r="K301" s="1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2:31" ht="12.75" customHeight="1" x14ac:dyDescent="0.2">
      <c r="B302" s="34"/>
      <c r="D302" s="17"/>
      <c r="E302" s="17"/>
      <c r="F302" s="18"/>
      <c r="G302" s="19"/>
      <c r="H302" s="20"/>
      <c r="I302" s="18"/>
      <c r="J302" s="21"/>
      <c r="K302" s="1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2:31" ht="12.75" customHeight="1" x14ac:dyDescent="0.2">
      <c r="B303" s="34"/>
      <c r="D303" s="17"/>
      <c r="E303" s="17"/>
      <c r="F303" s="18"/>
      <c r="G303" s="19"/>
      <c r="H303" s="20"/>
      <c r="I303" s="18"/>
      <c r="J303" s="21"/>
      <c r="K303" s="1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2:31" ht="12.75" customHeight="1" x14ac:dyDescent="0.2">
      <c r="B304" s="34"/>
      <c r="D304" s="17"/>
      <c r="E304" s="17"/>
      <c r="F304" s="18"/>
      <c r="G304" s="19"/>
      <c r="H304" s="20"/>
      <c r="I304" s="18"/>
      <c r="J304" s="21"/>
      <c r="K304" s="1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2:31" ht="12.75" customHeight="1" x14ac:dyDescent="0.2">
      <c r="B305" s="34"/>
      <c r="D305" s="17"/>
      <c r="E305" s="17"/>
      <c r="F305" s="18"/>
      <c r="G305" s="19"/>
      <c r="H305" s="20"/>
      <c r="I305" s="18"/>
      <c r="J305" s="21"/>
      <c r="K305" s="1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2:31" ht="12.75" customHeight="1" x14ac:dyDescent="0.2">
      <c r="B306" s="34"/>
      <c r="D306" s="17"/>
      <c r="E306" s="17"/>
      <c r="F306" s="18"/>
      <c r="G306" s="19"/>
      <c r="H306" s="20"/>
      <c r="I306" s="18"/>
      <c r="J306" s="21"/>
      <c r="K306" s="1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2:31" ht="12.75" customHeight="1" x14ac:dyDescent="0.2">
      <c r="B307" s="34"/>
      <c r="D307" s="17"/>
      <c r="E307" s="17"/>
      <c r="F307" s="18"/>
      <c r="G307" s="19"/>
      <c r="H307" s="20"/>
      <c r="I307" s="18"/>
      <c r="J307" s="21"/>
      <c r="K307" s="1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2:31" ht="12.75" customHeight="1" x14ac:dyDescent="0.2">
      <c r="B308" s="34"/>
      <c r="D308" s="17"/>
      <c r="E308" s="17"/>
      <c r="F308" s="18"/>
      <c r="G308" s="19"/>
      <c r="H308" s="20"/>
      <c r="I308" s="18"/>
      <c r="J308" s="21"/>
      <c r="K308" s="1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2:31" ht="12.75" customHeight="1" x14ac:dyDescent="0.2">
      <c r="B309" s="34"/>
      <c r="D309" s="17"/>
      <c r="E309" s="17"/>
      <c r="F309" s="18"/>
      <c r="G309" s="19"/>
      <c r="H309" s="20"/>
      <c r="I309" s="18"/>
      <c r="J309" s="21"/>
      <c r="K309" s="1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2:31" ht="12.75" customHeight="1" x14ac:dyDescent="0.2">
      <c r="B310" s="34"/>
      <c r="D310" s="17"/>
      <c r="E310" s="17"/>
      <c r="F310" s="18"/>
      <c r="G310" s="19"/>
      <c r="H310" s="20"/>
      <c r="I310" s="18"/>
      <c r="J310" s="21"/>
      <c r="K310" s="1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2:31" ht="12.75" customHeight="1" x14ac:dyDescent="0.2">
      <c r="B311" s="34"/>
      <c r="D311" s="17"/>
      <c r="E311" s="17"/>
      <c r="F311" s="18"/>
      <c r="G311" s="19"/>
      <c r="H311" s="20"/>
      <c r="I311" s="18"/>
      <c r="J311" s="21"/>
      <c r="K311" s="1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2:31" ht="12.75" customHeight="1" x14ac:dyDescent="0.2">
      <c r="B312" s="34"/>
      <c r="D312" s="17"/>
      <c r="E312" s="17"/>
      <c r="F312" s="18"/>
      <c r="G312" s="19"/>
      <c r="H312" s="20"/>
      <c r="I312" s="18"/>
      <c r="J312" s="21"/>
      <c r="K312" s="1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2:31" ht="12.75" customHeight="1" x14ac:dyDescent="0.2">
      <c r="B313" s="34"/>
      <c r="D313" s="17"/>
      <c r="E313" s="17"/>
      <c r="F313" s="18"/>
      <c r="G313" s="19"/>
      <c r="H313" s="20"/>
      <c r="I313" s="18"/>
      <c r="J313" s="21"/>
      <c r="K313" s="1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2:31" ht="12.75" customHeight="1" x14ac:dyDescent="0.2">
      <c r="B314" s="34"/>
      <c r="D314" s="17"/>
      <c r="E314" s="17"/>
      <c r="F314" s="18"/>
      <c r="G314" s="19"/>
      <c r="H314" s="20"/>
      <c r="I314" s="18"/>
      <c r="J314" s="21"/>
      <c r="K314" s="1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2:31" ht="12.75" customHeight="1" x14ac:dyDescent="0.2">
      <c r="B315" s="34"/>
      <c r="D315" s="17"/>
      <c r="E315" s="17"/>
      <c r="F315" s="18"/>
      <c r="G315" s="19"/>
      <c r="H315" s="20"/>
      <c r="I315" s="18"/>
      <c r="J315" s="21"/>
      <c r="K315" s="1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2:31" ht="12.75" customHeight="1" x14ac:dyDescent="0.2">
      <c r="B316" s="34"/>
      <c r="D316" s="17"/>
      <c r="E316" s="17"/>
      <c r="F316" s="18"/>
      <c r="G316" s="19"/>
      <c r="H316" s="20"/>
      <c r="I316" s="18"/>
      <c r="J316" s="21"/>
      <c r="K316" s="1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2:31" ht="12.75" customHeight="1" x14ac:dyDescent="0.2">
      <c r="B317" s="34"/>
      <c r="D317" s="17"/>
      <c r="E317" s="17"/>
      <c r="F317" s="18"/>
      <c r="G317" s="19"/>
      <c r="H317" s="20"/>
      <c r="I317" s="18"/>
      <c r="J317" s="21"/>
      <c r="K317" s="1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2:31" ht="12.75" customHeight="1" x14ac:dyDescent="0.2">
      <c r="B318" s="34"/>
      <c r="D318" s="17"/>
      <c r="E318" s="17"/>
      <c r="F318" s="18"/>
      <c r="G318" s="19"/>
      <c r="H318" s="20"/>
      <c r="I318" s="18"/>
      <c r="J318" s="21"/>
      <c r="K318" s="1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2:31" ht="12.75" customHeight="1" x14ac:dyDescent="0.2">
      <c r="B319" s="34"/>
      <c r="D319" s="17"/>
      <c r="E319" s="17"/>
      <c r="F319" s="18"/>
      <c r="G319" s="19"/>
      <c r="H319" s="20"/>
      <c r="I319" s="18"/>
      <c r="J319" s="21"/>
      <c r="K319" s="1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2:31" ht="12.75" customHeight="1" thickBot="1" x14ac:dyDescent="0.25">
      <c r="B320" s="35"/>
      <c r="D320" s="17"/>
      <c r="E320" s="17"/>
      <c r="F320" s="18"/>
      <c r="G320" s="19"/>
      <c r="H320" s="20"/>
      <c r="I320" s="18"/>
      <c r="J320" s="21"/>
      <c r="K320" s="1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2:31" ht="12.75" customHeight="1" x14ac:dyDescent="0.2">
      <c r="B321" s="5" t="s">
        <v>13</v>
      </c>
      <c r="D321" s="44" t="s">
        <v>4</v>
      </c>
      <c r="E321" s="45"/>
      <c r="F321" s="45"/>
      <c r="G321" s="45"/>
      <c r="H321" s="45"/>
      <c r="I321" s="45"/>
      <c r="J321" s="46"/>
      <c r="K321" s="22" t="str">
        <f>IF(K245="","",IF(K260="",IF(SUM(COUNTIF(K261:K320,"LS")+COUNTIF(K261:K320,"LUMP"))&gt;0,"LS",""),IF(SUM(K261:K320)&gt;0,ROUNDUP(SUM(K261:K320),0),"")))</f>
        <v/>
      </c>
      <c r="L321" s="22" t="str">
        <f t="shared" ref="L321" si="56">IF(L245="","",IF(L260="",IF(SUM(COUNTIF(L261:L320,"LS")+COUNTIF(L261:L320,"LUMP"))&gt;0,"LS",""),IF(SUM(L261:L320)&gt;0,ROUNDUP(SUM(L261:L320),0),"")))</f>
        <v/>
      </c>
      <c r="M321" s="22" t="str">
        <f t="shared" ref="M321" si="57">IF(M245="","",IF(M260="",IF(SUM(COUNTIF(M261:M320,"LS")+COUNTIF(M261:M320,"LUMP"))&gt;0,"LS",""),IF(SUM(M261:M320)&gt;0,ROUNDUP(SUM(M261:M320),0),"")))</f>
        <v/>
      </c>
      <c r="N321" s="22" t="str">
        <f t="shared" ref="N321" si="58">IF(N245="","",IF(N260="",IF(SUM(COUNTIF(N261:N320,"LS")+COUNTIF(N261:N320,"LUMP"))&gt;0,"LS",""),IF(SUM(N261:N320)&gt;0,ROUNDUP(SUM(N261:N320),0),"")))</f>
        <v/>
      </c>
      <c r="O321" s="22" t="str">
        <f t="shared" ref="O321" si="59">IF(O245="","",IF(O260="",IF(SUM(COUNTIF(O261:O320,"LS")+COUNTIF(O261:O320,"LUMP"))&gt;0,"LS",""),IF(SUM(O261:O320)&gt;0,ROUNDUP(SUM(O261:O320),0),"")))</f>
        <v/>
      </c>
      <c r="P321" s="22" t="str">
        <f t="shared" ref="P321" si="60">IF(P245="","",IF(P260="",IF(SUM(COUNTIF(P261:P320,"LS")+COUNTIF(P261:P320,"LUMP"))&gt;0,"LS",""),IF(SUM(P261:P320)&gt;0,ROUNDUP(SUM(P261:P320),0),"")))</f>
        <v/>
      </c>
      <c r="Q321" s="22" t="str">
        <f t="shared" ref="Q321" si="61">IF(Q245="","",IF(Q260="",IF(SUM(COUNTIF(Q261:Q320,"LS")+COUNTIF(Q261:Q320,"LUMP"))&gt;0,"LS",""),IF(SUM(Q261:Q320)&gt;0,ROUNDUP(SUM(Q261:Q320),0),"")))</f>
        <v/>
      </c>
      <c r="R321" s="22" t="str">
        <f t="shared" ref="R321" si="62">IF(R245="","",IF(R260="",IF(SUM(COUNTIF(R261:R320,"LS")+COUNTIF(R261:R320,"LUMP"))&gt;0,"LS",""),IF(SUM(R261:R320)&gt;0,ROUNDUP(SUM(R261:R320),0),"")))</f>
        <v/>
      </c>
      <c r="S321" s="22" t="str">
        <f t="shared" ref="S321" si="63">IF(S245="","",IF(S260="",IF(SUM(COUNTIF(S261:S320,"LS")+COUNTIF(S261:S320,"LUMP"))&gt;0,"LS",""),IF(SUM(S261:S320)&gt;0,ROUNDUP(SUM(S261:S320),0),"")))</f>
        <v/>
      </c>
      <c r="T321" s="22" t="str">
        <f t="shared" ref="T321" si="64">IF(T245="","",IF(T260="",IF(SUM(COUNTIF(T261:T320,"LS")+COUNTIF(T261:T320,"LUMP"))&gt;0,"LS",""),IF(SUM(T261:T320)&gt;0,ROUNDUP(SUM(T261:T320),0),"")))</f>
        <v/>
      </c>
      <c r="U321" s="22" t="str">
        <f t="shared" ref="U321" si="65">IF(U245="","",IF(U260="",IF(SUM(COUNTIF(U261:U320,"LS")+COUNTIF(U261:U320,"LUMP"))&gt;0,"LS",""),IF(SUM(U261:U320)&gt;0,ROUNDUP(SUM(U261:U320),0),"")))</f>
        <v/>
      </c>
      <c r="V321" s="22" t="str">
        <f t="shared" ref="V321" si="66">IF(V245="","",IF(V260="",IF(SUM(COUNTIF(V261:V320,"LS")+COUNTIF(V261:V320,"LUMP"))&gt;0,"LS",""),IF(SUM(V261:V320)&gt;0,ROUNDUP(SUM(V261:V320),0),"")))</f>
        <v/>
      </c>
      <c r="W321" s="22" t="str">
        <f t="shared" ref="W321" si="67">IF(W245="","",IF(W260="",IF(SUM(COUNTIF(W261:W320,"LS")+COUNTIF(W261:W320,"LUMP"))&gt;0,"LS",""),IF(SUM(W261:W320)&gt;0,ROUNDUP(SUM(W261:W320),0),"")))</f>
        <v/>
      </c>
      <c r="X321" s="22" t="str">
        <f t="shared" ref="X321" si="68">IF(X245="","",IF(X260="",IF(SUM(COUNTIF(X261:X320,"LS")+COUNTIF(X261:X320,"LUMP"))&gt;0,"LS",""),IF(SUM(X261:X320)&gt;0,ROUNDUP(SUM(X261:X320),0),"")))</f>
        <v/>
      </c>
      <c r="Y321" s="22" t="str">
        <f t="shared" ref="Y321" si="69">IF(Y245="","",IF(Y260="",IF(SUM(COUNTIF(Y261:Y320,"LS")+COUNTIF(Y261:Y320,"LUMP"))&gt;0,"LS",""),IF(SUM(Y261:Y320)&gt;0,ROUNDUP(SUM(Y261:Y320),0),"")))</f>
        <v/>
      </c>
      <c r="Z321" s="22" t="str">
        <f t="shared" ref="Z321" si="70">IF(Z245="","",IF(Z260="",IF(SUM(COUNTIF(Z261:Z320,"LS")+COUNTIF(Z261:Z320,"LUMP"))&gt;0,"LS",""),IF(SUM(Z261:Z320)&gt;0,ROUNDUP(SUM(Z261:Z320),0),"")))</f>
        <v/>
      </c>
      <c r="AA321" s="22" t="str">
        <f t="shared" ref="AA321" si="71">IF(AA245="","",IF(AA260="",IF(SUM(COUNTIF(AA261:AA320,"LS")+COUNTIF(AA261:AA320,"LUMP"))&gt;0,"LS",""),IF(SUM(AA261:AA320)&gt;0,ROUNDUP(SUM(AA261:AA320),0),"")))</f>
        <v/>
      </c>
      <c r="AB321" s="22" t="str">
        <f t="shared" ref="AB321" si="72">IF(AB245="","",IF(AB260="",IF(SUM(COUNTIF(AB261:AB320,"LS")+COUNTIF(AB261:AB320,"LUMP"))&gt;0,"LS",""),IF(SUM(AB261:AB320)&gt;0,ROUNDUP(SUM(AB261:AB320),0),"")))</f>
        <v/>
      </c>
      <c r="AC321" s="22" t="str">
        <f t="shared" ref="AC321" si="73">IF(AC245="","",IF(AC260="",IF(SUM(COUNTIF(AC261:AC320,"LS")+COUNTIF(AC261:AC320,"LUMP"))&gt;0,"LS",""),IF(SUM(AC261:AC320)&gt;0,ROUNDUP(SUM(AC261:AC320),0),"")))</f>
        <v/>
      </c>
      <c r="AD321" s="22" t="str">
        <f t="shared" ref="AD321" si="74">IF(AD245="","",IF(AD260="",IF(SUM(COUNTIF(AD261:AD320,"LS")+COUNTIF(AD261:AD320,"LUMP"))&gt;0,"LS",""),IF(SUM(AD261:AD320)&gt;0,ROUNDUP(SUM(AD261:AD320),0),"")))</f>
        <v/>
      </c>
      <c r="AE321" s="22" t="str">
        <f t="shared" ref="AE321" si="75">IF(AE245="","",IF(AE260="",IF(SUM(COUNTIF(AE261:AE320,"LS")+COUNTIF(AE261:AE320,"LUMP"))&gt;0,"LS",""),IF(SUM(AE261:AE320)&gt;0,ROUNDUP(SUM(AE261:AE320),0),"")))</f>
        <v/>
      </c>
    </row>
  </sheetData>
  <mergeCells count="119">
    <mergeCell ref="E49:J49"/>
    <mergeCell ref="E58:J58"/>
    <mergeCell ref="D165:AE165"/>
    <mergeCell ref="D166:J166"/>
    <mergeCell ref="D167:J167"/>
    <mergeCell ref="D168:D181"/>
    <mergeCell ref="E168:E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  <mergeCell ref="D163:J16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D7:AE7"/>
    <mergeCell ref="AC11:AC22"/>
    <mergeCell ref="AB11:AB22"/>
    <mergeCell ref="AD11:AD22"/>
    <mergeCell ref="O11:O22"/>
    <mergeCell ref="Q11:Q22"/>
    <mergeCell ref="AA11:AA22"/>
    <mergeCell ref="D10:D23"/>
    <mergeCell ref="D8:J8"/>
    <mergeCell ref="D9:J9"/>
    <mergeCell ref="R11:R22"/>
    <mergeCell ref="S11:S22"/>
    <mergeCell ref="T11:T22"/>
    <mergeCell ref="U11:U22"/>
    <mergeCell ref="D86:AE86"/>
    <mergeCell ref="D87:J87"/>
    <mergeCell ref="D88:J88"/>
    <mergeCell ref="D89:D102"/>
    <mergeCell ref="Y11:Y22"/>
    <mergeCell ref="Z11:Z22"/>
    <mergeCell ref="V11:V22"/>
    <mergeCell ref="W11:W22"/>
    <mergeCell ref="D84:J84"/>
    <mergeCell ref="AE11:AE22"/>
    <mergeCell ref="K11:K22"/>
    <mergeCell ref="L11:L22"/>
    <mergeCell ref="M11:M22"/>
    <mergeCell ref="N11:N22"/>
    <mergeCell ref="E10:E23"/>
    <mergeCell ref="F10:J23"/>
    <mergeCell ref="P11:P22"/>
    <mergeCell ref="X11:X22"/>
    <mergeCell ref="E89:E102"/>
    <mergeCell ref="F89:J102"/>
    <mergeCell ref="AC90:AC101"/>
    <mergeCell ref="AD90:AD101"/>
    <mergeCell ref="AE90:AE101"/>
    <mergeCell ref="E42:J42"/>
    <mergeCell ref="N248:N259"/>
    <mergeCell ref="D246:J246"/>
    <mergeCell ref="D247:D260"/>
    <mergeCell ref="E247:E260"/>
    <mergeCell ref="F247:J260"/>
    <mergeCell ref="AE169:AE180"/>
    <mergeCell ref="D242:J242"/>
    <mergeCell ref="D244:AE244"/>
    <mergeCell ref="D245:J245"/>
    <mergeCell ref="AA169:AA180"/>
    <mergeCell ref="AB169:AB180"/>
    <mergeCell ref="AC169:AC180"/>
    <mergeCell ref="AD169:AD180"/>
    <mergeCell ref="W169:W180"/>
    <mergeCell ref="X169:X180"/>
    <mergeCell ref="Y169:Y180"/>
    <mergeCell ref="Z169:Z180"/>
    <mergeCell ref="AE248:AE259"/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AD248:AD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Hay, Matthew</cp:lastModifiedBy>
  <cp:lastPrinted>2015-05-18T13:50:30Z</cp:lastPrinted>
  <dcterms:created xsi:type="dcterms:W3CDTF">2005-09-27T11:52:28Z</dcterms:created>
  <dcterms:modified xsi:type="dcterms:W3CDTF">2021-12-23T18:55:23Z</dcterms:modified>
</cp:coreProperties>
</file>