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A\traffic\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P248" i="1" l="1"/>
  <c r="P169" i="1"/>
  <c r="P90" i="1"/>
  <c r="P11" i="1"/>
  <c r="AO242" i="1" l="1"/>
  <c r="AL84" i="1"/>
  <c r="AF316" i="1"/>
  <c r="AF319" i="1" s="1"/>
  <c r="AC316" i="1"/>
  <c r="AC319" i="1" s="1"/>
  <c r="Y316" i="1"/>
  <c r="W316" i="1"/>
  <c r="W319" i="1" s="1"/>
  <c r="V316" i="1"/>
  <c r="V319" i="1" s="1"/>
  <c r="R316" i="1"/>
  <c r="R319" i="1" s="1"/>
  <c r="S316" i="1"/>
  <c r="S319" i="1" s="1"/>
  <c r="Q316" i="1"/>
  <c r="Q319" i="1" s="1"/>
  <c r="AF241" i="1"/>
  <c r="AF242" i="1" s="1"/>
  <c r="AF322" i="1" s="1"/>
  <c r="AC241" i="1"/>
  <c r="AC242" i="1" s="1"/>
  <c r="AC322" i="1" s="1"/>
  <c r="Y241" i="1"/>
  <c r="X241" i="1"/>
  <c r="X242" i="1" s="1"/>
  <c r="X322" i="1" s="1"/>
  <c r="W241" i="1"/>
  <c r="W242" i="1" s="1"/>
  <c r="W322" i="1" s="1"/>
  <c r="V241" i="1"/>
  <c r="V242" i="1" s="1"/>
  <c r="R241" i="1"/>
  <c r="R242" i="1" s="1"/>
  <c r="R322" i="1" s="1"/>
  <c r="S241" i="1"/>
  <c r="S242" i="1" s="1"/>
  <c r="S322" i="1" s="1"/>
  <c r="Q241" i="1"/>
  <c r="Q242" i="1" s="1"/>
  <c r="Q322" i="1" s="1"/>
  <c r="AF162" i="1"/>
  <c r="AF163" i="1" s="1"/>
  <c r="AF321" i="1" s="1"/>
  <c r="AC162" i="1"/>
  <c r="AC163" i="1" s="1"/>
  <c r="AC321" i="1" s="1"/>
  <c r="X162" i="1"/>
  <c r="X163" i="1" s="1"/>
  <c r="X321" i="1" s="1"/>
  <c r="W162" i="1"/>
  <c r="W163" i="1" s="1"/>
  <c r="W321" i="1" s="1"/>
  <c r="V162" i="1"/>
  <c r="V163" i="1" s="1"/>
  <c r="R162" i="1"/>
  <c r="R163" i="1" s="1"/>
  <c r="R321" i="1" s="1"/>
  <c r="S162" i="1"/>
  <c r="S163" i="1" s="1"/>
  <c r="S321" i="1" s="1"/>
  <c r="Q162" i="1"/>
  <c r="Q163" i="1" s="1"/>
  <c r="Q321" i="1" s="1"/>
  <c r="AF83" i="1"/>
  <c r="AF84" i="1" s="1"/>
  <c r="AF320" i="1" s="1"/>
  <c r="AC83" i="1"/>
  <c r="AC84" i="1" s="1"/>
  <c r="AC320" i="1" s="1"/>
  <c r="Y83" i="1"/>
  <c r="Y84" i="1" s="1"/>
  <c r="Y320" i="1" s="1"/>
  <c r="R83" i="1"/>
  <c r="R84" i="1" s="1"/>
  <c r="R320" i="1" s="1"/>
  <c r="S83" i="1"/>
  <c r="S84" i="1" s="1"/>
  <c r="S320" i="1" s="1"/>
  <c r="Q83" i="1"/>
  <c r="Q84" i="1" s="1"/>
  <c r="D7" i="1"/>
  <c r="AM242" i="1" l="1"/>
  <c r="V322" i="1"/>
  <c r="AM163" i="1"/>
  <c r="V321" i="1"/>
  <c r="AJ84" i="1"/>
  <c r="Q320" i="1"/>
  <c r="AJ163" i="1"/>
  <c r="AJ242" i="1"/>
  <c r="L319" i="1"/>
  <c r="T319" i="1"/>
  <c r="U319" i="1"/>
  <c r="Z319" i="1"/>
  <c r="AA319" i="1"/>
  <c r="AB319" i="1"/>
  <c r="AD319" i="1"/>
  <c r="AE319" i="1"/>
  <c r="AG319" i="1"/>
  <c r="K319" i="1"/>
  <c r="Z242" i="1"/>
  <c r="AD242" i="1"/>
  <c r="AD322" i="1" s="1"/>
  <c r="AE242" i="1"/>
  <c r="AE322" i="1" s="1"/>
  <c r="AG242" i="1"/>
  <c r="AG322" i="1" s="1"/>
  <c r="X27" i="1"/>
  <c r="X83" i="1" s="1"/>
  <c r="X84" i="1" s="1"/>
  <c r="X320" i="1" s="1"/>
  <c r="L28" i="1"/>
  <c r="L27" i="1"/>
  <c r="N298" i="1"/>
  <c r="N271" i="1"/>
  <c r="O268" i="1"/>
  <c r="O319" i="1" s="1"/>
  <c r="L242" i="1"/>
  <c r="L322" i="1" s="1"/>
  <c r="M242" i="1"/>
  <c r="M322" i="1" s="1"/>
  <c r="N242" i="1"/>
  <c r="N322" i="1" s="1"/>
  <c r="O242" i="1"/>
  <c r="O322" i="1" s="1"/>
  <c r="P242" i="1"/>
  <c r="P322" i="1" s="1"/>
  <c r="T242" i="1"/>
  <c r="U242" i="1"/>
  <c r="K242" i="1"/>
  <c r="K322" i="1" s="1"/>
  <c r="L163" i="1"/>
  <c r="L321" i="1" s="1"/>
  <c r="M163" i="1"/>
  <c r="M321" i="1" s="1"/>
  <c r="N163" i="1"/>
  <c r="N321" i="1" s="1"/>
  <c r="P163" i="1"/>
  <c r="P321" i="1" s="1"/>
  <c r="P324" i="1" s="1"/>
  <c r="T163" i="1"/>
  <c r="T321" i="1" s="1"/>
  <c r="U163" i="1"/>
  <c r="U321" i="1" s="1"/>
  <c r="Z163" i="1"/>
  <c r="AA163" i="1"/>
  <c r="AB163" i="1"/>
  <c r="AB321" i="1" s="1"/>
  <c r="AB324" i="1" s="1"/>
  <c r="AD163" i="1"/>
  <c r="AD321" i="1" s="1"/>
  <c r="AD324" i="1" s="1"/>
  <c r="AE163" i="1"/>
  <c r="AG163" i="1"/>
  <c r="K163" i="1"/>
  <c r="K321" i="1" s="1"/>
  <c r="N84" i="1"/>
  <c r="N320" i="1" s="1"/>
  <c r="O84" i="1"/>
  <c r="O320" i="1" s="1"/>
  <c r="S324" i="1"/>
  <c r="T84" i="1"/>
  <c r="Y324" i="1"/>
  <c r="AB84" i="1"/>
  <c r="AB320" i="1" s="1"/>
  <c r="AD84" i="1"/>
  <c r="AD320" i="1" s="1"/>
  <c r="AF324" i="1"/>
  <c r="AG84" i="1"/>
  <c r="AG320" i="1" s="1"/>
  <c r="K84" i="1"/>
  <c r="K320" i="1" s="1"/>
  <c r="P260" i="1"/>
  <c r="O260" i="1"/>
  <c r="N260" i="1"/>
  <c r="M260" i="1"/>
  <c r="L260" i="1"/>
  <c r="K260" i="1"/>
  <c r="O248" i="1"/>
  <c r="N248" i="1"/>
  <c r="M248" i="1"/>
  <c r="L248" i="1"/>
  <c r="K248" i="1"/>
  <c r="P247" i="1"/>
  <c r="O247" i="1"/>
  <c r="N247" i="1"/>
  <c r="M247" i="1"/>
  <c r="L247" i="1"/>
  <c r="K247" i="1"/>
  <c r="P181" i="1"/>
  <c r="O181" i="1"/>
  <c r="N181" i="1"/>
  <c r="M181" i="1"/>
  <c r="L181" i="1"/>
  <c r="K181" i="1"/>
  <c r="O169" i="1"/>
  <c r="N169" i="1"/>
  <c r="M169" i="1"/>
  <c r="L169" i="1"/>
  <c r="K169" i="1"/>
  <c r="P168" i="1"/>
  <c r="O168" i="1"/>
  <c r="N168" i="1"/>
  <c r="M168" i="1"/>
  <c r="L168" i="1"/>
  <c r="K168" i="1"/>
  <c r="P102" i="1"/>
  <c r="O102" i="1"/>
  <c r="N102" i="1"/>
  <c r="M102" i="1"/>
  <c r="L102" i="1"/>
  <c r="K102" i="1"/>
  <c r="O90" i="1"/>
  <c r="N90" i="1"/>
  <c r="M90" i="1"/>
  <c r="L90" i="1"/>
  <c r="K90" i="1"/>
  <c r="P89" i="1"/>
  <c r="O89" i="1"/>
  <c r="N89" i="1"/>
  <c r="M89" i="1"/>
  <c r="L89" i="1"/>
  <c r="K89" i="1"/>
  <c r="O10" i="1"/>
  <c r="O23" i="1"/>
  <c r="O11" i="1"/>
  <c r="U322" i="1" l="1"/>
  <c r="AL242" i="1"/>
  <c r="T320" i="1"/>
  <c r="T324" i="1" s="1"/>
  <c r="AK84" i="1"/>
  <c r="T322" i="1"/>
  <c r="AK242" i="1"/>
  <c r="Z322" i="1"/>
  <c r="AN242" i="1"/>
  <c r="AA321" i="1"/>
  <c r="AO163" i="1"/>
  <c r="Z321" i="1"/>
  <c r="AN163" i="1"/>
  <c r="AE321" i="1"/>
  <c r="AE324" i="1" s="1"/>
  <c r="AL163" i="1"/>
  <c r="AG321" i="1"/>
  <c r="AG324" i="1" s="1"/>
  <c r="AK163" i="1"/>
  <c r="U324" i="1"/>
  <c r="AC324" i="1"/>
  <c r="O324" i="1"/>
  <c r="N319" i="1"/>
  <c r="N324" i="1" s="1"/>
  <c r="L84" i="1"/>
  <c r="L320" i="1" s="1"/>
  <c r="K324" i="1" s="1"/>
  <c r="Z42" i="1"/>
  <c r="V41" i="1"/>
  <c r="AA40" i="1"/>
  <c r="W37" i="1"/>
  <c r="V35" i="1"/>
  <c r="Z34" i="1"/>
  <c r="V33" i="1"/>
  <c r="AA36" i="1"/>
  <c r="W30" i="1"/>
  <c r="AK324" i="1" l="1"/>
  <c r="AL324" i="1"/>
  <c r="W83" i="1"/>
  <c r="W84" i="1" s="1"/>
  <c r="W320" i="1" s="1"/>
  <c r="V83" i="1"/>
  <c r="V84" i="1" s="1"/>
  <c r="V320" i="1" s="1"/>
  <c r="AA84" i="1"/>
  <c r="Z84" i="1"/>
  <c r="V324" i="1" l="1"/>
  <c r="AM84" i="1"/>
  <c r="Z320" i="1"/>
  <c r="Z324" i="1" s="1"/>
  <c r="AN324" i="1" s="1"/>
  <c r="AN84" i="1"/>
  <c r="AA320" i="1"/>
  <c r="AA324" i="1" s="1"/>
  <c r="AO324" i="1" s="1"/>
  <c r="AO84" i="1"/>
  <c r="X314" i="1"/>
  <c r="X316" i="1" s="1"/>
  <c r="X319" i="1" l="1"/>
  <c r="X324" i="1" s="1"/>
  <c r="AM324" i="1" s="1"/>
  <c r="P10" i="1"/>
  <c r="P23" i="1"/>
  <c r="N11" i="1" l="1"/>
  <c r="N23" i="1"/>
  <c r="N10" i="1"/>
  <c r="M11" i="1" l="1"/>
  <c r="L11" i="1"/>
  <c r="K11" i="1"/>
  <c r="L23" i="1" l="1"/>
  <c r="M23" i="1"/>
  <c r="L10" i="1"/>
  <c r="M10" i="1"/>
  <c r="K23" i="1"/>
  <c r="K10" i="1" l="1"/>
  <c r="D86" i="1" l="1"/>
  <c r="D165" i="1" s="1"/>
  <c r="D244" i="1" s="1"/>
  <c r="Q324" i="1"/>
  <c r="AJ324" i="1" s="1"/>
</calcChain>
</file>

<file path=xl/sharedStrings.xml><?xml version="1.0" encoding="utf-8"?>
<sst xmlns="http://schemas.openxmlformats.org/spreadsheetml/2006/main" count="1201" uniqueCount="232">
  <si>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</si>
  <si>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</si>
  <si>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</si>
  <si>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</si>
  <si>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</si>
  <si>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</si>
  <si>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</si>
  <si>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</si>
  <si>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</si>
  <si>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</si>
  <si>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</si>
  <si>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</si>
  <si>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</si>
  <si>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</si>
  <si>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</si>
  <si>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</si>
  <si>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</si>
  <si>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</si>
  <si>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</si>
  <si>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</si>
  <si>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LOCATION</t>
  </si>
  <si>
    <t>621E00100</t>
  </si>
  <si>
    <t xml:space="preserve"> (TWO-WAY, WHITE/RED)</t>
  </si>
  <si>
    <t xml:space="preserve"> (ONE WAY, WHITE)</t>
  </si>
  <si>
    <t xml:space="preserve"> (TWO WAY, YELLOW/RED)</t>
  </si>
  <si>
    <t>807E12010</t>
  </si>
  <si>
    <t>FT/MI</t>
  </si>
  <si>
    <t>WET REFLECTIVE EPOXY PAVEMENT MARKING, EDGE LINE, 6" (WHITE)</t>
  </si>
  <si>
    <t>WET REFLECTIVE EPOXY PAVEMENT MARKING, EDGE LINE, 6" (YELLOW)</t>
  </si>
  <si>
    <t>807E12110</t>
  </si>
  <si>
    <t>WET REFLECTIVE EPOXY PAVEMENT MARKING, LANE LINE, 6"</t>
  </si>
  <si>
    <t>807E12310</t>
  </si>
  <si>
    <t>WET REFLECTIVE EPOXY PAVEMENT MARKING, CHANNELIZING LINE, 12"</t>
  </si>
  <si>
    <t>FT</t>
  </si>
  <si>
    <t>807E12410</t>
  </si>
  <si>
    <t>WET REFLECTIVE EPOXY PAVEMENT MARKING, DOTTED LINE, 6"</t>
  </si>
  <si>
    <t>I-70 EB</t>
  </si>
  <si>
    <t>807E14010</t>
  </si>
  <si>
    <t>WET REFLECTIVE THERMOPLASTIC PAVEMENT MARKING, EDGE LINE, 6" (WHITE)</t>
  </si>
  <si>
    <t>WET REFLECTIVE THERMOPLASTIC PAVEMENT MARKING, EDGE LINE, 6" (YELLOW)</t>
  </si>
  <si>
    <t>WET REFLECTIVE THERMOPLASTIC PAVEMENT MARKING, LANE LINE, 6"</t>
  </si>
  <si>
    <t>WET REFLECTIVE THERMOPLASTIC PAVEMENT MARKING, CHANNELIZING LINE, 12"</t>
  </si>
  <si>
    <t>WET REFLECTIVE THERMOPLASTIC PAVEMENT MARKING, DOTTED LINE, 6"</t>
  </si>
  <si>
    <t>807E14110</t>
  </si>
  <si>
    <t>807E14310</t>
  </si>
  <si>
    <t>807E14410</t>
  </si>
  <si>
    <t>850E10010</t>
  </si>
  <si>
    <t>GROOVING FOR 6" RECESSED PAVEMENT MARKING, (ASPHALT)</t>
  </si>
  <si>
    <t>GROOVING FOR 12" RECESSED PAVEMENT MARKING, (ASPHALT)</t>
  </si>
  <si>
    <t>850E10130</t>
  </si>
  <si>
    <t>850E20010</t>
  </si>
  <si>
    <t>GROOVING FOR 6" RECESSED PAVEMENT MARKING, (CONCRETE)</t>
  </si>
  <si>
    <t>850E20130</t>
  </si>
  <si>
    <t>GROOVING FOR 12" RECESSED PAVEMENT MARKING, (CONCRETE)</t>
  </si>
  <si>
    <t>644E00700</t>
  </si>
  <si>
    <t>WET REFLECTIVE THERMOPLASTIC PAVEMENT MARKING, CENTER LINE, DOUBLE SOLID (WHITE)</t>
  </si>
  <si>
    <t>807E14200</t>
  </si>
  <si>
    <t>103+30</t>
  </si>
  <si>
    <t>LT</t>
  </si>
  <si>
    <t>RT</t>
  </si>
  <si>
    <t>104+00</t>
  </si>
  <si>
    <t>116+00</t>
  </si>
  <si>
    <t>114+43</t>
  </si>
  <si>
    <t>111+67</t>
  </si>
  <si>
    <t>CL</t>
  </si>
  <si>
    <t>TOTALS THIS SHEET</t>
  </si>
  <si>
    <t>128+00</t>
  </si>
  <si>
    <t>120+00</t>
  </si>
  <si>
    <t>5031+36</t>
  </si>
  <si>
    <t>5032+00</t>
  </si>
  <si>
    <t>126+98</t>
  </si>
  <si>
    <t>I-70 WB</t>
  </si>
  <si>
    <t>3012+60</t>
  </si>
  <si>
    <t>3020+55</t>
  </si>
  <si>
    <t>3018+51</t>
  </si>
  <si>
    <t>3020+16</t>
  </si>
  <si>
    <t>3022+00</t>
  </si>
  <si>
    <t>3021+19</t>
  </si>
  <si>
    <t>128+26</t>
  </si>
  <si>
    <t>3022+85</t>
  </si>
  <si>
    <t>3026+70</t>
  </si>
  <si>
    <t>3028+13</t>
  </si>
  <si>
    <t>RAMP C5</t>
  </si>
  <si>
    <t>5032+14</t>
  </si>
  <si>
    <t>5032+56</t>
  </si>
  <si>
    <t>5032+67</t>
  </si>
  <si>
    <t>5041+58</t>
  </si>
  <si>
    <t>5044+00</t>
  </si>
  <si>
    <t>RAMP C3</t>
  </si>
  <si>
    <t>3005+24</t>
  </si>
  <si>
    <t>5037+13</t>
  </si>
  <si>
    <t>3004+36</t>
  </si>
  <si>
    <t>5039+05</t>
  </si>
  <si>
    <t>542+39</t>
  </si>
  <si>
    <t>548+60</t>
  </si>
  <si>
    <t>548+79</t>
  </si>
  <si>
    <t>546+44</t>
  </si>
  <si>
    <t>548+69</t>
  </si>
  <si>
    <t>152+00</t>
  </si>
  <si>
    <t>5051+54</t>
  </si>
  <si>
    <t>5051+75</t>
  </si>
  <si>
    <t>5051+72</t>
  </si>
  <si>
    <t>5051+80</t>
  </si>
  <si>
    <t>5055+29</t>
  </si>
  <si>
    <t>5057+00</t>
  </si>
  <si>
    <t>5017+36</t>
  </si>
  <si>
    <t>RAMP A5</t>
  </si>
  <si>
    <t>RAMP D3</t>
  </si>
  <si>
    <t>831+90</t>
  </si>
  <si>
    <t>832+71</t>
  </si>
  <si>
    <t>842+03</t>
  </si>
  <si>
    <t>3039+37</t>
  </si>
  <si>
    <t>3041+36</t>
  </si>
  <si>
    <t>3041+94</t>
  </si>
  <si>
    <t>3044+00</t>
  </si>
  <si>
    <t>3037+68</t>
  </si>
  <si>
    <t>3041+79</t>
  </si>
  <si>
    <t>3041+87</t>
  </si>
  <si>
    <t>159+46</t>
  </si>
  <si>
    <t>159+57</t>
  </si>
  <si>
    <t>159+35</t>
  </si>
  <si>
    <t>154+39</t>
  </si>
  <si>
    <t>164+00</t>
  </si>
  <si>
    <t>5062+19</t>
  </si>
  <si>
    <t>5062+47</t>
  </si>
  <si>
    <t>5062+33</t>
  </si>
  <si>
    <t>5062+06</t>
  </si>
  <si>
    <t>5064+56</t>
  </si>
  <si>
    <t>5069+00</t>
  </si>
  <si>
    <t>3052+86</t>
  </si>
  <si>
    <t>3052+75</t>
  </si>
  <si>
    <t>3052+64</t>
  </si>
  <si>
    <t>3052+53</t>
  </si>
  <si>
    <t>3052+55</t>
  </si>
  <si>
    <t>3054+55</t>
  </si>
  <si>
    <t>3057+00</t>
  </si>
  <si>
    <t>191+00</t>
  </si>
  <si>
    <t>192+97</t>
  </si>
  <si>
    <t>SR 315 SB</t>
  </si>
  <si>
    <t>178+00</t>
  </si>
  <si>
    <t>178+97</t>
  </si>
  <si>
    <t>185+02</t>
  </si>
  <si>
    <t>I-71 SB</t>
  </si>
  <si>
    <t>279+00</t>
  </si>
  <si>
    <t>280+04</t>
  </si>
  <si>
    <t>279+83</t>
  </si>
  <si>
    <t>285+87</t>
  </si>
  <si>
    <t>RAMP D6</t>
  </si>
  <si>
    <t>6001+00</t>
  </si>
  <si>
    <t>6001+61</t>
  </si>
  <si>
    <t>278+00</t>
  </si>
  <si>
    <t>5069+56</t>
  </si>
  <si>
    <t>5074+86</t>
  </si>
  <si>
    <t>5074+89</t>
  </si>
  <si>
    <t>5071+08</t>
  </si>
  <si>
    <t>5071+12</t>
  </si>
  <si>
    <t>5071+14</t>
  </si>
  <si>
    <t>5071+16</t>
  </si>
  <si>
    <t>5071+20</t>
  </si>
  <si>
    <t>5071+13</t>
  </si>
  <si>
    <t>5074+25</t>
  </si>
  <si>
    <t>5074+29</t>
  </si>
  <si>
    <t>5074+34</t>
  </si>
  <si>
    <t>5074+37</t>
  </si>
  <si>
    <t>5074+42</t>
  </si>
  <si>
    <t>5074+47</t>
  </si>
  <si>
    <t>3058+68</t>
  </si>
  <si>
    <t>3058+71</t>
  </si>
  <si>
    <t>3058+78</t>
  </si>
  <si>
    <t>3058+81</t>
  </si>
  <si>
    <t>3058+04</t>
  </si>
  <si>
    <t>3061+56</t>
  </si>
  <si>
    <t>3061+63</t>
  </si>
  <si>
    <t>3061+75</t>
  </si>
  <si>
    <t>3061+80</t>
  </si>
  <si>
    <t>3061+85</t>
  </si>
  <si>
    <t>7007+00</t>
  </si>
  <si>
    <t>3064+27</t>
  </si>
  <si>
    <t>3068+56</t>
  </si>
  <si>
    <t>3066+00</t>
  </si>
  <si>
    <t>3068+53</t>
  </si>
  <si>
    <t>177+15</t>
  </si>
  <si>
    <t>177+11</t>
  </si>
  <si>
    <t>165+22</t>
  </si>
  <si>
    <t>166+09</t>
  </si>
  <si>
    <t>166+02</t>
  </si>
  <si>
    <t>166+05</t>
  </si>
  <si>
    <t>169+04</t>
  </si>
  <si>
    <t>169+13</t>
  </si>
  <si>
    <t>173+07</t>
  </si>
  <si>
    <t>175+64</t>
  </si>
  <si>
    <t>175+61</t>
  </si>
  <si>
    <t>177+01</t>
  </si>
  <si>
    <t>177+19</t>
  </si>
  <si>
    <t>177+22</t>
  </si>
  <si>
    <t>169+08</t>
  </si>
  <si>
    <t>211+00</t>
  </si>
  <si>
    <t>224+00</t>
  </si>
  <si>
    <t>217+99</t>
  </si>
  <si>
    <t>217+96</t>
  </si>
  <si>
    <t>213+57</t>
  </si>
  <si>
    <t>225+04</t>
  </si>
  <si>
    <t>FROM</t>
  </si>
  <si>
    <t>646E10600</t>
  </si>
  <si>
    <t>850E10110</t>
  </si>
  <si>
    <t>BEGIN</t>
  </si>
  <si>
    <t>TOTALS CARRIED TO SHEET 425</t>
  </si>
  <si>
    <t>BL</t>
  </si>
  <si>
    <t>CL/RT</t>
  </si>
  <si>
    <t>TRANS I-70 WB</t>
  </si>
  <si>
    <t>149+57</t>
  </si>
  <si>
    <t>TRANS RAMP D3 N</t>
  </si>
  <si>
    <t>TRANS RAMP D3 W</t>
  </si>
  <si>
    <t>RAMP D3/I-70 WB</t>
  </si>
  <si>
    <t>TOTALS SHEET 422</t>
  </si>
  <si>
    <t>TOTALS SHEET 423</t>
  </si>
  <si>
    <t>TOTALS SHEET 424</t>
  </si>
  <si>
    <t>TOTAL FEET</t>
  </si>
  <si>
    <t>6" FT/MI (ASPHALT/THERMO)</t>
  </si>
  <si>
    <t>6" FT/MI (CONCRETE/EPOXY)</t>
  </si>
  <si>
    <t>12" FT (CONCRETE/EPOXY)</t>
  </si>
  <si>
    <t>6" FT (CONCRETE/EPOXY)</t>
  </si>
  <si>
    <t>12" FT (ASPHALT/THERMO)</t>
  </si>
  <si>
    <t>6" FT (ASPHALT/THERMO)</t>
  </si>
  <si>
    <t>850E20110</t>
  </si>
  <si>
    <t>RAMP D3/
RAMP D7</t>
  </si>
  <si>
    <t>646e98000</t>
  </si>
  <si>
    <t>LANE REDUCTION ARROW WITH CONTRAST</t>
  </si>
  <si>
    <t>RAMP BC</t>
  </si>
  <si>
    <t>58+03</t>
  </si>
  <si>
    <t>60+00</t>
  </si>
  <si>
    <t>BL/LT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</si>
</sst>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10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12"/>
      <name val="Verdana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3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165" fontId="2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11" fontId="4" fillId="0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0" xfId="1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2" fontId="4" fillId="0" borderId="5" xfId="0" applyNumberFormat="1" applyFont="1" applyFill="1" applyBorder="1" applyAlignment="1" applyProtection="1">
      <alignment horizontal="center" vertical="center"/>
    </xf>
    <xf numFmtId="0" fontId="4" fillId="0" borderId="34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0" borderId="16" xfId="0" applyNumberFormat="1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5" borderId="35" xfId="0" applyFont="1" applyFill="1" applyBorder="1" applyAlignment="1" applyProtection="1">
      <alignment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164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0" borderId="38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39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4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2" fontId="4" fillId="0" borderId="38" xfId="0" applyNumberFormat="1" applyFont="1" applyFill="1" applyBorder="1" applyAlignment="1" applyProtection="1">
      <alignment horizontal="center" vertical="center"/>
      <protection locked="0"/>
    </xf>
    <xf numFmtId="2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" fontId="4" fillId="0" borderId="42" xfId="0" applyNumberFormat="1" applyFont="1" applyFill="1" applyBorder="1" applyAlignment="1" applyProtection="1">
      <alignment horizontal="center" vertical="center"/>
    </xf>
    <xf numFmtId="1" fontId="4" fillId="0" borderId="13" xfId="0" applyNumberFormat="1" applyFont="1" applyFill="1" applyBorder="1" applyAlignment="1" applyProtection="1">
      <alignment horizontal="center" vertical="center"/>
    </xf>
    <xf numFmtId="1" fontId="4" fillId="0" borderId="7" xfId="0" applyNumberFormat="1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textRotation="90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8" fillId="0" borderId="36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37" xfId="0" applyFont="1" applyFill="1" applyBorder="1" applyAlignment="1" applyProtection="1">
      <alignment horizontal="center" vertical="center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4" fillId="0" borderId="31" xfId="0" applyFont="1" applyFill="1" applyBorder="1" applyAlignment="1" applyProtection="1">
      <alignment horizontal="center" vertical="center"/>
      <protection locked="0"/>
    </xf>
    <xf numFmtId="0" fontId="4" fillId="0" borderId="32" xfId="0" applyFont="1" applyFill="1" applyBorder="1" applyAlignment="1" applyProtection="1">
      <alignment horizontal="center" vertical="center"/>
      <protection locked="0"/>
    </xf>
    <xf numFmtId="0" fontId="4" fillId="0" borderId="33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41" xfId="0" applyFont="1" applyFill="1" applyBorder="1" applyAlignment="1" applyProtection="1">
      <alignment horizontal="center" vertical="center"/>
      <protection locked="0"/>
    </xf>
    <xf numFmtId="2" fontId="4" fillId="0" borderId="6" xfId="0" applyNumberFormat="1" applyFont="1" applyFill="1" applyBorder="1" applyAlignment="1" applyProtection="1">
      <alignment horizontal="center" vertical="center"/>
    </xf>
    <xf numFmtId="2" fontId="4" fillId="0" borderId="7" xfId="0" applyNumberFormat="1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  <xf numFmtId="166" fontId="3" fillId="0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textRotation="9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83</xdr:row>
      <xdr:rowOff>0</xdr:rowOff>
    </xdr:from>
    <xdr:to>
      <xdr:col>33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B22" t="str">
            <v>Y</v>
          </cell>
          <cell r="C22" t="str">
            <v>EACH</v>
          </cell>
          <cell r="D22" t="str">
            <v>TREE REMOVED, 18"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F30" t="str">
            <v>WORK ORDER/SPECIFIED LOCATION</v>
          </cell>
          <cell r="G30">
            <v>0</v>
          </cell>
        </row>
        <row r="31">
          <cell r="A31" t="str">
            <v>201E26501</v>
          </cell>
          <cell r="B31" t="str">
            <v>Y</v>
          </cell>
          <cell r="C31" t="str">
            <v>EACH</v>
          </cell>
          <cell r="D31" t="str">
            <v>STUMP REMOVED, 18",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B40" t="str">
            <v>Y</v>
          </cell>
          <cell r="C40" t="str">
            <v>LS</v>
          </cell>
          <cell r="D40" t="str">
            <v>RAILROAD CROSSING REMOVED, AS PER PLAN</v>
          </cell>
          <cell r="F40" t="str">
            <v>DESIGN BUILD PROJECTS ONLY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B177" t="str">
            <v>Y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B178" t="str">
            <v>Y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B179" t="str">
            <v>Y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B180" t="str">
            <v>Y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F183" t="str">
            <v>ADD SUPPLEMENTAL OR PARCEL NO.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F184" t="str">
            <v>ADD SUPPLEMENTAL OR PARCEL NO.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F185" t="str">
            <v>ADD SUPPLEMENTAL OR PARCEL NO.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F186" t="str">
            <v>ADD SUPPLEMENTAL OR PARCEL NO.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B209" t="str">
            <v>Y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B210" t="str">
            <v>Y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B215" t="str">
            <v>Y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B216" t="str">
            <v>Y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B217" t="str">
            <v>Y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B218" t="str">
            <v>Y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B242" t="str">
            <v>Y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F254" t="str">
            <v>DESIGN BUILD PROJECTS ONLY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F255" t="str">
            <v>DESIGN BUILD PROJECTS ONLY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F256" t="str">
            <v>DESIGN BUILD PROJECTS ONLY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F257" t="str">
            <v>DESIGN BUILD PROJECTS ONLY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B262" t="str">
            <v>Y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B263" t="str">
            <v>Y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B264" t="str">
            <v>Y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B265" t="str">
            <v>Y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B316" t="str">
            <v>Y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B317" t="str">
            <v>Y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B318" t="str">
            <v>Y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B319" t="str">
            <v>Y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F324" t="str">
            <v>ADD SUPPLEMENTAL DESCRIPTION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F325" t="str">
            <v>ADD SUPPLEMENTAL DESCRIPTION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F326" t="str">
            <v>ADD SUPPLEMENTAL DESCRIPTION</v>
          </cell>
          <cell r="G326">
            <v>0</v>
          </cell>
        </row>
        <row r="327">
          <cell r="A327" t="str">
            <v>204E13001</v>
          </cell>
          <cell r="B327" t="str">
            <v>Y</v>
          </cell>
          <cell r="C327" t="str">
            <v>CY</v>
          </cell>
          <cell r="D327" t="str">
            <v>EXCAVATION OF SUBGRADE, AS PER PLAN</v>
          </cell>
          <cell r="F327" t="str">
            <v>DESIGN BUILD PROJECTS ONLY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B372" t="str">
            <v>Y</v>
          </cell>
          <cell r="C372" t="str">
            <v>LS</v>
          </cell>
          <cell r="D372" t="str">
            <v>VIBRATION CONTROL AND MONITORING, AS PER PLAN</v>
          </cell>
          <cell r="F372" t="str">
            <v>ADD SUPPLEMENTAL DESCRIPTION</v>
          </cell>
          <cell r="G372">
            <v>0</v>
          </cell>
        </row>
        <row r="373">
          <cell r="A373" t="str">
            <v>208E15000</v>
          </cell>
          <cell r="B373" t="str">
            <v>Y</v>
          </cell>
          <cell r="C373" t="str">
            <v>SY</v>
          </cell>
          <cell r="D373" t="str">
            <v>PRESPLITTING</v>
          </cell>
          <cell r="F373" t="str">
            <v>ADD SUPPLEMENTAL DESCRIPTION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F386" t="str">
            <v>CHECK UNIT OF MEASURE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B393" t="str">
            <v>Y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F394" t="str">
            <v>CHECK UNIT OF MEASURE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F404" t="str">
            <v>CHECK UNIT OF MEASURE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F405" t="str">
            <v>CHECK UNIT OF MEASURE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F407" t="str">
            <v>CHECK UNIT OF MEASURE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F419" t="str">
            <v>CHECK UNIT OF MEASURE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F420" t="str">
            <v>CHECK UNIT OF MEASURE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F421" t="str">
            <v>CHECK UNIT OF MEASURE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F422" t="str">
            <v>CHECK UNIT OF MEASURE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F423" t="str">
            <v>ADD SUPPLEMENTAL DESCRIPTION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F424" t="str">
            <v>ADD SUPPLEMENTAL DESCRIPTION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F425" t="str">
            <v>SPECIFY DEPTH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F427" t="str">
            <v>SPECIFY DEPTH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F428" t="str">
            <v>SPECIFY DEPTH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F437" t="str">
            <v>ADD SUPPLEMENTAL DESCRIPTION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F442" t="str">
            <v>ADD SUPPLEMENTAL DESCRIPTION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B452" t="str">
            <v>Y</v>
          </cell>
          <cell r="C452" t="str">
            <v>CY</v>
          </cell>
          <cell r="D452" t="str">
            <v>AGGREGATE BASE, AS PER PLAN</v>
          </cell>
          <cell r="F452" t="str">
            <v>DESIGN BUILD PROJECTS ONLY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F461" t="str">
            <v>SPECIFY BINDER TYPE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B500" t="str">
            <v>Y</v>
          </cell>
          <cell r="C500" t="str">
            <v>FT</v>
          </cell>
          <cell r="D500" t="str">
            <v>SAWING AND SEALING ASPHALT CONCRETE PAVEMENT JOINTS, AS PER PLAN</v>
          </cell>
          <cell r="F500" t="str">
            <v>DESIGN BUILD PROJECTS ONLY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F518" t="str">
            <v>CHECK UNIT OF MEASURE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F519" t="str">
            <v>CHECK UNIT OF MEASURE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F520" t="str">
            <v>CHECK UNIT OF MEASURE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F522" t="str">
            <v>CHECK UNIT OF MEASURE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F523" t="str">
            <v>CHECK UNIT OF MEASURE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F524" t="str">
            <v>CHECK UNIT OF MEASURE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F525" t="str">
            <v>CHECK UNIT OF MEASURE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F527" t="str">
            <v>CHECK UNIT OF MEASURE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F528" t="str">
            <v>CHECK UNIT OF MEASURE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F542" t="str">
            <v>ADD SUPPLEMENTAL DESCRIPTION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F562" t="str">
            <v>ADD SUPPLEMENTAL DESCRIPTION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F564" t="str">
            <v>ADD SUPPLEMENTAL DESCRIPTION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F573" t="str">
            <v>SPECIFY BINDER TYPE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F575" t="str">
            <v>SPECIFY BINDER TYPE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F583" t="str">
            <v>SPECIFY BINDER TYPE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F591" t="str">
            <v>ADD SUPPLEMENTAL DESCRIPTION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F592" t="str">
            <v>ADD SUPPLEMENTAL DESCRIPTION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F593" t="str">
            <v>ADD SUPPLEMENTAL DESCRIPTION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F597" t="str">
            <v>SPECIFY BINDER TYPE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F599" t="str">
            <v>SPECIFY BINDER TYPE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F601" t="str">
            <v>SPECIFY BINDER TYPE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F603" t="str">
            <v>SPECIFY BINDER TYPE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F605" t="str">
            <v>SPECIFY BINDER TYPE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F607" t="str">
            <v>SPECIFY BINDER TYPE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F609" t="str">
            <v>SPECIFY BINDER TYPE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F612" t="str">
            <v>SPECIFY BINDER TYPE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F624" t="str">
            <v>SPECIFY BINDER TYPE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F626" t="str">
            <v>SPECIFY BINDER TYPE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F631" t="str">
            <v>SPECIFY BINDER TYPE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F633" t="str">
            <v>SPECIFY BINDER TYPE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F636" t="str">
            <v>SPECIFY BINDER TYPE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F638" t="str">
            <v>SPECIFY BINDER TYPE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F640" t="str">
            <v>SPECIFY BINDER TYPE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F642" t="str">
            <v>SPECIFY BINDER TYPE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F643" t="str">
            <v>ADD SUPPLEMENTAL DESCRIPTION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F648" t="str">
            <v>ADD SUPPLEMENTAL DESCRIPTION</v>
          </cell>
          <cell r="G648">
            <v>0</v>
          </cell>
        </row>
        <row r="649">
          <cell r="A649" t="str">
            <v>451E15060</v>
          </cell>
          <cell r="B649" t="str">
            <v>Y</v>
          </cell>
          <cell r="C649" t="str">
            <v>SY</v>
          </cell>
          <cell r="D649" t="str">
            <v>11" REINFORCED CONCRETE PAVEMENT, CLASS QC1</v>
          </cell>
          <cell r="F649" t="str">
            <v>DESIGN BUILD PROJECTS ONLY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F694" t="str">
            <v>ADD SUPPLEMENTAL DESCRIPTION</v>
          </cell>
          <cell r="G694">
            <v>0</v>
          </cell>
        </row>
        <row r="695">
          <cell r="A695" t="str">
            <v>452E11011</v>
          </cell>
          <cell r="B695" t="str">
            <v>Y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B696" t="str">
            <v>Y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B697" t="str">
            <v>Y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B698" t="str">
            <v>Y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B699" t="str">
            <v>Y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B700" t="str">
            <v>Y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B701" t="str">
            <v>Y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F702" t="str">
            <v>ADD SUPPLEMENTAL DESCRIPTION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F779" t="str">
            <v>ADD SUPPLEMENTAL DESCRIPTION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F788" t="str">
            <v>CHECK UNIT OF MEASURE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F790" t="str">
            <v>CHECK UNIT OF MEASURE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F791" t="str">
            <v>CHECK UNIT OF MEASURE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F792" t="str">
            <v>CHECK UNIT OF MEASURE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F793" t="str">
            <v>CHECK UNIT OF MEASURE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F794" t="str">
            <v>CHECK UNIT OF MEASURE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F795" t="str">
            <v>CHECK UNIT OF MEASURE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F796" t="str">
            <v>CHECK UNIT OF MEASURE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F797" t="str">
            <v>CHECK UNIT OF MEASURE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F798" t="str">
            <v>CHECK UNIT OF MEASURE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F799" t="str">
            <v>CHECK UNIT OF MEASURE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F800" t="str">
            <v>CHECK UNIT OF MEASURE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F801" t="str">
            <v>CHECK UNIT OF MEASURE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F802" t="str">
            <v>CHECK UNIT OF MEASURE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F832" t="str">
            <v>ADD SUPPLEMENTAL DESCRIPTION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F833" t="str">
            <v>ADD SUPPLEMENTAL DESCRIPTION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B863" t="str">
            <v>Y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B864" t="str">
            <v>Y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B865" t="str">
            <v>Y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F883" t="str">
            <v>BEAMS OR GIRDERS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F884" t="str">
            <v>BEAMS OR GIRDERS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F889" t="str">
            <v>COMP SLAB ON PRECAST BOX BEAM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F890" t="str">
            <v>COMP SLAB ON PRECAST BOX BEAM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F891" t="str">
            <v>CONTINUOUS CONCRETE SLAB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F892" t="str">
            <v>CONTINUOUS CONCRETE SLAB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F921" t="str">
            <v>CHECK UNIT OF MEASURE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F922" t="str">
            <v>CHECK UNIT OF MEASURE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F927" t="str">
            <v>CHECK UNIT OF MEASURE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F928" t="str">
            <v>CHECK UNIT OF MEASURE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F929" t="str">
            <v>CHECK UNIT OF MEASURE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F930" t="str">
            <v>CHECK UNIT OF MEASURE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F931" t="str">
            <v>CHECK UNIT OF MEASURE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F932" t="str">
            <v>CHECK UNIT OF MEASURE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F937" t="str">
            <v>WALLS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F938" t="str">
            <v>WALLS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F939" t="str">
            <v>WALLS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F940" t="str">
            <v>WALLS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F941" t="str">
            <v>CAP AND COLUMN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F942" t="str">
            <v>CAP AND COLUMN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F943" t="str">
            <v>CAP AND COLUMN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F944" t="str">
            <v>CAP AND COLUMN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F957" t="str">
            <v>REPAIR OR RECONSTRUCTION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F958" t="str">
            <v>REPAIR OR RECONSTRUCTION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B1011">
            <v>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F1024" t="str">
            <v>ADD SUPPLEMENTAL DESCRIPTION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F1025" t="str">
            <v>ADD SUPPLEMENTAL DESCRIPTION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F1030" t="str">
            <v>ADD SUPPLEMENTAL DESCRIPTION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F1031" t="str">
            <v>ADD SUPPLEMENTAL DESCRIPTION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F1032" t="str">
            <v>ADD SUPPLEMENTAL DESCRIPTION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F1033" t="str">
            <v>ADD SUPPLEMENTAL DESCRIPTION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F1034" t="str">
            <v>ADD SUPPLEMENTAL DESCRIPTION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F1035" t="str">
            <v>ADD SUPPLEMENTAL DESCRIPTION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B1048" t="str">
            <v>Y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B1050">
            <v>0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B1051">
            <v>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B1052">
            <v>0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B1053">
            <v>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B1054">
            <v>0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B1055">
            <v>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B1056">
            <v>0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B1057">
            <v>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B1058">
            <v>0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B1059">
            <v>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B1064">
            <v>0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B1065">
            <v>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B1066" t="str">
            <v>Y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B1067" t="str">
            <v>Y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B1068" t="str">
            <v>Y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B1069" t="str">
            <v>Y</v>
          </cell>
          <cell r="C1069" t="str">
            <v>LB</v>
          </cell>
          <cell r="D1069" t="str">
            <v>STRUCTURAL STEEL MEMBERS, HYBRID GIRDER, LEVEL SIX (6) FABRICATION</v>
          </cell>
          <cell r="F1069" t="str">
            <v>ADD SUPPLEMENTAL DESCRIPTION</v>
          </cell>
          <cell r="G1069">
            <v>0</v>
          </cell>
        </row>
        <row r="1070">
          <cell r="A1070" t="str">
            <v>513E10401</v>
          </cell>
          <cell r="B1070" t="str">
            <v>Y</v>
          </cell>
          <cell r="C1070" t="str">
            <v>LB</v>
          </cell>
          <cell r="D1070" t="str">
            <v>STRUCTURAL STEEL MEMBERS, HYBRID GIRDER, LEVEL SIX (6) FABRICATION, AS PER PLAN</v>
          </cell>
          <cell r="F1070" t="str">
            <v>ADD SUPPLEMENTAL DESCRIPTION</v>
          </cell>
          <cell r="G1070">
            <v>0</v>
          </cell>
        </row>
        <row r="1071">
          <cell r="A1071" t="str">
            <v>513E15000</v>
          </cell>
          <cell r="B1071" t="str">
            <v>Y</v>
          </cell>
          <cell r="C1071" t="str">
            <v>EACH</v>
          </cell>
          <cell r="D1071" t="str">
            <v>STRUCTURAL STEEL MEMBERS, SPECIALIZED MULTI ROTATIONAL BEARING (SMR), LEVEL UF</v>
          </cell>
          <cell r="F1071" t="str">
            <v>ADD SUPPLEMENTAL DESCRIPTION</v>
          </cell>
          <cell r="G1071">
            <v>0</v>
          </cell>
        </row>
        <row r="1072">
          <cell r="A1072" t="str">
            <v>513E15001</v>
          </cell>
          <cell r="B1072" t="str">
            <v>Y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B1073" t="str">
            <v>Y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B1074" t="str">
            <v>Y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B1075" t="str">
            <v>Y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B1080" t="str">
            <v>Y</v>
          </cell>
          <cell r="C1080" t="str">
            <v>LB</v>
          </cell>
          <cell r="D1080" t="str">
            <v>REPLACEMENT OF DETERIORATED END CROSSFRAMES, AS PER PLAN</v>
          </cell>
          <cell r="F1080" t="str">
            <v>ADD SUPPLEMENTAL DESCRIPTION</v>
          </cell>
          <cell r="G1080">
            <v>0</v>
          </cell>
        </row>
        <row r="1081">
          <cell r="A1081" t="str">
            <v>513E21599</v>
          </cell>
          <cell r="B1081" t="str">
            <v>Y</v>
          </cell>
          <cell r="C1081" t="str">
            <v>LB</v>
          </cell>
          <cell r="D1081" t="str">
            <v>STRUCTURAL STEEL FOR REHABILITATION</v>
          </cell>
          <cell r="F1081" t="str">
            <v>ADD SUPPLEMENTAL DESCRIPTION</v>
          </cell>
          <cell r="G1081">
            <v>0</v>
          </cell>
        </row>
        <row r="1082">
          <cell r="A1082" t="str">
            <v>513E21600</v>
          </cell>
          <cell r="B1082" t="str">
            <v>Y</v>
          </cell>
          <cell r="C1082" t="str">
            <v>LB</v>
          </cell>
          <cell r="D1082" t="str">
            <v>STRUCTURAL STEEL FOR REHABILITATION, AS PER PLAN</v>
          </cell>
          <cell r="F1082" t="str">
            <v>ADD SUPPLEMENTAL DESCRIPTION</v>
          </cell>
          <cell r="G1082">
            <v>0</v>
          </cell>
        </row>
        <row r="1083">
          <cell r="A1083" t="str">
            <v>513E90000</v>
          </cell>
          <cell r="B1083" t="str">
            <v>Y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F1088" t="str">
            <v>CHECK UNIT OF MEASURE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F1090" t="str">
            <v>CHECK UNIT OF MEASURE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F1092" t="str">
            <v>CHECK UNIT OF MEASURE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F1094" t="str">
            <v>CHECK UNIT OF MEASURE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F1096" t="str">
            <v>CHECK UNIT OF MEASURE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F1098" t="str">
            <v>CHECK UNIT OF MEASURE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F1100" t="str">
            <v>CHECK UNIT OF MEASURE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F1101" t="str">
            <v>CHECK UNIT OF MEASURE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F1102" t="str">
            <v>CHECK UNIT OF MEASURE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F1103" t="str">
            <v>CHECK UNIT OF MEASURE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F1104" t="str">
            <v>CHECK UNIT OF MEASURE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F1105" t="str">
            <v>CHECK UNIT OF MEASURE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F1106" t="str">
            <v>CHECK UNIT OF MEASURE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F1107" t="str">
            <v>CHECK UNIT OF MEASURE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F1108" t="str">
            <v>CHECK UNIT OF MEASURE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F1109" t="str">
            <v>CHECK UNIT OF MEASURE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F1110" t="str">
            <v>CHECK UNIT OF MEASURE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F1111" t="str">
            <v>CHECK UNIT OF MEASURE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B1150">
            <v>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B1151">
            <v>0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B1152">
            <v>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B1166" t="str">
            <v>Y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B1167" t="str">
            <v>Y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B1168" t="str">
            <v>Y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F1213" t="str">
            <v>SPECIFY BEAM LENGTH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F1214" t="str">
            <v>ADD SUPPLEMENTAL DESCRIPTION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F1215" t="str">
            <v>SPECIFY BEAM LENGTH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F1216" t="str">
            <v>SPECIFY BEAM LENGTH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F1217" t="str">
            <v>SPECIFY BEAM LENGTH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F1218" t="str">
            <v>SPECIFY BEAM LENGTH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F1219" t="str">
            <v>SPECIFY BEAM LENGTH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F1220" t="str">
            <v>SPECIFY BEAM LENGTH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F1221" t="str">
            <v>SPECIFY BEAM LENGTH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F1222" t="str">
            <v>SPECIFY BEAM LENGTH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F1223" t="str">
            <v>SPECIFY BEAM LENGTH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F1224" t="str">
            <v>SPECIFY BEAM LENGTH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F1225" t="str">
            <v>SPECIFY BEAM LENGTH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F1226" t="str">
            <v>SPECIFY BEAM LENGTH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F1227" t="str">
            <v>SPECIFY BEAM LENGTH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F1228" t="str">
            <v>SPECIFY BEAM LENGTH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F1229" t="str">
            <v>SPECIFY BEAM LENGTH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F1230" t="str">
            <v>SPECIFY BEAM LENGTH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F1231" t="str">
            <v>SPECIFY BEAM LENGTH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F1232" t="str">
            <v>SPECIFY BEAM LENGTH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F1233" t="str">
            <v>SPECIFY BEAM LENGTH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F1234" t="str">
            <v>SPECIFY BEAM LENGTH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F1235" t="str">
            <v>SPECIFY BEAM LENGTH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F1236" t="str">
            <v>SPECIFY BEAM LENGTH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F1237" t="str">
            <v>SPECIFY BEAM LENGTH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F1238" t="str">
            <v>SPECIFY BEAM LENGTH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F1239" t="str">
            <v>SPECIFY BEAM LENGTH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F1240" t="str">
            <v>SPECIFY BEAM LENGTH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F1241" t="str">
            <v>SPECIFY BEAM LENGTH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F1242" t="str">
            <v>SPECIFY BEAM LENGTH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F1243" t="str">
            <v>SPECIFY BEAM LENGTH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F1244" t="str">
            <v>SPECIFY BEAM LENGTH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F1245" t="str">
            <v>SPECIFY BEAM LENGTH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F1246" t="str">
            <v>SPECIFY BEAM LENGTH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F1248" t="str">
            <v>SPECIFY BEAM LENGTH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F1249" t="str">
            <v>SPECIFY BEAM LENGTH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F1250" t="str">
            <v>SPECIFY BEAM LENGTH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F1251" t="str">
            <v>SPECIFY BEAM LENGTH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F1252" t="str">
            <v>SPECIFY BEAM LENGTH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B1267">
            <v>0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B1279">
            <v>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B1283" t="str">
            <v>Y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B1284">
            <v>0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B1285">
            <v>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B1286">
            <v>0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B1295" t="str">
            <v>Y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B1299">
            <v>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B1300" t="str">
            <v>Y</v>
          </cell>
          <cell r="C1300" t="str">
            <v>EACH</v>
          </cell>
          <cell r="D1300" t="str">
            <v>STEEL POT BEARING, AS PER PLAN</v>
          </cell>
          <cell r="F1300" t="str">
            <v>SPECIFY WIDTH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F1301" t="str">
            <v>SPECIFY WIDTH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F1302" t="str">
            <v>SPECIFY WIDTH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B1316" t="str">
            <v>Y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F1320" t="str">
            <v>CHECK UNIT OF MEASURE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F1321" t="str">
            <v>CHECK UNIT OF MEASURE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F1322" t="str">
            <v>CHECK UNIT OF MEASURE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F1323" t="str">
            <v>CHECK UNIT OF MEASURE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F1324" t="str">
            <v>ADD SUPPLEMENTAL DESCRIPTION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F1325" t="str">
            <v>ADD SUPPLEMENTAL DESCRIPTION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F1326" t="str">
            <v>&lt;2" THICK, SPECIFY DIMENSIONS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F1327" t="str">
            <v>&lt;2" THICK, SPECIFY DIMENSIONS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F1328" t="str">
            <v>2"-3" TK, SPECIFY DIMENSIONS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F1329" t="str">
            <v>2"-3" TK, SPECIFY DIMENSIONS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F1330" t="str">
            <v>3"-4" TK, SPECIFY DIMENSIONS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F1331" t="str">
            <v>3"-4" TK, SPECIFY DIMENSIONS</v>
          </cell>
          <cell r="G1331">
            <v>0</v>
          </cell>
        </row>
        <row r="1332">
          <cell r="A1332" t="str">
            <v>517E72205</v>
          </cell>
          <cell r="B1332">
            <v>1</v>
          </cell>
          <cell r="C1332" t="str">
            <v>FT</v>
          </cell>
          <cell r="D1332" t="str">
            <v>RAILING (DEEP BEAM RAIL WITH STEEL TUBULAR BACKUP AND TYPE 1 STEEL POSTS), AS PER PLAN</v>
          </cell>
          <cell r="F1332" t="str">
            <v>4"-5" TK, SPECIFY DIMENSIONS</v>
          </cell>
          <cell r="G1332">
            <v>0</v>
          </cell>
        </row>
        <row r="1333">
          <cell r="A1333" t="str">
            <v>517E72300</v>
          </cell>
          <cell r="B1333">
            <v>1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F1333" t="str">
            <v>4"-5" TK, SPECIFY DIMENSIONS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F1334" t="str">
            <v>5" &amp; OVER, SPECIFY DIMENSIONS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F1335" t="str">
            <v>5" &amp; OVER, SPECIFY DIMENSIONS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F1336" t="str">
            <v>&lt;2" THICK, SPECIFY DIMENSIONS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F1337" t="str">
            <v>&lt;2" THICK, SPECIFY DIMENSIONS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F1338" t="str">
            <v>2"-3" TK, SPECIFY DIMENSIONS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F1339" t="str">
            <v>2"-3" TK, SPECIFY DIMENSIONS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F1340" t="str">
            <v>3"-4" TK, SPECIFY DIMENSIONS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F1341" t="str">
            <v>3"-4" TK, SPECIFY DIMENSIONS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F1342" t="str">
            <v>4"-5" TK, SPECIFY DIMENSIONS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F1343" t="str">
            <v>4"-5" TK, SPECIFY DIMENSIONS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F1344" t="str">
            <v>5" &amp; OVER, SPECIFY DIMENSIONS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F1345" t="str">
            <v>5" &amp; OVER, SPECIFY DIMENSIONS</v>
          </cell>
          <cell r="G1345">
            <v>0</v>
          </cell>
        </row>
        <row r="1346">
          <cell r="A1346" t="str">
            <v>517E72710</v>
          </cell>
          <cell r="B1346">
            <v>1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B1348" t="str">
            <v>Y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B1349" t="str">
            <v>Y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F1351" t="str">
            <v>CHECK UNIT OF MEASURE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F1352" t="str">
            <v>CHECK UNIT OF MEASURE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F1353" t="str">
            <v>CHECK UNIT OF MEASURE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B1362" t="str">
            <v>Y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F1363" t="str">
            <v>ADD SUPPLEMENTAL DESCRIPTION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F1364" t="str">
            <v>ADD SUPPLEMENTAL DESCRIPTION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F1365" t="str">
            <v>ADD SUPPLEMENTAL DESCRIPTION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F1366" t="str">
            <v>ADD SUPPLEMENTAL DESCRIPTION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F1396" t="str">
            <v>ADD SUPPLEMENTAL DESCRIPTION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F1425" t="str">
            <v>ADD SUPPLEMENTAL DESCRIPTION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F1426" t="str">
            <v>ADD SUPPLEMENTAL DESCRIPTION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F1431" t="str">
            <v>CONCRETE BOX BEAM BRIDGES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B1436">
            <v>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F1447" t="str">
            <v>CHECK UNIT OF MEASURE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F1448" t="str">
            <v>CHECK UNIT OF MEASURE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F1449" t="str">
            <v>CHECK UNIT OF MEASURE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F1450" t="str">
            <v>CHECK UNIT OF MEASURE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B1471">
            <v>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B1477">
            <v>0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F1478" t="str">
            <v>OTHER THAN 6"&amp;8", SPECIFY SIZE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F1479" t="str">
            <v>OTHER THAN 6"&amp;8", SPECIFY SIZE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F1480" t="str">
            <v>SPECIFY SIZE</v>
          </cell>
          <cell r="G1480">
            <v>0</v>
          </cell>
        </row>
        <row r="1481">
          <cell r="A1481" t="str">
            <v>524E94502</v>
          </cell>
          <cell r="B1481">
            <v>1</v>
          </cell>
          <cell r="C1481" t="str">
            <v>FT</v>
          </cell>
          <cell r="D1481" t="str">
            <v>DRILLED SHAFTS, 24" DIAMETER, ABOVE BEDROCK</v>
          </cell>
          <cell r="F1481" t="str">
            <v>CHECK UNIT OF MEASURE</v>
          </cell>
          <cell r="G1481">
            <v>0</v>
          </cell>
        </row>
        <row r="1482">
          <cell r="A1482" t="str">
            <v>524E94503</v>
          </cell>
          <cell r="B1482">
            <v>0</v>
          </cell>
          <cell r="C1482" t="str">
            <v>FT</v>
          </cell>
          <cell r="D1482" t="str">
            <v>DRILLED SHAFTS, 24" DIAMETER, ABOVE BEDROCK, AS PER PLAN</v>
          </cell>
          <cell r="F1482" t="str">
            <v>CHECK UNIT OF MEASURE</v>
          </cell>
          <cell r="G1482">
            <v>0</v>
          </cell>
        </row>
        <row r="1483">
          <cell r="A1483" t="str">
            <v>524E94504</v>
          </cell>
          <cell r="B1483">
            <v>0</v>
          </cell>
          <cell r="C1483" t="str">
            <v>FT</v>
          </cell>
          <cell r="D1483" t="str">
            <v>DRILLED SHAFTS, 24" DIAMETER, INTO BEDROCK</v>
          </cell>
          <cell r="F1483" t="str">
            <v>CHECK UNIT OF MEASURE</v>
          </cell>
          <cell r="G1483">
            <v>0</v>
          </cell>
        </row>
        <row r="1484">
          <cell r="A1484" t="str">
            <v>524E94505</v>
          </cell>
          <cell r="B1484">
            <v>0</v>
          </cell>
          <cell r="C1484" t="str">
            <v>FT</v>
          </cell>
          <cell r="D1484" t="str">
            <v>DRILLED SHAFTS, 24" DIAMETER, INTO BEDROCK, AS PER PLAN</v>
          </cell>
          <cell r="F1484" t="str">
            <v>CHECK UNIT OF MEASURE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F1485" t="str">
            <v>CHECK UNIT OF MEASURE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F1486" t="str">
            <v>CHECK UNIT OF MEASURE</v>
          </cell>
          <cell r="G1486">
            <v>0</v>
          </cell>
        </row>
        <row r="1487">
          <cell r="A1487" t="str">
            <v>524E94602</v>
          </cell>
          <cell r="B1487" t="str">
            <v>Y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B1488">
            <v>0</v>
          </cell>
          <cell r="C1488" t="str">
            <v>FT</v>
          </cell>
          <cell r="D1488" t="str">
            <v>DRILLED SHAFTS, 30" DIAMETER, ABOVE BEDROCK, AS PER PLAN</v>
          </cell>
          <cell r="F1488" t="str">
            <v>ADD SUPPLEMENTAL DESCRIPTION</v>
          </cell>
          <cell r="G1488">
            <v>0</v>
          </cell>
        </row>
        <row r="1489">
          <cell r="A1489" t="str">
            <v>524E94604</v>
          </cell>
          <cell r="B1489">
            <v>1</v>
          </cell>
          <cell r="C1489" t="str">
            <v>FT</v>
          </cell>
          <cell r="D1489" t="str">
            <v>DRILLED SHAFTS, 30" DIAMETER, INTO BEDROCK</v>
          </cell>
          <cell r="F1489" t="str">
            <v>ADD SUPPLEMENTAL DESCRIPTION</v>
          </cell>
          <cell r="G1489">
            <v>0</v>
          </cell>
        </row>
        <row r="1490">
          <cell r="A1490" t="str">
            <v>524E94605</v>
          </cell>
          <cell r="B1490">
            <v>1</v>
          </cell>
          <cell r="C1490" t="str">
            <v>FT</v>
          </cell>
          <cell r="D1490" t="str">
            <v>DRILLED SHAFTS, 30" DIAMETER INTO BEDROCK, AS PER PLAN</v>
          </cell>
          <cell r="F1490" t="str">
            <v>ADD SUPPLEMENTAL DESCRIPTION</v>
          </cell>
          <cell r="G1490">
            <v>0</v>
          </cell>
        </row>
        <row r="1491">
          <cell r="A1491" t="str">
            <v>524E94700</v>
          </cell>
          <cell r="B1491">
            <v>1</v>
          </cell>
          <cell r="C1491" t="str">
            <v>FT</v>
          </cell>
          <cell r="D1491" t="str">
            <v>DRILLED SHAFTS, 36" DIAMETER</v>
          </cell>
          <cell r="F1491" t="str">
            <v>ADD SUPPLEMENTAL DESCRIPTION</v>
          </cell>
          <cell r="G1491">
            <v>0</v>
          </cell>
        </row>
        <row r="1492">
          <cell r="A1492" t="str">
            <v>524E94701</v>
          </cell>
          <cell r="B1492">
            <v>1</v>
          </cell>
          <cell r="C1492" t="str">
            <v>FT</v>
          </cell>
          <cell r="D1492" t="str">
            <v>DRILLED SHAFTS, 36" DIAMETER, AS PER PLAN</v>
          </cell>
          <cell r="F1492" t="str">
            <v>ADD SUPPLEMENTAL DESCRIPTION</v>
          </cell>
          <cell r="G1492">
            <v>0</v>
          </cell>
        </row>
        <row r="1493">
          <cell r="A1493" t="str">
            <v>524E94702</v>
          </cell>
          <cell r="B1493" t="str">
            <v>Y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B1494">
            <v>0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B1497" t="str">
            <v>Y</v>
          </cell>
          <cell r="C1497" t="str">
            <v>FT</v>
          </cell>
          <cell r="D1497" t="str">
            <v>DRILLED SHAFTS, 42" DIAMETER</v>
          </cell>
          <cell r="F1497" t="str">
            <v>ADD SUPPLEMENTAL DESCRIPTION</v>
          </cell>
          <cell r="G1497">
            <v>0</v>
          </cell>
        </row>
        <row r="1498">
          <cell r="A1498" t="str">
            <v>524E94801</v>
          </cell>
          <cell r="B1498" t="str">
            <v>Y</v>
          </cell>
          <cell r="C1498" t="str">
            <v>FT</v>
          </cell>
          <cell r="D1498" t="str">
            <v>DRILLED SHAFTS, 42" DIAMETER, AS PER LAN</v>
          </cell>
          <cell r="F1498" t="str">
            <v>ADD SUPPLEMENTAL DESCRIPTION</v>
          </cell>
          <cell r="G1498">
            <v>0</v>
          </cell>
        </row>
        <row r="1499">
          <cell r="A1499" t="str">
            <v>524E94802</v>
          </cell>
          <cell r="B1499" t="str">
            <v>Y</v>
          </cell>
          <cell r="C1499" t="str">
            <v>FT</v>
          </cell>
          <cell r="D1499" t="str">
            <v>DRILLED SHAFTS, 42" DIAMETER, ABOVE BEDROCK</v>
          </cell>
          <cell r="F1499" t="str">
            <v>ADD SUPPLEMENTAL DESCRIPTION</v>
          </cell>
          <cell r="G1499">
            <v>0</v>
          </cell>
        </row>
        <row r="1500">
          <cell r="A1500" t="str">
            <v>524E94803</v>
          </cell>
          <cell r="B1500" t="str">
            <v>Y</v>
          </cell>
          <cell r="C1500" t="str">
            <v>FT</v>
          </cell>
          <cell r="D1500" t="str">
            <v>DRILLED SHAFTS, 42" DIAMETER, ABOVE BEDROCK, AS PER PLAN</v>
          </cell>
          <cell r="F1500" t="str">
            <v>ADD SUPPLEMENTAL DESCRIPTION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B1504" t="str">
            <v>Y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B1505" t="str">
            <v>Y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B1506" t="str">
            <v>Y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B1507" t="str">
            <v>Y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B1508" t="str">
            <v>Y</v>
          </cell>
          <cell r="C1508" t="str">
            <v>FT</v>
          </cell>
          <cell r="D1508" t="str">
            <v>DRILLED SHAFTS, 48" DIAMETER, INTO BEDROCK, AS PER PLAN</v>
          </cell>
          <cell r="F1508" t="str">
            <v>ADD SUPPLEMENTAL DESCRIPTION</v>
          </cell>
          <cell r="G1508">
            <v>0</v>
          </cell>
        </row>
        <row r="1509">
          <cell r="A1509" t="str">
            <v>524E94906</v>
          </cell>
          <cell r="B1509" t="str">
            <v>Y</v>
          </cell>
          <cell r="C1509" t="str">
            <v>FT</v>
          </cell>
          <cell r="D1509" t="str">
            <v>DRILLED SHAFTS, 54" DIAMETER, ABOVE BEDROCK</v>
          </cell>
          <cell r="F1509" t="str">
            <v>ADD SUPPLEMENTAL DESCRIPTION</v>
          </cell>
          <cell r="G1509">
            <v>0</v>
          </cell>
        </row>
        <row r="1510">
          <cell r="A1510" t="str">
            <v>524E94907</v>
          </cell>
          <cell r="B1510" t="str">
            <v>Y</v>
          </cell>
          <cell r="C1510" t="str">
            <v>FT</v>
          </cell>
          <cell r="D1510" t="str">
            <v>DRILLED SHAFTS, 54" DIAMETER, ABOVE BEDROCK, AS PER PLAN</v>
          </cell>
          <cell r="F1510" t="str">
            <v>ADD SUPPLEMENTAL DESCRIPTION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F1513" t="str">
            <v>SPECIFY DIMENSIONS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F1587" t="str">
            <v>ADD SUPPLEMENTAL DESCRIPTION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F1588" t="str">
            <v>ADD SUPPLEMENTAL DESCRIPTION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F1589" t="str">
            <v>ADD SUPPLEMENTAL DESCRIPTION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F1590" t="str">
            <v>ADD SUPPLEMENTAL DESCRIPTION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B1646">
            <v>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B1647">
            <v>0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B1648">
            <v>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B1649">
            <v>0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B1650">
            <v>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B1651">
            <v>0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B1652">
            <v>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B1653">
            <v>0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B1654">
            <v>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B1655">
            <v>0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B1656">
            <v>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B1657">
            <v>0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B1658">
            <v>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B1659">
            <v>0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B1660">
            <v>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B1661">
            <v>0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B1662">
            <v>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B1663">
            <v>0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B1664">
            <v>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B1665">
            <v>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B1666">
            <v>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B1667">
            <v>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B1668">
            <v>0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B1669">
            <v>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B1670">
            <v>0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B1671">
            <v>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B1672">
            <v>0</v>
          </cell>
          <cell r="C1672" t="str">
            <v>SY</v>
          </cell>
          <cell r="D1672" t="str">
            <v>ARTICULATING CONCRETE BLOCK REVETMENT SYSTEM, TYPE 3, AS PER PLAN</v>
          </cell>
          <cell r="F1672" t="str">
            <v>ADD SUPPLEMENTAL DESCRIPTION</v>
          </cell>
          <cell r="G1672">
            <v>0</v>
          </cell>
        </row>
        <row r="1673">
          <cell r="A1673" t="str">
            <v>601E25000</v>
          </cell>
          <cell r="B1673">
            <v>1</v>
          </cell>
          <cell r="C1673" t="str">
            <v>CY</v>
          </cell>
          <cell r="D1673" t="str">
            <v>DUMPED ROCK FILL, TYPE A</v>
          </cell>
          <cell r="F1673" t="str">
            <v>ADD SUPPLEMENTAL DESCRIPTION</v>
          </cell>
          <cell r="G1673">
            <v>0</v>
          </cell>
        </row>
        <row r="1674">
          <cell r="A1674" t="str">
            <v>601E25001</v>
          </cell>
          <cell r="B1674" t="str">
            <v>Y</v>
          </cell>
          <cell r="C1674" t="str">
            <v>CY</v>
          </cell>
          <cell r="D1674" t="str">
            <v>DUMPED ROCK FILL, TYPE A, AS PER PLAN</v>
          </cell>
          <cell r="F1674" t="str">
            <v>ADD SUPPLEMENTAL DESCRIPTION</v>
          </cell>
          <cell r="G1674">
            <v>0</v>
          </cell>
        </row>
        <row r="1675">
          <cell r="A1675" t="str">
            <v>601E26000</v>
          </cell>
          <cell r="B1675" t="str">
            <v>Y</v>
          </cell>
          <cell r="C1675" t="str">
            <v>CY</v>
          </cell>
          <cell r="D1675" t="str">
            <v>DUMPED ROCK FILL, TYPE B</v>
          </cell>
          <cell r="F1675" t="str">
            <v>ADD SUPPLEMENTAL DESCRIPTION</v>
          </cell>
          <cell r="G1675">
            <v>0</v>
          </cell>
        </row>
        <row r="1676">
          <cell r="A1676" t="str">
            <v>601E26001</v>
          </cell>
          <cell r="B1676" t="str">
            <v>Y</v>
          </cell>
          <cell r="C1676" t="str">
            <v>CY</v>
          </cell>
          <cell r="D1676" t="str">
            <v>DUMPED ROCK FILL, TYPE B, AS PER PLAN</v>
          </cell>
          <cell r="F1676" t="str">
            <v>ADD SUPPLEMENTAL DESCRIPTION</v>
          </cell>
          <cell r="G1676">
            <v>0</v>
          </cell>
        </row>
        <row r="1677">
          <cell r="A1677" t="str">
            <v>601E27000</v>
          </cell>
          <cell r="B1677" t="str">
            <v>Y</v>
          </cell>
          <cell r="C1677" t="str">
            <v>CY</v>
          </cell>
          <cell r="D1677" t="str">
            <v>DUMPED ROCK FILL, TYPE C</v>
          </cell>
          <cell r="F1677" t="str">
            <v>ADD SUPPLEMENTAL DESCRIPTION</v>
          </cell>
          <cell r="G1677">
            <v>0</v>
          </cell>
        </row>
        <row r="1678">
          <cell r="A1678" t="str">
            <v>601E27001</v>
          </cell>
          <cell r="B1678" t="str">
            <v>Y</v>
          </cell>
          <cell r="C1678" t="str">
            <v>CY</v>
          </cell>
          <cell r="D1678" t="str">
            <v>DUMPED ROCK FILL, TYPE C, AS PER PLAN</v>
          </cell>
          <cell r="F1678" t="str">
            <v>ADD SUPPLEMENTAL DESCRIPTION</v>
          </cell>
          <cell r="G1678">
            <v>0</v>
          </cell>
        </row>
        <row r="1679">
          <cell r="A1679" t="str">
            <v>601E28000</v>
          </cell>
          <cell r="B1679" t="str">
            <v>Y</v>
          </cell>
          <cell r="C1679" t="str">
            <v>CY</v>
          </cell>
          <cell r="D1679" t="str">
            <v>DUMPED ROCK FILL, TYPE D</v>
          </cell>
          <cell r="F1679" t="str">
            <v>ADD SUPPLEMENTAL DESCRIPTION</v>
          </cell>
          <cell r="G1679">
            <v>0</v>
          </cell>
        </row>
        <row r="1680">
          <cell r="A1680" t="str">
            <v>601E28001</v>
          </cell>
          <cell r="B1680" t="str">
            <v>Y</v>
          </cell>
          <cell r="C1680" t="str">
            <v>CY</v>
          </cell>
          <cell r="D1680" t="str">
            <v>DUMPED ROCK FILL, TYPE D, AS PER PLAN</v>
          </cell>
          <cell r="F1680" t="str">
            <v>ADD SUPPLEMENTAL DESCRIPTION</v>
          </cell>
          <cell r="G1680">
            <v>0</v>
          </cell>
        </row>
        <row r="1681">
          <cell r="A1681" t="str">
            <v>601E28100</v>
          </cell>
          <cell r="B1681" t="str">
            <v>Y</v>
          </cell>
          <cell r="C1681" t="str">
            <v>CY</v>
          </cell>
          <cell r="D1681" t="str">
            <v>DUMPED ROCK FILL</v>
          </cell>
          <cell r="F1681" t="str">
            <v>ADD SUPPLEMENTAL DESCRIPTION</v>
          </cell>
          <cell r="G1681">
            <v>0</v>
          </cell>
        </row>
        <row r="1682">
          <cell r="A1682" t="str">
            <v>601E28101</v>
          </cell>
          <cell r="B1682" t="str">
            <v>Y</v>
          </cell>
          <cell r="C1682" t="str">
            <v>CY</v>
          </cell>
          <cell r="D1682" t="str">
            <v>DUMPED ROCK FILL, AS PER PLAN</v>
          </cell>
          <cell r="F1682" t="str">
            <v>ADD SUPPLEMENTAL DESCRIPTION</v>
          </cell>
          <cell r="G1682">
            <v>0</v>
          </cell>
        </row>
        <row r="1683">
          <cell r="A1683" t="str">
            <v>601E30000</v>
          </cell>
          <cell r="B1683" t="str">
            <v>Y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B1684" t="str">
            <v>Y</v>
          </cell>
          <cell r="C1684" t="str">
            <v>CY</v>
          </cell>
          <cell r="D1684" t="str">
            <v>ROCK CHANNEL PROTECTION, TYPE A WITH FILTER</v>
          </cell>
          <cell r="F1684" t="str">
            <v>ADD SUPPLEMENTAL DESCRIPTION</v>
          </cell>
          <cell r="G1684">
            <v>0</v>
          </cell>
        </row>
        <row r="1685">
          <cell r="A1685" t="str">
            <v>601E32001</v>
          </cell>
          <cell r="B1685" t="str">
            <v>Y</v>
          </cell>
          <cell r="C1685" t="str">
            <v>CY</v>
          </cell>
          <cell r="D1685" t="str">
            <v>ROCK CHANNEL PROTECTION, TYPE A WITH FILTER, AS PER PLAN</v>
          </cell>
          <cell r="F1685" t="str">
            <v>ADD SUPPLEMENTAL DESCRIPTION</v>
          </cell>
          <cell r="G1685">
            <v>0</v>
          </cell>
        </row>
        <row r="1686">
          <cell r="A1686" t="str">
            <v>601E32004</v>
          </cell>
          <cell r="B1686" t="str">
            <v>Y</v>
          </cell>
          <cell r="C1686" t="str">
            <v>CY</v>
          </cell>
          <cell r="D1686" t="str">
            <v>ROCK CHANNEL PROTECTION, TYPE A WITH GEOTEXTILE FABRIC</v>
          </cell>
          <cell r="F1686" t="str">
            <v>ADD SUPPLEMENTAL DESCRIPTION</v>
          </cell>
          <cell r="G1686">
            <v>0</v>
          </cell>
        </row>
        <row r="1687">
          <cell r="A1687" t="str">
            <v>601E32005</v>
          </cell>
          <cell r="B1687" t="str">
            <v>Y</v>
          </cell>
          <cell r="C1687" t="str">
            <v>CY</v>
          </cell>
          <cell r="D1687" t="str">
            <v>ROCK CHANNEL PROTECTION, TYPE A WITH GEOTEXTILE FABRIC, AS PER PLAN</v>
          </cell>
          <cell r="F1687" t="str">
            <v>ADD SUPPLEMENTAL DESCRIPTION</v>
          </cell>
          <cell r="G1687">
            <v>0</v>
          </cell>
        </row>
        <row r="1688">
          <cell r="A1688" t="str">
            <v>601E32010</v>
          </cell>
          <cell r="B1688" t="str">
            <v>Y</v>
          </cell>
          <cell r="C1688" t="str">
            <v>CY</v>
          </cell>
          <cell r="D1688" t="str">
            <v>ROCK CHANNEL PROTECTION, TYPE A WITH AGGREGATE FILTER</v>
          </cell>
          <cell r="F1688" t="str">
            <v>ADD SUPPLEMENTAL DESCRIPTION</v>
          </cell>
          <cell r="G1688">
            <v>0</v>
          </cell>
        </row>
        <row r="1689">
          <cell r="A1689" t="str">
            <v>601E32011</v>
          </cell>
          <cell r="B1689" t="str">
            <v>Y</v>
          </cell>
          <cell r="C1689" t="str">
            <v>CY</v>
          </cell>
          <cell r="D1689" t="str">
            <v>ROCK CHANNEL PROTECTION, TYPE A WITH AGGREGATE FILTER, AS PER PLAN</v>
          </cell>
          <cell r="F1689" t="str">
            <v>ADD SUPPLEMENTAL DESCRIPTION</v>
          </cell>
          <cell r="G1689">
            <v>0</v>
          </cell>
        </row>
        <row r="1690">
          <cell r="A1690" t="str">
            <v>601E32100</v>
          </cell>
          <cell r="B1690" t="str">
            <v>Y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B1691" t="str">
            <v>Y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B1692" t="str">
            <v>Y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B1693" t="str">
            <v>Y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B1694" t="str">
            <v>Y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B1695" t="str">
            <v>Y</v>
          </cell>
          <cell r="C1695" t="str">
            <v>CY</v>
          </cell>
          <cell r="D1695" t="str">
            <v>ROCK CHANNEL PROTECTION, TYPE B WITH AGGREGATE FILTER, AS PER PLAN</v>
          </cell>
          <cell r="F1695" t="str">
            <v>DESIGN BUILD PROJECTS ONLY</v>
          </cell>
          <cell r="G1695">
            <v>0</v>
          </cell>
        </row>
        <row r="1696">
          <cell r="A1696" t="str">
            <v>601E32200</v>
          </cell>
          <cell r="B1696" t="str">
            <v>Y</v>
          </cell>
          <cell r="C1696" t="str">
            <v>CY</v>
          </cell>
          <cell r="D1696" t="str">
            <v>ROCK CHANNEL PROTECTION, TYPE C WITH FILTER</v>
          </cell>
          <cell r="F1696" t="str">
            <v>DESIGN BUILD PROJECTS ONLY</v>
          </cell>
          <cell r="G1696">
            <v>0</v>
          </cell>
        </row>
        <row r="1697">
          <cell r="A1697" t="str">
            <v>601E32201</v>
          </cell>
          <cell r="B1697" t="str">
            <v>Y</v>
          </cell>
          <cell r="C1697" t="str">
            <v>CY</v>
          </cell>
          <cell r="D1697" t="str">
            <v>ROCK CHANNEL PROTECTION, TYPE C WITH FILTER, AS PER PLAN</v>
          </cell>
          <cell r="F1697" t="str">
            <v>DESIGN BUILD PROJECTS ONLY</v>
          </cell>
          <cell r="G1697">
            <v>0</v>
          </cell>
        </row>
        <row r="1698">
          <cell r="A1698" t="str">
            <v>601E32204</v>
          </cell>
          <cell r="B1698" t="str">
            <v>Y</v>
          </cell>
          <cell r="C1698" t="str">
            <v>CY</v>
          </cell>
          <cell r="D1698" t="str">
            <v>ROCK CHANNEL PROTECTION, TYPE C WITH GEOTEXTILE FABRIC</v>
          </cell>
          <cell r="F1698" t="str">
            <v>DESIGN BUILD PROJECTS ONLY</v>
          </cell>
          <cell r="G1698">
            <v>0</v>
          </cell>
        </row>
        <row r="1699">
          <cell r="A1699" t="str">
            <v>601E32205</v>
          </cell>
          <cell r="B1699" t="str">
            <v>Y</v>
          </cell>
          <cell r="C1699" t="str">
            <v>CY</v>
          </cell>
          <cell r="D1699" t="str">
            <v>ROCK CHANNEL PROTECTION, TYPE C WITH GEOTEXTILE FABRIC, AS PER PLAN</v>
          </cell>
          <cell r="F1699" t="str">
            <v>DESIGN BUILD PROJECTS ONLY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F1724" t="str">
            <v>ADD SUPPLEMENTAL DESCRIPTION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F1725" t="str">
            <v>ADD SUPPLEMENTAL DESCRIPTION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F1726" t="str">
            <v>ADD SUPPLEMENTAL DESCRIPTION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B1749">
            <v>0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B1751">
            <v>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F1775" t="str">
            <v>SPECIFY TYPE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B1777" t="str">
            <v>Y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F1778" t="str">
            <v>ADD SUPPLEMENTAL DESCRIPTION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F1779" t="str">
            <v>ADD SUPPLEMENTAL DESCRIPTION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F1795" t="str">
            <v>ADD SUPPLEMENTAL DESCRIPTION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F1800" t="str">
            <v>ADD SUPPLEMENTAL DESCRIPTION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F1801" t="str">
            <v>ADD SUPPLEMENTAL DESCRIPTION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F1810" t="str">
            <v>ADD SUPPLEMENTAL DESCRIPTION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F1811" t="str">
            <v>ADD SUPPLEMENTAL DESCRIPTION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F1812" t="str">
            <v>ADD SUPPLEMENTAL DESCRIPTION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F1813" t="str">
            <v>ADD SUPPLEMENTAL DESCRIPTION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F1814" t="str">
            <v>ADD SUPPLEMENTAL DESCRIPTION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B1836">
            <v>0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B1837">
            <v>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B1838">
            <v>0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B1839">
            <v>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B1840">
            <v>0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B1841">
            <v>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B1842">
            <v>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B1843">
            <v>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B1844">
            <v>0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B1845">
            <v>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B1846">
            <v>0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B1847">
            <v>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F1862" t="str">
            <v>ADD SUPPLEMENTAL DESCRIPTION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F1863" t="str">
            <v>ADD SUPPLEMENTAL DESCRIPTION</v>
          </cell>
          <cell r="G1863">
            <v>0</v>
          </cell>
        </row>
        <row r="1864">
          <cell r="A1864" t="str">
            <v>606E16051</v>
          </cell>
          <cell r="B1864" t="str">
            <v>Y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B1865" t="str">
            <v>Y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B1866" t="str">
            <v>Y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B1867" t="str">
            <v>Y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B1868" t="str">
            <v>Y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B1869" t="str">
            <v>Y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B1870" t="str">
            <v>Y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B1871" t="str">
            <v>Y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B1872" t="str">
            <v>Y</v>
          </cell>
          <cell r="C1872" t="str">
            <v>FT</v>
          </cell>
          <cell r="D1872" t="str">
            <v>GUARDRAIL REBUILT, TYPE MGS WITH LONG POSTS</v>
          </cell>
          <cell r="F1872" t="str">
            <v>ADD SUPPLEMENTAL DESCRIPTION</v>
          </cell>
          <cell r="G1872">
            <v>0</v>
          </cell>
        </row>
        <row r="1873">
          <cell r="A1873" t="str">
            <v>606E16561</v>
          </cell>
          <cell r="B1873" t="str">
            <v>Y</v>
          </cell>
          <cell r="C1873" t="str">
            <v>FT</v>
          </cell>
          <cell r="D1873" t="str">
            <v>GUARDRAIL REBUILT, TYPE MGS WITH LONG POSTS, AS PER PLAN</v>
          </cell>
          <cell r="F1873" t="str">
            <v>ADD SUPPLEMENTAL DESCRIPTION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F1877" t="str">
            <v>REQUIRES PLAN INSERT SHEET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F1880" t="str">
            <v>REQUIRES PLAN INSERT SHEET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F1883" t="str">
            <v>REQUIRES PLAN INSERT SHEET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F1884" t="str">
            <v>REQUIRES PLAN INSERT SHEET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F1885" t="str">
            <v>REQUIRES PLAN INSERT SHEET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F1886" t="str">
            <v>REQUIRES PLAN INSERT SHEET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F1887" t="str">
            <v>REQUIRES PLAN INSERT SHEET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F1908" t="str">
            <v>REQUIRES PLAN INSERT SHEET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F1909" t="str">
            <v>REQUIRES PLAN INSERT SHEET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F1916" t="str">
            <v>REQUIRES PLAN INSERT SHEET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F1922" t="str">
            <v>REQUIRES PLAN INSERT SHEET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F1925" t="str">
            <v>REQUIRES PLAN INSERT SHEET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F1942" t="str">
            <v>OTHER THAN TYPE 5 GUARDRAIL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F1945" t="str">
            <v>REQUIRES PLAN INSERT SHEET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B2046">
            <v>0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B2047">
            <v>0</v>
          </cell>
          <cell r="C2047" t="str">
            <v>EACH</v>
          </cell>
          <cell r="D2047" t="str">
            <v>IMPACT ATTENUATOR, TYPE 3,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606E60040</v>
          </cell>
          <cell r="B2048">
            <v>0</v>
          </cell>
          <cell r="C2048" t="str">
            <v>EACH</v>
          </cell>
          <cell r="D2048" t="str">
            <v>IMPACT ATTENUATOR, TYPE 3 UNIDIRECTIONAL</v>
          </cell>
          <cell r="F2048" t="str">
            <v>REQUIRES PLAN INSERT SHEET</v>
          </cell>
          <cell r="G2048">
            <v>0</v>
          </cell>
        </row>
        <row r="2049">
          <cell r="A2049" t="str">
            <v>606E60041</v>
          </cell>
          <cell r="B2049">
            <v>0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B2050">
            <v>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B2051">
            <v>0</v>
          </cell>
          <cell r="C2051" t="str">
            <v>EACH</v>
          </cell>
          <cell r="D2051" t="str">
            <v>IMPACT ATTENUATOR REBUILT, TYPE 1 (UNIDIRECTIONAL), AS PER PLAN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606E60070</v>
          </cell>
          <cell r="B2052">
            <v>0</v>
          </cell>
          <cell r="C2052" t="str">
            <v>EACH</v>
          </cell>
          <cell r="D2052" t="str">
            <v>IMPACT ATTENUATOR REBUILT, TYPE 1 (BIDIRECTIONAL), AS PER PLAN</v>
          </cell>
          <cell r="F2052" t="str">
            <v>REQUIRES PLAN INSERT SHEET</v>
          </cell>
          <cell r="G2052">
            <v>0</v>
          </cell>
        </row>
        <row r="2053">
          <cell r="A2053" t="str">
            <v>606E60600</v>
          </cell>
          <cell r="B2053">
            <v>0</v>
          </cell>
          <cell r="C2053" t="str">
            <v>EACH</v>
          </cell>
          <cell r="D2053" t="str">
            <v>QUADGARD WHEEL DEFLECTOR ASSEMBLY</v>
          </cell>
          <cell r="F2053" t="str">
            <v>REQUIRES PLAN INSERT SHEET</v>
          </cell>
          <cell r="G2053">
            <v>0</v>
          </cell>
        </row>
        <row r="2054">
          <cell r="A2054" t="str">
            <v>606E61000</v>
          </cell>
          <cell r="B2054">
            <v>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B2055">
            <v>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B2056">
            <v>0</v>
          </cell>
          <cell r="C2056" t="str">
            <v>EACH</v>
          </cell>
          <cell r="D2056" t="str">
            <v>THRIE BEAM BULLNOSE</v>
          </cell>
          <cell r="F2056" t="str">
            <v>REQUIRES PLAN INSERT SHEET</v>
          </cell>
          <cell r="G2056">
            <v>0</v>
          </cell>
        </row>
        <row r="2057">
          <cell r="A2057" t="str">
            <v>606E70050</v>
          </cell>
          <cell r="B2057">
            <v>0</v>
          </cell>
          <cell r="C2057" t="str">
            <v>EACH</v>
          </cell>
          <cell r="D2057" t="str">
            <v>GUARDRAIL REBUILT, THRIE BEAM BULLNOSE</v>
          </cell>
          <cell r="F2057" t="str">
            <v>REQUIRES PLAN INSERT SHEET</v>
          </cell>
          <cell r="G2057">
            <v>0</v>
          </cell>
        </row>
        <row r="2058">
          <cell r="A2058" t="str">
            <v>606E71000</v>
          </cell>
          <cell r="B2058">
            <v>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B2059">
            <v>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B2060">
            <v>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B2061">
            <v>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B2062">
            <v>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B2064">
            <v>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F2066" t="str">
            <v>REQUIRES PLAN INSERT SHEET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F2068" t="str">
            <v>REQUIRES PLAN INSERT SHEET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F2069" t="str">
            <v>REQUIRES PLAN INSERT SHEET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F2070" t="str">
            <v>REQUIRES PLAN INSERT SHEET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F2071" t="str">
            <v>REQUIRES PLAN INSERT SHEET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B2074" t="str">
            <v>Y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B2075" t="str">
            <v>Y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B2076" t="str">
            <v>Y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B2077" t="str">
            <v>Y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B2078" t="str">
            <v>Y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B2079" t="str">
            <v>Y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B2080" t="str">
            <v>Y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B2081" t="str">
            <v>Y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B2082" t="str">
            <v>Y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B2083" t="str">
            <v>Y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B2084" t="str">
            <v>Y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B2085" t="str">
            <v>Y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B2086" t="str">
            <v>Y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B2087" t="str">
            <v>Y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B2088" t="str">
            <v>Y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B2089" t="str">
            <v>Y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B2090" t="str">
            <v>Y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B2091" t="str">
            <v>Y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B2092">
            <v>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F2097" t="str">
            <v>SPECIFY DESIGN MPH/INCH WIDTH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F2098" t="str">
            <v>SPECIFY DESIGN MPH/INCH WIDTH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F2107" t="str">
            <v>ADD SUPPLEMENTAL DESCRIPTION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F2108" t="str">
            <v>ADD SUPPLEMENTAL DESCRIPTION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F2113" t="str">
            <v>ADD SUPPLEMENTAL DESCRIPTION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F2114" t="str">
            <v>ADD SUPPLEMENTAL DESCRIPTION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F2115" t="str">
            <v>ADD SUPPLEMENTAL DESCRIPTION</v>
          </cell>
          <cell r="G2115">
            <v>0</v>
          </cell>
        </row>
        <row r="2116">
          <cell r="A2116" t="str">
            <v>608E11001</v>
          </cell>
          <cell r="B2116" t="str">
            <v>Y</v>
          </cell>
          <cell r="C2116" t="str">
            <v>SF</v>
          </cell>
          <cell r="D2116" t="str">
            <v>4-1/2" CONCRETE WALK, AS PER PLAN</v>
          </cell>
          <cell r="F2116" t="str">
            <v>DESIGN BUILD PROJECTS ONLY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F2117" t="str">
            <v>ADD SUPPLEMENTAL DESCRIPTION</v>
          </cell>
          <cell r="G2117">
            <v>0</v>
          </cell>
        </row>
        <row r="2118">
          <cell r="A2118" t="str">
            <v>608E12001</v>
          </cell>
          <cell r="B2118" t="str">
            <v>Y</v>
          </cell>
          <cell r="C2118" t="str">
            <v>SF</v>
          </cell>
          <cell r="D2118" t="str">
            <v>5" CONCRETE WALK, AS PER PLAN</v>
          </cell>
          <cell r="F2118" t="str">
            <v>DESIGN BUILD PROJECTS ONLY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B2124">
            <v>0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B2125">
            <v>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B2126">
            <v>0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B2127">
            <v>0</v>
          </cell>
          <cell r="C2127" t="str">
            <v>SF</v>
          </cell>
          <cell r="D2127" t="str">
            <v>3" ASPHALT CONCRETE WALK</v>
          </cell>
          <cell r="F2127" t="str">
            <v>SPECIFY HEIGHT, OTHER THAN 5'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B2152" t="str">
            <v>Y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B2153" t="str">
            <v>Y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F2165" t="str">
            <v>ADD SUPPLEMENTAL DESCRIPTION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F2166" t="str">
            <v>ADD SUPPLEMENTAL DESCRIPTION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F2167" t="str">
            <v>ADD SUPPLEMENTAL DESCRIPTION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F2168" t="str">
            <v>ADD SUPPLEMENTAL DESCRIPTION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B2236">
            <v>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B2238">
            <v>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B2242">
            <v>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B2244">
            <v>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B2264" t="str">
            <v>Y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B2270" t="str">
            <v>Y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F2466" t="str">
            <v>SPECIFY MATL WHEN WARRANTED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F2467" t="str">
            <v>SPECIFY MATL WHEN WARRANTED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F2468" t="str">
            <v>SPECIFY MATL WHEN WARRANTED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F2469" t="str">
            <v>SPECIFY MATL WHEN WARRANTED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F2470" t="str">
            <v>SPECIFY MATL WHEN WARRANTED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F2471" t="str">
            <v>SPECIFY MATL WHEN WARRANTED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F2472" t="str">
            <v>SPECIFY MATL WHEN WARRANTED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F2473" t="str">
            <v>SPECIFY MATL WHEN WARRANTED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F2474" t="str">
            <v>SPECIFY MATL WHEN WARRANTED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F2475" t="str">
            <v>SPECIFY MATL WHEN WARRANTED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F2476" t="str">
            <v>SPECIFY MATL WHEN WARRANTED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F2477" t="str">
            <v>SPECIFY MATL WHEN WARRANTED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F2478" t="str">
            <v>SPECIFY MATL WHEN WARRANTED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F2479" t="str">
            <v>SPECIFY MATL WHEN WARRANTED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F2480" t="str">
            <v>SPECIFY MATL WHEN WARRANTED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F2481" t="str">
            <v>SPECIFY MATL WHEN WARRANTED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F2482" t="str">
            <v>SPECIFY MATL WHEN WARRANTED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F2483" t="str">
            <v>SPECIFY MATL WHEN WARRANTED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F2484" t="str">
            <v>SPECIFY MATL WHEN WARRANTED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F2485" t="str">
            <v>SPECIFY MATL WHEN WARRANTED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F2486" t="str">
            <v>SPECIFY MATL WHEN WARRANTED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F2487" t="str">
            <v>SPECIFY MATL WHEN WARRANTED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F2488" t="str">
            <v>SPECIFY MATL WHEN WARRANTED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F2489" t="str">
            <v>SPECIFY MATL WHEN WARRANTED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F2490" t="str">
            <v>SPECIFY MATL WHEN WARRANTED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F2491" t="str">
            <v>SPECIFY MATL WHEN WARRANTED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F2492" t="str">
            <v>SPECIFY MATL WHEN WARRANTED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F2493" t="str">
            <v>SPECIFY MATL WHEN WARRANTED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F2494" t="str">
            <v>SPECIFY MATL WHEN WARRANTED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F2495" t="str">
            <v>SPECIFY MATL WHEN WARRANTED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F2496" t="str">
            <v>SPECIFY MATL WHEN WARRANTED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F2497" t="str">
            <v>SPECIFY MATL WHEN WARRANTED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F2498" t="str">
            <v>SPECIFY MATL WHEN WARRANTED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F2499" t="str">
            <v>SPECIFY MATL WHEN WARRANTED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F2500" t="str">
            <v>SPECIFY MATL WHEN WARRANTED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F2501" t="str">
            <v>SPECIFY MATL WHEN WARRANTED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F2502" t="str">
            <v>SPECIFY MATL WHEN WARRANTED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F2503" t="str">
            <v>SPECIFY MATL WHEN WARRANTED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F2504" t="str">
            <v>SPECIFY MATL WHEN WARRANTED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F2505" t="str">
            <v>SPECIFY MATL WHEN WARRANTED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F2506" t="str">
            <v>SPECIFY MATL WHEN WARRANTED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F2507" t="str">
            <v>SPECIFY MATL WHEN WARRANTED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F2508" t="str">
            <v>SPECIFY MATL WHEN WARRANTED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F2509" t="str">
            <v>SPECIFY MATL WHEN WARRANTED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F2510" t="str">
            <v>SPECIFY MATL WHEN WARRANTED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F2511" t="str">
            <v>SPECIFY MATL WHEN WARRANTED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F2512" t="str">
            <v>SPECIFY MATL WHEN WARRANTED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F2513" t="str">
            <v>SPECIFY MATL WHEN WARRANTED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F2514" t="str">
            <v>SPECIFY MATL WHEN WARRANTED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F2515" t="str">
            <v>SPECIFY MATL WHEN WARRANTED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F2516" t="str">
            <v>SPECIFY MATL WHEN WARRANTED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F2517" t="str">
            <v>SPECIFY MATL WHEN WARRANTED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F2518" t="str">
            <v>SPECIFY MATL WHEN WARRANTED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F2519" t="str">
            <v>SPECIFY MATL WHEN WARRANTED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F2520" t="str">
            <v>SPECIFY MATL WHEN WARRANTED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F2521" t="str">
            <v>SPECIFY MATL WHEN WARRANTED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F2641" t="str">
            <v>SPECIFY CONDUIT DIAMETER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F2642" t="str">
            <v>SPECIFY CONDUIT DIAMETER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F2643" t="str">
            <v>SPECIFY CONDUIT DIAMETER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F2644" t="str">
            <v>SPECIFY CONDUIT DIAMETER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F2645" t="str">
            <v>SPECIFY SIZE (SPAN X RISE)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F2646" t="str">
            <v>SPECIFY SIZE (SPAN X RISE)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F2647" t="str">
            <v>SPECIFY SIZE (SPAN X RISE)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F2648" t="str">
            <v>SPECIFY SIZE (SPAN X RISE)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F2649" t="str">
            <v>SPECIFY SIZE (SPAN X RISE)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F2650" t="str">
            <v>SPECIFY SIZE (SPAN X RISE)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F2651" t="str">
            <v>SPECIFY MIN/MAX COV; SPANXRISE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F2652" t="str">
            <v>SPECIFY MIN/MAX COV; SPANXRISE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F2653" t="str">
            <v>SPECIFY MIN/MAX COV; SPANXRISE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F2654" t="str">
            <v>SPECIFY MIN/MAX COV; SPANXRISE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B2719">
            <v>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B2721">
            <v>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B2724">
            <v>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B2726">
            <v>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B2731">
            <v>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B2732">
            <v>0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B2733">
            <v>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B2734">
            <v>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F2741" t="str">
            <v>SPECIFY TYPE AND SIZE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F2744" t="str">
            <v>SPECIFY TYPE AND SIZE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F2745" t="str">
            <v>SPECIFY TYPE AND SIZE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B2747" t="str">
            <v>Y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F2748" t="str">
            <v>SPECIFY SIZE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F2750" t="str">
            <v>SPECIFY SIZE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F2751" t="str">
            <v>SPECIFY SIZE</v>
          </cell>
          <cell r="G2751">
            <v>0</v>
          </cell>
        </row>
        <row r="2752">
          <cell r="A2752" t="str">
            <v>611E98420</v>
          </cell>
          <cell r="B2752" t="str">
            <v>Y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F2753" t="str">
            <v>ADD SUPPLEMENTAL DESCRIPTION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F2754" t="str">
            <v>ADD SUPPLEMENTAL DESCRIPTION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F2755" t="str">
            <v>ADD SUPPLEMENTAL DESCRIPTION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F2757" t="str">
            <v>ADD SUPPLEMENTAL DESCRIPTION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F2758" t="str">
            <v>ADD SUPPLEMENTAL DESCRIPTION</v>
          </cell>
          <cell r="G2758">
            <v>0</v>
          </cell>
        </row>
        <row r="2759">
          <cell r="A2759" t="str">
            <v>611E98451</v>
          </cell>
          <cell r="B2759" t="str">
            <v>Y</v>
          </cell>
          <cell r="C2759" t="str">
            <v>EACH</v>
          </cell>
          <cell r="D2759" t="str">
            <v>CATCH BASIN, NO. 2-2A, AS PER PLAN</v>
          </cell>
          <cell r="F2759" t="str">
            <v>DESIGN BUILD PROJECTS ONLY</v>
          </cell>
          <cell r="G2759">
            <v>0</v>
          </cell>
        </row>
        <row r="2760">
          <cell r="A2760" t="str">
            <v>611E98460</v>
          </cell>
          <cell r="B2760" t="str">
            <v>Y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F2832" t="str">
            <v>ADD SUPPLEMENTAL DESCRIPTION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B2923">
            <v>0</v>
          </cell>
          <cell r="C2923" t="str">
            <v>EACH</v>
          </cell>
          <cell r="D2923" t="str">
            <v>SIPHON CHAMBER, AS PER PLAN</v>
          </cell>
          <cell r="F2923" t="str">
            <v>ADD SUPPLEMENTAL DESCRIPTION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B2933">
            <v>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B2934">
            <v>0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B2935">
            <v>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B2936">
            <v>0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B2939">
            <v>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B2941">
            <v>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B2943">
            <v>0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B2945">
            <v>0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F2950" t="str">
            <v>ADD SUPPLEMENTAL DESCRIPTION</v>
          </cell>
          <cell r="G2950">
            <v>0</v>
          </cell>
        </row>
        <row r="2951">
          <cell r="A2951" t="str">
            <v>614E11501</v>
          </cell>
          <cell r="B2951" t="str">
            <v>Y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B2958">
            <v>0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B2960">
            <v>0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B2961" t="str">
            <v>Y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B2962" t="str">
            <v>Y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B2965">
            <v>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B2966">
            <v>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B2967" t="str">
            <v>Y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B2968">
            <v>0</v>
          </cell>
          <cell r="C2968" t="str">
            <v>EACH</v>
          </cell>
          <cell r="D2968" t="str">
            <v>SPEED ZONE AHEAD SYMBOL SIGN</v>
          </cell>
          <cell r="F2968" t="str">
            <v>ADD SUPPLEMENTAL DESCRIPTION</v>
          </cell>
          <cell r="G2968">
            <v>0</v>
          </cell>
        </row>
        <row r="2969">
          <cell r="A2969" t="str">
            <v>614E12420</v>
          </cell>
          <cell r="B2969">
            <v>1</v>
          </cell>
          <cell r="C2969" t="str">
            <v>LS</v>
          </cell>
          <cell r="D2969" t="str">
            <v>DETOUR SIGNING</v>
          </cell>
          <cell r="F2969" t="str">
            <v>ADD SUPPLEMENTAL DESCRIPTION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F2970" t="str">
            <v>ADD SUPPLEMENTAL DESCRIPTION</v>
          </cell>
          <cell r="G2970">
            <v>0</v>
          </cell>
        </row>
        <row r="2971">
          <cell r="A2971" t="str">
            <v>614E12424</v>
          </cell>
          <cell r="B2971" t="str">
            <v>Y</v>
          </cell>
          <cell r="C2971" t="str">
            <v>FT</v>
          </cell>
          <cell r="D2971" t="str">
            <v>WATER-FILLED LONGITUDINAL BARRIER NCHRP 350 TL-2</v>
          </cell>
          <cell r="F2971" t="str">
            <v>ADD SUPPLEMENTAL DESCRIPTION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B2992" t="str">
            <v>Y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B2993" t="str">
            <v>Y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B2996">
            <v>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B2997">
            <v>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B2998">
            <v>0</v>
          </cell>
          <cell r="C2998" t="str">
            <v>EACH</v>
          </cell>
          <cell r="D2998" t="str">
            <v>BARRIER REFLECTOR, TYPE A, AS PER PLAN</v>
          </cell>
          <cell r="F2998" t="str">
            <v>SPECIFY INCH WIDTH</v>
          </cell>
          <cell r="G2998">
            <v>0</v>
          </cell>
        </row>
        <row r="2999">
          <cell r="A2999" t="str">
            <v>614E13202</v>
          </cell>
          <cell r="B2999">
            <v>1</v>
          </cell>
          <cell r="C2999" t="str">
            <v>EACH</v>
          </cell>
          <cell r="D2999" t="str">
            <v>BARRIER REFLECTOR, TYPE A2</v>
          </cell>
          <cell r="F2999" t="str">
            <v>SPECIFY INCH WIDTH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B3002">
            <v>0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F3003" t="str">
            <v>TEMPORARY ONLY</v>
          </cell>
          <cell r="G3003">
            <v>0</v>
          </cell>
        </row>
        <row r="3004">
          <cell r="A3004" t="str">
            <v>614E13350</v>
          </cell>
          <cell r="B3004">
            <v>0</v>
          </cell>
          <cell r="C3004" t="str">
            <v>EACH</v>
          </cell>
          <cell r="D3004" t="str">
            <v>OBJECT MARKER, ONE WAY</v>
          </cell>
          <cell r="F3004" t="str">
            <v>ADD SUPPLEMENTAL DESCRIPTION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F3011" t="str">
            <v>CHECK UNIT OF MEASURE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F3012" t="str">
            <v>CHECK UNIT OF MEASURE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B3021">
            <v>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B3022" t="str">
            <v>Y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B3023" t="str">
            <v>Y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B3024">
            <v>0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B3028" t="str">
            <v>Y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F3033" t="str">
            <v>SPECIFY 1WAY OR BIDIRECTIONAL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F3034" t="str">
            <v>SPECIFY 1WAY OR BIDIRECTIONAL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F3035" t="str">
            <v>SPECIFY 1WAY OR BIDIRECTIONAL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F3036" t="str">
            <v>SPECIFY 1WAY OR BIDIRECTIONAL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F3037" t="str">
            <v>SPECIFY 1WAY OR BIDIRECTIONAL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B3047" t="str">
            <v>Y</v>
          </cell>
          <cell r="C3047" t="str">
            <v>MILE</v>
          </cell>
          <cell r="D3047" t="str">
            <v>WORK ZONE CENTER LINE, CLASS I, 740.06, TYPE II</v>
          </cell>
          <cell r="F3047" t="str">
            <v>ODOT INTERNAL USE ONLY</v>
          </cell>
          <cell r="G3047">
            <v>0</v>
          </cell>
        </row>
        <row r="3048">
          <cell r="A3048" t="str">
            <v>614E21400</v>
          </cell>
          <cell r="B3048" t="str">
            <v>Y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F3049" t="str">
            <v>ADD SUPPLEMENTAL DESCRIPTION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F3050" t="str">
            <v>ADD SUPPLEMENTAL DESCRIPTION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F3051" t="str">
            <v>ADD SUPPLEMENTAL DESCRIPTION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F3052" t="str">
            <v>ADD SUPPLEMENTAL DESCRIPTION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F3053" t="str">
            <v>ADD SUPPLEMENTAL DESCRIPTION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F3054" t="str">
            <v>ADD SUPPLEMENTAL DESCRIPTION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F3055" t="str">
            <v>ADD SUPPLEMENTAL DESCRIPTION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F3056" t="str">
            <v>ADD SUPPLEMENTAL DESCRIPTION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F3057" t="str">
            <v>CHECK UNIT OF MEASURE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F3058" t="str">
            <v>CHECK UNIT OF MEASURE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B3178">
            <v>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B3180">
            <v>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B3181">
            <v>0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B3183">
            <v>0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B3186">
            <v>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B3188">
            <v>0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F3202">
            <v>0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F3203">
            <v>0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F3204">
            <v>0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F3207">
            <v>0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F3208">
            <v>0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F3209">
            <v>0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F3210">
            <v>0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F3211">
            <v>0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F3212" t="str">
            <v>ADD SUPPLEMENTAL DESCRIPTION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F3213" t="str">
            <v>ADD SUPPLEMENTAL DESCRIPTION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F3214" t="str">
            <v>ADD SUPPLEMENTAL DESCRIPTION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F3215" t="str">
            <v>ADD SUPPLEMENTAL DESCRIPTION</v>
          </cell>
          <cell r="G3215">
            <v>0</v>
          </cell>
        </row>
        <row r="3216">
          <cell r="A3216" t="str">
            <v>622E10101</v>
          </cell>
          <cell r="B3216" t="str">
            <v>Y</v>
          </cell>
          <cell r="C3216" t="str">
            <v>FT</v>
          </cell>
          <cell r="D3216" t="str">
            <v>CONCRETE BARRIER, SINGLE SLOPE, TYPE B1, AS PER PLAN</v>
          </cell>
          <cell r="F3216" t="str">
            <v>DESIGN BUILD PROJECTS ONLY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B3219" t="str">
            <v>Y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B3224" t="str">
            <v>Y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F3235" t="str">
            <v>ADD SUPPLEMENTAL DESCRIPTION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F3236" t="str">
            <v>ADD SUPPLEMENTAL DESCRIPTION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F3237" t="str">
            <v>ADD SUPPLEMENTAL DESCRIPTION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F3238" t="str">
            <v>CHECK UNIT OF MEASURE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F3239" t="str">
            <v>CHECK UNIT OF MEASURE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F3240" t="str">
            <v>CHECK UNIT OF MEASURE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F3241" t="str">
            <v>CHECK UNIT OF MEASURE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F3242" t="str">
            <v>CHECK UNIT OF MEASURE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F3243" t="str">
            <v>CHECK UNIT OF MEASURE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F3244" t="str">
            <v>CHECK UNIT OF MEASURE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F3245" t="str">
            <v>CHECK UNIT OF MEASURE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F3246" t="str">
            <v>CHECK UNIT OF MEASURE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F3247" t="str">
            <v>CHECK UNIT OF MEASURE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F3248" t="str">
            <v>CHECK UNIT OF MEASURE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F3249" t="str">
            <v>CHECK UNIT OF MEASURE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F3250" t="str">
            <v>CHECK UNIT OF MEASURE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F3251" t="str">
            <v>CHECK UNIT OF MEASURE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F3252" t="str">
            <v>CHECK UNIT OF MEASURE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F3270" t="str">
            <v>ADD SUPPLEMENTAL DESCRIPTION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F3271" t="str">
            <v>ADD SUPPLEMENTAL DESCRIPTION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F3278" t="str">
            <v>ADD SUPPLEMENTAL DESCRIPTION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F3279" t="str">
            <v>ADD SUPPLEMENTAL DESCRIPTION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F3296" t="str">
            <v>REQUIRES PLAN INSERT SHEET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F3297" t="str">
            <v>REQUIRES PLAN INSERT SHEET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B3318">
            <v>0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B3324">
            <v>0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B3339">
            <v>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B3340">
            <v>0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B3345">
            <v>0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B3346">
            <v>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B3351">
            <v>0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F3355" t="str">
            <v>ADD SUPPLEMENTAL DESCRIPTION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F3356" t="str">
            <v>ADD SUPPLEMENTAL DESCRIPTION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F3357" t="str">
            <v>ADD SUPPLEMENTAL DESCRIPTION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F3358" t="str">
            <v>ADD SUPPLEMENTAL DESCRIPTION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F3359" t="str">
            <v>ADD SUPPLEMENTAL DESCRIPTION</v>
          </cell>
          <cell r="G3359">
            <v>0</v>
          </cell>
        </row>
        <row r="3360">
          <cell r="A3360" t="str">
            <v>625E10615</v>
          </cell>
          <cell r="B3360" t="str">
            <v>Y</v>
          </cell>
          <cell r="C3360" t="str">
            <v>EACH</v>
          </cell>
          <cell r="D3360" t="str">
            <v>LIGHT POLE ANCHOR BOLTS ON STRUCTURE, AS PER PLAN</v>
          </cell>
          <cell r="F3360" t="str">
            <v>DESIGN BUILD PROJECTS ONLY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F3380" t="str">
            <v>ADD SUPPLEMENTAL DESCRIPTION</v>
          </cell>
          <cell r="G3380">
            <v>0</v>
          </cell>
        </row>
        <row r="3381">
          <cell r="A3381" t="str">
            <v>625E12401</v>
          </cell>
          <cell r="B3381" t="str">
            <v>Y</v>
          </cell>
          <cell r="C3381" t="str">
            <v>EACH</v>
          </cell>
          <cell r="D3381" t="str">
            <v>LIGHT TOWER, BBB120, AS PER PLAN</v>
          </cell>
          <cell r="F3381" t="str">
            <v>DESIGN BUILD PROJECTS ONLY</v>
          </cell>
          <cell r="G3381">
            <v>0</v>
          </cell>
        </row>
        <row r="3382">
          <cell r="A3382" t="str">
            <v>625E12410</v>
          </cell>
          <cell r="B3382" t="str">
            <v>Y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B3387" t="str">
            <v>Y</v>
          </cell>
          <cell r="C3387" t="str">
            <v>EACH</v>
          </cell>
          <cell r="D3387" t="str">
            <v>LIGHT TOWER, BBBB70</v>
          </cell>
          <cell r="F3387" t="str">
            <v>DESIGN BUILD PROJECTS ONLY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F3401" t="str">
            <v>ADD SUPPLEMENTAL DESCRIPTION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F3404" t="str">
            <v>ADD SUPPLEMENTAL DESCRIPTION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F3405" t="str">
            <v>ADD SUPPLEMENTAL DESCRIPTION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F3406" t="str">
            <v>ADD SUPPLEMENTAL DESCRIPTION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F3407" t="str">
            <v>ADD SUPPLEMENTAL DESCRIPTION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F3408" t="str">
            <v>ADD SUPPLEMENTAL DESCRIPTION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F3419" t="str">
            <v>ADD SUPPLEMENTAL DESCRIPTION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F3484" t="str">
            <v>ADD SUPPLEMENTAL DESCRIPTION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F3503" t="str">
            <v>ADD SUPPLEMENTAL DESCRIPTION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F3514" t="str">
            <v>ADD SUPPLEMENTAL DESCRIPTION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F3537" t="str">
            <v>ADD SUPPLEMENTAL DESCRIPTION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F3549" t="str">
            <v>ADD SUPPLEMENTAL DESCRIPTION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F3566" t="str">
            <v>ADD SUPPLEMENTAL DESCRIPTION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F3590" t="str">
            <v>ADD SUPPLEMENTAL DESCRIPTION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F3664" t="str">
            <v>ADD SUPPLEMENTAL DESCRIPTION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F3665" t="str">
            <v>ADD SUPPLEMENTAL DESCRIPTION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F3666" t="str">
            <v>ADD SUPPLEMENTAL DESCRIPTION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F3667" t="str">
            <v>SPECIFY SIZE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F3668" t="str">
            <v>SPECIFY SIZE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F3669" t="str">
            <v>SPECIFY SIZE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F3670" t="str">
            <v>SPECIFY SIZE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F3672" t="str">
            <v>SPECIFY SIZE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F3673" t="str">
            <v>SPECIFY SIZE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F3674" t="str">
            <v>SPECIFY SIZE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F3675" t="str">
            <v>SPECIFY SIZE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F3676" t="str">
            <v>SPECIFY SIZE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F3677" t="str">
            <v>SPECIFY SIZE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F3680" t="str">
            <v>ADD SUPPLEMENTAL DESCRIPTION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F3681" t="str">
            <v>ADD SUPPLEMENTAL DESCRIPTION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F3682" t="str">
            <v>ADD SUPPLEMENTAL DESCRIPTION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F3683" t="str">
            <v>ADD SUPPLEMENTAL DESCRIPTION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F3684" t="str">
            <v>ADD SUPPLEMENTAL DESCRIPTION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F3685" t="str">
            <v>ADD SUPPLEMENTAL DESCRIPTION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F3686" t="str">
            <v>ADD SUPPLEMENTAL DESCRIPTION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F3687" t="str">
            <v>ADD SUPPLEMENTAL DESCRIPTION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F3688" t="str">
            <v>ADD SUPPLEMENTAL DESCRIPTION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F3689" t="str">
            <v>ADD SUPPLEMENTAL DESCRIPTION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F3690" t="str">
            <v>ADD SUPPLEMENTAL DESCRIPTION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F3691" t="str">
            <v>ADD SUPPLEMENTAL DESCRIPTION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F3692" t="str">
            <v>ADD SUPPLEMENTAL DESCRIPTION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F3693" t="str">
            <v>ADD SUPPLEMENTAL DESCRIPTION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F3694" t="str">
            <v>ADD SUPPLEMENTAL DESCRIPTION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F3695" t="str">
            <v>ADD SUPPLEMENTAL DESCRIPTION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F3696" t="str">
            <v>ADD SUPPLEMENTAL DESCRIPTION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F3697" t="str">
            <v>ADD SUPPLEMENTAL DESCRIPTION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F3698" t="str">
            <v>ADD SUPPLEMENTAL DESCRIPTION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F3699" t="str">
            <v>ADD SUPPLEMENTAL DESCRIPTION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F3700" t="str">
            <v>ADD SUPPLEMENTAL DESCRIPTION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F3701" t="str">
            <v>ADD SUPPLEMENTAL DESCRIPTION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F3702" t="str">
            <v>ADD SUPPLEMENTAL DESCRIPTION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F3703" t="str">
            <v>ADD SUPPLEMENTAL DESCRIPTION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F3706" t="str">
            <v>ADD SUPPLEMENTAL DESCRIPTION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F3707" t="str">
            <v>ADD SUPPLEMENTAL DESCRIPTION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F3710" t="str">
            <v>ADD SUPPLEMENTAL DESCRIPTION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F3712" t="str">
            <v>ADD SUPPLEMENTAL DESCRIPTION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F3731" t="str">
            <v>ADD SUPPLEMENTAL DESCRIPTION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B3742">
            <v>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B3748">
            <v>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B3774">
            <v>0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B3775">
            <v>0</v>
          </cell>
          <cell r="C3775" t="str">
            <v>EACH</v>
          </cell>
          <cell r="D3775" t="str">
            <v>LIGHT POLE REMOVED</v>
          </cell>
          <cell r="F3775" t="str">
            <v>ADD SUPPLEMENTAL DESCRIPTION</v>
          </cell>
          <cell r="G3775">
            <v>0</v>
          </cell>
        </row>
        <row r="3776">
          <cell r="A3776" t="str">
            <v>625E75401</v>
          </cell>
          <cell r="B3776">
            <v>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B3780">
            <v>0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B3781">
            <v>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B3782">
            <v>0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B3786" t="str">
            <v>Y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B3787">
            <v>0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B3792">
            <v>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B3793">
            <v>0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F3811" t="str">
            <v>CHECK UNIT OF MEASURE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B3818" t="str">
            <v>Y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B3819" t="str">
            <v>Y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B3820" t="str">
            <v>Y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B3822">
            <v>0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B3828">
            <v>0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B3830" t="str">
            <v>Y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B3831" t="str">
            <v>Y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B3837">
            <v>0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B3843">
            <v>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F3865" t="str">
            <v>SPECIFY LOCATION</v>
          </cell>
          <cell r="G3865">
            <v>0</v>
          </cell>
        </row>
        <row r="3866">
          <cell r="A3866" t="str">
            <v>630E09106</v>
          </cell>
          <cell r="B3866" t="str">
            <v>Y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F3867" t="str">
            <v>ADD SUPPLEMENTAL DESCRIPTION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F3868" t="str">
            <v>ADD SUPPLEMENTAL DESCRIPTION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F3869" t="str">
            <v>ADD SUPPLEMENTAL DESCRIPTION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F3870" t="str">
            <v>ADD SUPPLEMENTAL DESCRIPTION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F3871" t="str">
            <v>ADD SUPPLEMENTAL DESCRIPTION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F3872" t="str">
            <v>ADD SUPPLEMENTAL DESCRIPTION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F3873" t="str">
            <v>ADD SUPPLEMENTAL DESCRIPTION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F3874" t="str">
            <v>ADD SUPPLEMENTAL DESCRIPTION</v>
          </cell>
          <cell r="G3874">
            <v>0</v>
          </cell>
        </row>
        <row r="3875">
          <cell r="A3875" t="str">
            <v>630E10203</v>
          </cell>
          <cell r="B3875" t="str">
            <v>Y</v>
          </cell>
          <cell r="C3875" t="str">
            <v>EACH</v>
          </cell>
          <cell r="D3875" t="str">
            <v>OVERHEAD SIGN SUPPORT, TYPE TC-16.21, DESIGN 2, AS PER PLAN</v>
          </cell>
          <cell r="F3875" t="str">
            <v>DESIGN BUILD PROJECTS ONLY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F3876" t="str">
            <v>SPECIFY 1WAY OR BIDIRECTIONAL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F3877" t="str">
            <v>SPECIFY 1WAY OR BIDIRECTIONAL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F3878" t="str">
            <v>SPECIFY 1WAY OR BIDIRECTIONAL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F3879" t="str">
            <v>SPECIFY 1WAY OR BIDIRECTIONAL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F3880" t="str">
            <v>SPECIFY 1WAY OR BIDIRECTIONAL</v>
          </cell>
          <cell r="G3880">
            <v>0</v>
          </cell>
        </row>
        <row r="3881">
          <cell r="A3881" t="str">
            <v>630E10503</v>
          </cell>
          <cell r="B3881" t="str">
            <v>Y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F4098" t="str">
            <v>ADD SUPPLEMENTAL DESCRIPTION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B4104">
            <v>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B4105">
            <v>0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F4107" t="str">
            <v>ADD SUPPLEMENTAL DESCRIPTION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B4110">
            <v>0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B4111">
            <v>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B4132">
            <v>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B4138">
            <v>0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B4148" t="str">
            <v>Y</v>
          </cell>
          <cell r="C4148" t="str">
            <v>EACH</v>
          </cell>
          <cell r="D4148" t="str">
            <v>REMOVAL OF GROUND MOUNTED MAJOR SIGN AND DISPOSAL</v>
          </cell>
          <cell r="F4148" t="str">
            <v>CHECK UNIT OF MEASURE</v>
          </cell>
          <cell r="G4148">
            <v>0</v>
          </cell>
        </row>
        <row r="4149">
          <cell r="A4149" t="str">
            <v>630E85401</v>
          </cell>
          <cell r="B4149" t="str">
            <v>Y</v>
          </cell>
          <cell r="C4149" t="str">
            <v>EACH</v>
          </cell>
          <cell r="D4149" t="str">
            <v>REMOVAL OF GROUND MOUNTED MAJOR SIGN AND DISPOSAL, AS PER PLAN</v>
          </cell>
          <cell r="F4149" t="str">
            <v>CHECK UNIT OF MEASURE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B4176" t="str">
            <v>Y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B4316">
            <v>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B4322">
            <v>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F4351" t="str">
            <v>ADD SUPPLEMENTAL DESCRIPTION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F4354" t="str">
            <v>ADD SUPPLEMENTAL DESCRIPTION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F4359" t="str">
            <v>ADD SUPPLEMENTAL DESCRIPTION</v>
          </cell>
          <cell r="G4359">
            <v>0</v>
          </cell>
        </row>
        <row r="4360">
          <cell r="A4360" t="str">
            <v>632E03201</v>
          </cell>
          <cell r="B4360" t="str">
            <v>Y</v>
          </cell>
          <cell r="C4360" t="str">
            <v>EACH</v>
          </cell>
          <cell r="D4360" t="str">
            <v>VEHICULAR SIGNAL HEAD, OPTICALLY PROGRAMMED, 3-SECTION, 12" LENS, 1-WAY, AS PER PLAN</v>
          </cell>
          <cell r="F4360" t="str">
            <v>DESIGN BUILD PROJECTS ONLY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F4416" t="str">
            <v>ADD SUPPLEMENTAL DESCRIPTION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F4426" t="str">
            <v>ADD SUPPLEMENTAL DESCRIPTION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F4428" t="str">
            <v>ADD SUPPLEMENTAL DESCRIPTION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F4429" t="str">
            <v>ADD SUPPLEMENTAL DESCRIPTION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F4430" t="str">
            <v>ADD SUPPLEMENTAL DESCRIPTION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F4431" t="str">
            <v>ADD SUPPLEMENTAL DESCRIPTION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F4441" t="str">
            <v>ADD SUPPLEMENTAL DESCRIPTION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F4442" t="str">
            <v>SPECIFY COLOR IF NECESSARY</v>
          </cell>
          <cell r="G4442">
            <v>0</v>
          </cell>
        </row>
        <row r="4443">
          <cell r="A4443" t="str">
            <v>632E27104</v>
          </cell>
          <cell r="B4443">
            <v>1</v>
          </cell>
          <cell r="C4443" t="str">
            <v>EACH</v>
          </cell>
          <cell r="D4443" t="str">
            <v>LOOP DETECTOR UNIT, 2 CHANNEL, DELAY AND EXTENSION TYPE</v>
          </cell>
          <cell r="F4443" t="str">
            <v>SPECIFY COLOR IF NECESSARY</v>
          </cell>
          <cell r="G4443">
            <v>0</v>
          </cell>
        </row>
        <row r="4444">
          <cell r="A4444" t="str">
            <v>632E27105</v>
          </cell>
          <cell r="B4444">
            <v>1</v>
          </cell>
          <cell r="C4444" t="str">
            <v>EACH</v>
          </cell>
          <cell r="D4444" t="str">
            <v>LOOP DETECTOR UNIT, 2 CHANNEL, DELAY AND EXTENSION TYPE, AS PER PLAN</v>
          </cell>
          <cell r="F4444" t="str">
            <v>SPECIFY COLOR IF NECESSARY</v>
          </cell>
          <cell r="G4444">
            <v>0</v>
          </cell>
        </row>
        <row r="4445">
          <cell r="A4445" t="str">
            <v>632E27106</v>
          </cell>
          <cell r="B4445">
            <v>1</v>
          </cell>
          <cell r="C4445" t="str">
            <v>EACH</v>
          </cell>
          <cell r="D4445" t="str">
            <v>LOOP DETECTOR UNIT, 4 CHANNEL</v>
          </cell>
          <cell r="F4445" t="str">
            <v>SPECIFY COLOR IF NECESSARY</v>
          </cell>
          <cell r="G4445">
            <v>0</v>
          </cell>
        </row>
        <row r="4446">
          <cell r="A4446" t="str">
            <v>632E27107</v>
          </cell>
          <cell r="B4446">
            <v>1</v>
          </cell>
          <cell r="C4446" t="str">
            <v>EACH</v>
          </cell>
          <cell r="D4446" t="str">
            <v>LOOP DETECTOR UNIT, 4 CHANNEL, AS PER PLAN</v>
          </cell>
          <cell r="F4446" t="str">
            <v>SPECIFY COLOR IF NECESSARY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F4447" t="str">
            <v>SPECIFY COLOR IF NECESSARY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F4448" t="str">
            <v>SPECIFY COLOR IF NECESSARY</v>
          </cell>
          <cell r="G4448">
            <v>0</v>
          </cell>
        </row>
        <row r="4449">
          <cell r="A4449" t="str">
            <v>632E27200</v>
          </cell>
          <cell r="B4449">
            <v>1</v>
          </cell>
          <cell r="C4449" t="str">
            <v>EACH</v>
          </cell>
          <cell r="D4449" t="str">
            <v>LOOP DETECTOR TIE IN</v>
          </cell>
          <cell r="F4449" t="str">
            <v>SPECIFY COLOR IF NECESSARY</v>
          </cell>
          <cell r="G4449">
            <v>0</v>
          </cell>
        </row>
        <row r="4450">
          <cell r="A4450" t="str">
            <v>632E27201</v>
          </cell>
          <cell r="B4450">
            <v>1</v>
          </cell>
          <cell r="C4450" t="str">
            <v>EACH</v>
          </cell>
          <cell r="D4450" t="str">
            <v>LOOP DETECTOR TIE IN, AS PER PLAN</v>
          </cell>
          <cell r="F4450" t="str">
            <v>SPECIFY COLOR IF NECESSARY</v>
          </cell>
          <cell r="G4450">
            <v>0</v>
          </cell>
        </row>
        <row r="4451">
          <cell r="A4451" t="str">
            <v>632E28200</v>
          </cell>
          <cell r="B4451">
            <v>1</v>
          </cell>
          <cell r="C4451" t="str">
            <v>EACH</v>
          </cell>
          <cell r="D4451" t="str">
            <v>DISCONNECT SWITCH WITH ENCLOSURE</v>
          </cell>
          <cell r="F4451" t="str">
            <v>SPECIFY COLOR IF NECESSARY</v>
          </cell>
          <cell r="G4451">
            <v>0</v>
          </cell>
        </row>
        <row r="4452">
          <cell r="A4452" t="str">
            <v>632E28201</v>
          </cell>
          <cell r="B4452">
            <v>1</v>
          </cell>
          <cell r="C4452" t="str">
            <v>EACH</v>
          </cell>
          <cell r="D4452" t="str">
            <v>DISCONNECT SWITCH WITH ENCLOSURE, AS PER PLAN</v>
          </cell>
          <cell r="F4452" t="str">
            <v>SPECIFY COLOR IF NECESSARY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F4453" t="str">
            <v>SPECIFY COLOR IF NECESSARY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F4455" t="str">
            <v>SPECIFY COLOR IF NECESSARY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F4456" t="str">
            <v>SPECIFY COLOR IF NECESSARY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F4457" t="str">
            <v>SPECIFY COLOR IF NECESSARY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F4458" t="str">
            <v>SPECIFY COLOR IF NECESSARY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F4459" t="str">
            <v>SPECIFY COLOR IF NECESSARY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F4460" t="str">
            <v>SPECIFY COLOR IF NECESSARY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F4461" t="str">
            <v>SPECIFY COLOR IF NECESSARY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F4462" t="str">
            <v>SPECIFY COLOR IF NECESSARY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F4463" t="str">
            <v>SPECIFY COLOR IF NECESSARY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F4464" t="str">
            <v>SPECIFY COLOR IF NECESSARY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F4466" t="str">
            <v>SPECIFY COLOR IF NECESSARY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F4467" t="str">
            <v>SPECIFY COLOR IF NECESSARY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F4468" t="str">
            <v>SPECIFY COLOR IF NECESSARY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F4469" t="str">
            <v>SPECIFY COLOR IF NECESSARY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F4470" t="str">
            <v>SPECIFY COLOR IF NECESSARY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F4471" t="str">
            <v>SPECIFY COLOR IF NECESSARY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F4472" t="str">
            <v>SPECIFY COLOR IF NECESSARY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F4473" t="str">
            <v>SPECIFY COLOR IF NECESSARY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F4474" t="str">
            <v>SPECIFY COLOR IF NECESSARY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F4475" t="str">
            <v>SPECIFY COLOR IF NECESSARY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F4476" t="str">
            <v>SPECIFY COLOR IF NECESSARY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F4477" t="str">
            <v>SPECIFY COLOR IF NECESSARY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F4478" t="str">
            <v>SPECIFY COLOR IF NECESSARY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F4479" t="str">
            <v>SPECIFY COLOR IF NECESSARY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F4480" t="str">
            <v>SPECIFY COLOR IF NECESSARY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F4481" t="str">
            <v>SPECIFY COLOR IF NECESSARY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F4482" t="str">
            <v>SPECIFY COLOR IF NECESSARY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F4483" t="str">
            <v>SPECIFY COLOR IF NECESSARY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F4484" t="str">
            <v>SPECIFY COLOR IF NECESSARY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F4485" t="str">
            <v>SPECIFY COLOR IF NECESSARY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F4486" t="str">
            <v>SPECIFY COLOR IF NECESSARY</v>
          </cell>
          <cell r="G4486">
            <v>0</v>
          </cell>
        </row>
        <row r="4487">
          <cell r="A4487" t="str">
            <v>632E41001</v>
          </cell>
          <cell r="B4487" t="str">
            <v>Y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B4488" t="str">
            <v>Y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B4489" t="str">
            <v>Y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B4490" t="str">
            <v>Y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F4491" t="str">
            <v>SPECIFY TYPE AND/OR COLOR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F4492" t="str">
            <v>SPECIFY TYPE AND/OR COLOR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F4539" t="str">
            <v>ADD SUPPLEMENTAL DESCRIPTION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F4590" t="str">
            <v>ADD SUPPLEMENTAL DESCRIPTION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F4591" t="str">
            <v>ADD SUPPLEMENTAL DESCRIPTION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F4592" t="str">
            <v>ADD SUPPLEMENTAL DESCRIPTION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F4593" t="str">
            <v>ADD SUPPLEMENTAL DESCRIPTION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F4594" t="str">
            <v>ADD SUPPLEMENTAL DESCRIPTION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F4640" t="str">
            <v>ADD SUPPLEMENTAL DESCRIPTION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F4652" t="str">
            <v>ADD SUPPLEMENTAL DESCRIPTION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F4828" t="str">
            <v>ADD SUPPLEMENTAL DESCRIPTION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F4852" t="str">
            <v>ADD SUPPLEMENTAL DESCRIPTION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F4891" t="str">
            <v>ADD SUPPLEMENTAL DESCRIPTION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B4937">
            <v>0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B4946">
            <v>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F4958" t="str">
            <v>ADD SUPPLEMENTAL DESCRIPTION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F4959" t="str">
            <v>ADD SUPPLEMENTAL DESCRIPTION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F4960" t="str">
            <v>ADD SUPPLEMENTAL DESCRIPTION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F4965" t="str">
            <v>SPECIFY TYPE OF ITEM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F4980" t="str">
            <v>ADD SUPPLEMENTAL DESCRIPTION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F4981" t="str">
            <v>ADD SUPPLEMENTAL DESCRIPTION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F4982" t="str">
            <v>ADD SUPPLEMENTAL DESCRIPTION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F4983" t="str">
            <v>ADD SUPPLEMENTAL DESCRIPTION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F4984" t="str">
            <v>ADD SUPPLEMENTAL DESCRIPTION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F4985" t="str">
            <v>ADD SUPPLEMENTAL DESCRIPTION</v>
          </cell>
          <cell r="G4985">
            <v>0</v>
          </cell>
        </row>
        <row r="4986">
          <cell r="A4986" t="str">
            <v>638E00200</v>
          </cell>
          <cell r="B4986" t="str">
            <v>Y</v>
          </cell>
          <cell r="C4986" t="str">
            <v>FT</v>
          </cell>
          <cell r="D4986" t="str">
            <v>4" WATER MAIN DUCTILE IRON PIPE ANSI CLASS 52, MECHANICAL JOINTS AND FITTINGS</v>
          </cell>
          <cell r="F4986" t="str">
            <v>DESIGN BUILD PROJECTS ONLY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F5060" t="str">
            <v>ADD SUPPLEMENTAL DESCRIPTION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F5061" t="str">
            <v>ADD SUPPLEMENTAL DESCRIPTION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F5062" t="str">
            <v>ADD SUPPLEMENTAL DESCRIPTION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F5063" t="str">
            <v>ADD SUPPLEMENTAL DESCRIPTION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F5064" t="str">
            <v>ADD SUPPLEMENTAL DESCRIPTION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F5065" t="str">
            <v>ADD SUPPLEMENTAL DESCRIPTION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B5793" t="str">
            <v>Y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B5794" t="str">
            <v>Y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B5795" t="str">
            <v>Y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B5798" t="str">
            <v>Y</v>
          </cell>
          <cell r="C5798" t="str">
            <v>MILE</v>
          </cell>
          <cell r="D5798" t="str">
            <v>EDGE LINE, 4"</v>
          </cell>
          <cell r="F5798" t="str">
            <v>SPECIFY MUNICIPAL STANDARD</v>
          </cell>
          <cell r="G5798">
            <v>0</v>
          </cell>
        </row>
        <row r="5799">
          <cell r="A5799" t="str">
            <v>642E00091</v>
          </cell>
          <cell r="B5799" t="str">
            <v>Y</v>
          </cell>
          <cell r="C5799" t="str">
            <v>MILE</v>
          </cell>
          <cell r="D5799" t="str">
            <v>EDGE LINE, 4", AS PER PLAN</v>
          </cell>
          <cell r="F5799" t="str">
            <v>SPECIFY MUNICIPAL STANDARD</v>
          </cell>
          <cell r="G5799">
            <v>0</v>
          </cell>
        </row>
        <row r="5800">
          <cell r="A5800" t="str">
            <v>642E00094</v>
          </cell>
          <cell r="B5800" t="str">
            <v>Y</v>
          </cell>
          <cell r="C5800" t="str">
            <v>MILE</v>
          </cell>
          <cell r="D5800" t="str">
            <v>EDGE LINE, 6"</v>
          </cell>
          <cell r="F5800" t="str">
            <v>SPECIFY MUNICIPAL STANDARD</v>
          </cell>
          <cell r="G5800">
            <v>0</v>
          </cell>
        </row>
        <row r="5801">
          <cell r="A5801" t="str">
            <v>642E00100</v>
          </cell>
          <cell r="B5801" t="str">
            <v>Y</v>
          </cell>
          <cell r="C5801" t="str">
            <v>MILE</v>
          </cell>
          <cell r="D5801" t="str">
            <v>EDGE LINE, 4", TYPE 1</v>
          </cell>
          <cell r="F5801" t="str">
            <v>SPECIFY MUNICIPAL STANDARD</v>
          </cell>
          <cell r="G5801">
            <v>0</v>
          </cell>
        </row>
        <row r="5802">
          <cell r="A5802" t="str">
            <v>642E00101</v>
          </cell>
          <cell r="B5802" t="str">
            <v>Y</v>
          </cell>
          <cell r="C5802" t="str">
            <v>MILE</v>
          </cell>
          <cell r="D5802" t="str">
            <v>EDGE LINE, 4", TYPE 1, AS PER PLAN</v>
          </cell>
          <cell r="F5802" t="str">
            <v>SPECIFY MUNICIPAL STANDARD</v>
          </cell>
          <cell r="G5802">
            <v>0</v>
          </cell>
        </row>
        <row r="5803">
          <cell r="A5803" t="str">
            <v>642E00104</v>
          </cell>
          <cell r="B5803" t="str">
            <v>Y</v>
          </cell>
          <cell r="C5803" t="str">
            <v>MILE</v>
          </cell>
          <cell r="D5803" t="str">
            <v>EDGE LINE, 6", TYPE 1</v>
          </cell>
          <cell r="F5803" t="str">
            <v>SPECIFY MUNICIPAL STANDARD</v>
          </cell>
          <cell r="G5803">
            <v>0</v>
          </cell>
        </row>
        <row r="5804">
          <cell r="A5804" t="str">
            <v>642E00105</v>
          </cell>
          <cell r="B5804" t="str">
            <v>Y</v>
          </cell>
          <cell r="C5804" t="str">
            <v>MILE</v>
          </cell>
          <cell r="D5804" t="str">
            <v>EDGE LINE, 6", TYPE 1, AS PER PLAN</v>
          </cell>
          <cell r="F5804" t="str">
            <v>SPECIFY MUNICIPAL STANDARD</v>
          </cell>
          <cell r="G5804">
            <v>0</v>
          </cell>
        </row>
        <row r="5805">
          <cell r="A5805" t="str">
            <v>642E00110</v>
          </cell>
          <cell r="B5805" t="str">
            <v>Y</v>
          </cell>
          <cell r="C5805" t="str">
            <v>MILE</v>
          </cell>
          <cell r="D5805" t="str">
            <v>EDGE LINE, 4", TYPE 1A</v>
          </cell>
          <cell r="F5805" t="str">
            <v>SPECIFY MUNICIPAL STANDARD</v>
          </cell>
          <cell r="G5805">
            <v>0</v>
          </cell>
        </row>
        <row r="5806">
          <cell r="A5806" t="str">
            <v>642E00111</v>
          </cell>
          <cell r="B5806" t="str">
            <v>Y</v>
          </cell>
          <cell r="C5806" t="str">
            <v>MILE</v>
          </cell>
          <cell r="D5806" t="str">
            <v>EDGE LINE, 4", TYPE 1A, AS PER PLAN</v>
          </cell>
          <cell r="F5806" t="str">
            <v>SPECIFY MUNICIPAL STANDARD</v>
          </cell>
          <cell r="G5806">
            <v>0</v>
          </cell>
        </row>
        <row r="5807">
          <cell r="A5807" t="str">
            <v>642E00114</v>
          </cell>
          <cell r="B5807" t="str">
            <v>Y</v>
          </cell>
          <cell r="C5807" t="str">
            <v>MILE</v>
          </cell>
          <cell r="D5807" t="str">
            <v>EDGE LINE, 6", TYPE 1A</v>
          </cell>
          <cell r="F5807" t="str">
            <v>SPECIFY MUNICIPAL STANDARD</v>
          </cell>
          <cell r="G5807">
            <v>0</v>
          </cell>
        </row>
        <row r="5808">
          <cell r="A5808" t="str">
            <v>642E00190</v>
          </cell>
          <cell r="B5808" t="str">
            <v>Y</v>
          </cell>
          <cell r="C5808" t="str">
            <v>MILE</v>
          </cell>
          <cell r="D5808" t="str">
            <v>LANE LINE, 4"</v>
          </cell>
          <cell r="F5808" t="str">
            <v>SPECIFY MUNICIPAL STANDARD</v>
          </cell>
          <cell r="G5808">
            <v>0</v>
          </cell>
        </row>
        <row r="5809">
          <cell r="A5809" t="str">
            <v>642E00191</v>
          </cell>
          <cell r="B5809" t="str">
            <v>Y</v>
          </cell>
          <cell r="C5809" t="str">
            <v>MILE</v>
          </cell>
          <cell r="D5809" t="str">
            <v>LANE LINE, 4", AS PER PLAN</v>
          </cell>
          <cell r="F5809" t="str">
            <v>SPECIFY MUNICIPAL STANDARD</v>
          </cell>
          <cell r="G5809">
            <v>0</v>
          </cell>
        </row>
        <row r="5810">
          <cell r="A5810" t="str">
            <v>642E00194</v>
          </cell>
          <cell r="B5810" t="str">
            <v>Y</v>
          </cell>
          <cell r="C5810" t="str">
            <v>MILE</v>
          </cell>
          <cell r="D5810" t="str">
            <v>LANE LINE, 6"</v>
          </cell>
          <cell r="F5810" t="str">
            <v>SPECIFY MUNICIPAL STANDARD</v>
          </cell>
          <cell r="G5810">
            <v>0</v>
          </cell>
        </row>
        <row r="5811">
          <cell r="A5811" t="str">
            <v>642E00200</v>
          </cell>
          <cell r="B5811" t="str">
            <v>Y</v>
          </cell>
          <cell r="C5811" t="str">
            <v>MILE</v>
          </cell>
          <cell r="D5811" t="str">
            <v>LANE LINE, 4", TYPE 1</v>
          </cell>
          <cell r="F5811" t="str">
            <v>SPECIFY MUNICIPAL STANDARD</v>
          </cell>
          <cell r="G5811">
            <v>0</v>
          </cell>
        </row>
        <row r="5812">
          <cell r="A5812" t="str">
            <v>642E00201</v>
          </cell>
          <cell r="B5812" t="str">
            <v>Y</v>
          </cell>
          <cell r="C5812" t="str">
            <v>MILE</v>
          </cell>
          <cell r="D5812" t="str">
            <v>LANE LINE, 4", TYPE 1, AS PER PLAN</v>
          </cell>
          <cell r="F5812" t="str">
            <v>SPECIFY MUNICIPAL STANDARD</v>
          </cell>
          <cell r="G5812">
            <v>0</v>
          </cell>
        </row>
        <row r="5813">
          <cell r="A5813" t="str">
            <v>642E00204</v>
          </cell>
          <cell r="B5813" t="str">
            <v>Y</v>
          </cell>
          <cell r="C5813" t="str">
            <v>MILE</v>
          </cell>
          <cell r="D5813" t="str">
            <v>LANE LINE, 6", TYPE 1</v>
          </cell>
          <cell r="F5813" t="str">
            <v>SPECIFY MUNICIPAL STANDARD</v>
          </cell>
          <cell r="G5813">
            <v>0</v>
          </cell>
        </row>
        <row r="5814">
          <cell r="A5814" t="str">
            <v>642E00205</v>
          </cell>
          <cell r="B5814" t="str">
            <v>Y</v>
          </cell>
          <cell r="C5814" t="str">
            <v>MILE</v>
          </cell>
          <cell r="D5814" t="str">
            <v>LANE LINE, 6", TYPE 1, AS PER PLAN</v>
          </cell>
          <cell r="F5814" t="str">
            <v>SPECIFY MUNICIPAL STANDARD</v>
          </cell>
          <cell r="G5814">
            <v>0</v>
          </cell>
        </row>
        <row r="5815">
          <cell r="A5815" t="str">
            <v>642E00210</v>
          </cell>
          <cell r="B5815" t="str">
            <v>Y</v>
          </cell>
          <cell r="C5815" t="str">
            <v>MILE</v>
          </cell>
          <cell r="D5815" t="str">
            <v>LANE LINE, 4", TYPE 1A</v>
          </cell>
          <cell r="F5815" t="str">
            <v>SPECIFY MUNICIPAL STANDARD</v>
          </cell>
          <cell r="G5815">
            <v>0</v>
          </cell>
        </row>
        <row r="5816">
          <cell r="A5816" t="str">
            <v>642E00211</v>
          </cell>
          <cell r="B5816" t="str">
            <v>Y</v>
          </cell>
          <cell r="C5816" t="str">
            <v>MILE</v>
          </cell>
          <cell r="D5816" t="str">
            <v>LANE LINE, 4", TYPE 1A, AS PER PLAN</v>
          </cell>
          <cell r="F5816" t="str">
            <v>SPECIFY MUNICIPAL STANDARD</v>
          </cell>
          <cell r="G5816">
            <v>0</v>
          </cell>
        </row>
        <row r="5817">
          <cell r="A5817" t="str">
            <v>642E00214</v>
          </cell>
          <cell r="B5817" t="str">
            <v>Y</v>
          </cell>
          <cell r="C5817" t="str">
            <v>MILE</v>
          </cell>
          <cell r="D5817" t="str">
            <v>LANE LINE, 6", TYPE 1A</v>
          </cell>
          <cell r="F5817" t="str">
            <v>SPECIFY MUNICIPAL STANDARD</v>
          </cell>
          <cell r="G5817">
            <v>0</v>
          </cell>
        </row>
        <row r="5818">
          <cell r="A5818" t="str">
            <v>642E00290</v>
          </cell>
          <cell r="B5818" t="str">
            <v>Y</v>
          </cell>
          <cell r="C5818" t="str">
            <v>MILE</v>
          </cell>
          <cell r="D5818" t="str">
            <v>CENTER LINE</v>
          </cell>
          <cell r="F5818" t="str">
            <v>SPECIFY MUNICIPAL STANDARD</v>
          </cell>
          <cell r="G5818">
            <v>0</v>
          </cell>
        </row>
        <row r="5819">
          <cell r="A5819" t="str">
            <v>642E00291</v>
          </cell>
          <cell r="B5819" t="str">
            <v>Y</v>
          </cell>
          <cell r="C5819" t="str">
            <v>MILE</v>
          </cell>
          <cell r="D5819" t="str">
            <v>CENTER LINE, AS PER PLAN</v>
          </cell>
          <cell r="F5819" t="str">
            <v>SPECIFY MUNICIPAL STANDARD</v>
          </cell>
          <cell r="G5819">
            <v>0</v>
          </cell>
        </row>
        <row r="5820">
          <cell r="A5820" t="str">
            <v>642E00300</v>
          </cell>
          <cell r="B5820" t="str">
            <v>Y</v>
          </cell>
          <cell r="C5820" t="str">
            <v>MILE</v>
          </cell>
          <cell r="D5820" t="str">
            <v>CENTER LINE, TYPE 1</v>
          </cell>
          <cell r="F5820" t="str">
            <v>SPECIFY MUNICIPAL STANDARD</v>
          </cell>
          <cell r="G5820">
            <v>0</v>
          </cell>
        </row>
        <row r="5821">
          <cell r="A5821" t="str">
            <v>642E00301</v>
          </cell>
          <cell r="B5821" t="str">
            <v>Y</v>
          </cell>
          <cell r="C5821" t="str">
            <v>MILE</v>
          </cell>
          <cell r="D5821" t="str">
            <v>CENTER LINE, TYPE 1, AS PER PLAN</v>
          </cell>
          <cell r="F5821" t="str">
            <v>SPECIFY MUNICIPAL STANDARD</v>
          </cell>
          <cell r="G5821">
            <v>0</v>
          </cell>
        </row>
        <row r="5822">
          <cell r="A5822" t="str">
            <v>642E00310</v>
          </cell>
          <cell r="B5822" t="str">
            <v>Y</v>
          </cell>
          <cell r="C5822" t="str">
            <v>MILE</v>
          </cell>
          <cell r="D5822" t="str">
            <v>CENTER LINE, TYPE 1A</v>
          </cell>
          <cell r="F5822" t="str">
            <v>SPECIFY MUNICIPAL STANDARD</v>
          </cell>
          <cell r="G5822">
            <v>0</v>
          </cell>
        </row>
        <row r="5823">
          <cell r="A5823" t="str">
            <v>642E00311</v>
          </cell>
          <cell r="B5823" t="str">
            <v>Y</v>
          </cell>
          <cell r="C5823" t="str">
            <v>MILE</v>
          </cell>
          <cell r="D5823" t="str">
            <v>CENTER LINE, TYPE 1A, AS PER PLAN</v>
          </cell>
          <cell r="F5823" t="str">
            <v>SPECIFY MUNICIPAL STANDARD</v>
          </cell>
          <cell r="G5823">
            <v>0</v>
          </cell>
        </row>
        <row r="5824">
          <cell r="A5824" t="str">
            <v>642E00390</v>
          </cell>
          <cell r="B5824" t="str">
            <v>Y</v>
          </cell>
          <cell r="C5824" t="str">
            <v>FT</v>
          </cell>
          <cell r="D5824" t="str">
            <v>CHANNELIZING LINE, 8"</v>
          </cell>
          <cell r="F5824" t="str">
            <v>SPECIFY MUNICIPAL STANDARD</v>
          </cell>
          <cell r="G5824">
            <v>0</v>
          </cell>
        </row>
        <row r="5825">
          <cell r="A5825" t="str">
            <v>642E00391</v>
          </cell>
          <cell r="B5825" t="str">
            <v>Y</v>
          </cell>
          <cell r="C5825" t="str">
            <v>FT</v>
          </cell>
          <cell r="D5825" t="str">
            <v>CHANNELIZING LINE, 8", AS PER PLAN</v>
          </cell>
          <cell r="F5825" t="str">
            <v>SPECIFY MUNICIPAL STANDARD</v>
          </cell>
          <cell r="G5825">
            <v>0</v>
          </cell>
        </row>
        <row r="5826">
          <cell r="A5826" t="str">
            <v>642E00394</v>
          </cell>
          <cell r="B5826" t="str">
            <v>Y</v>
          </cell>
          <cell r="C5826" t="str">
            <v>FT</v>
          </cell>
          <cell r="D5826" t="str">
            <v>CHANNELIZING LINE, 12"</v>
          </cell>
          <cell r="F5826" t="str">
            <v>SPECIFY MUNICIPAL STANDARD</v>
          </cell>
          <cell r="G5826">
            <v>0</v>
          </cell>
        </row>
        <row r="5827">
          <cell r="A5827" t="str">
            <v>642E00400</v>
          </cell>
          <cell r="B5827" t="str">
            <v>Y</v>
          </cell>
          <cell r="C5827" t="str">
            <v>FT</v>
          </cell>
          <cell r="D5827" t="str">
            <v>CHANNELIZING LINE, 8", TYPE 1</v>
          </cell>
          <cell r="F5827" t="str">
            <v>SPECIFY MUNICIPAL STANDARD</v>
          </cell>
          <cell r="G5827">
            <v>0</v>
          </cell>
        </row>
        <row r="5828">
          <cell r="A5828" t="str">
            <v>642E00401</v>
          </cell>
          <cell r="B5828" t="str">
            <v>Y</v>
          </cell>
          <cell r="C5828" t="str">
            <v>FT</v>
          </cell>
          <cell r="D5828" t="str">
            <v>CHANNELIZING LINE, 8", TYPE 1, AS PER PLAN</v>
          </cell>
          <cell r="F5828" t="str">
            <v>SPECIFY MUNICIPAL STANDARD</v>
          </cell>
          <cell r="G5828">
            <v>0</v>
          </cell>
        </row>
        <row r="5829">
          <cell r="A5829" t="str">
            <v>642E00404</v>
          </cell>
          <cell r="B5829" t="str">
            <v>Y</v>
          </cell>
          <cell r="C5829" t="str">
            <v>FT</v>
          </cell>
          <cell r="D5829" t="str">
            <v>CHANNELIZING LINE, 12", TYPE 1</v>
          </cell>
          <cell r="F5829" t="str">
            <v>SPECIFY MUNICIPAL STANDARD</v>
          </cell>
          <cell r="G5829">
            <v>0</v>
          </cell>
        </row>
        <row r="5830">
          <cell r="A5830" t="str">
            <v>642E00405</v>
          </cell>
          <cell r="B5830" t="str">
            <v>Y</v>
          </cell>
          <cell r="C5830" t="str">
            <v>FT</v>
          </cell>
          <cell r="D5830" t="str">
            <v>CHANNELIZING LINE, 12", TYPE 1, AS PER PLAN</v>
          </cell>
          <cell r="F5830" t="str">
            <v>SPECIFY MUNICIPAL STANDARD</v>
          </cell>
          <cell r="G5830">
            <v>0</v>
          </cell>
        </row>
        <row r="5831">
          <cell r="A5831" t="str">
            <v>642E00410</v>
          </cell>
          <cell r="B5831" t="str">
            <v>Y</v>
          </cell>
          <cell r="C5831" t="str">
            <v>FT</v>
          </cell>
          <cell r="D5831" t="str">
            <v>CHANNELIZING LINE, 8", TYPE 1A</v>
          </cell>
          <cell r="F5831" t="str">
            <v>SPECIFY MUNICIPAL STANDARD</v>
          </cell>
          <cell r="G5831">
            <v>0</v>
          </cell>
        </row>
        <row r="5832">
          <cell r="A5832" t="str">
            <v>642E00411</v>
          </cell>
          <cell r="B5832" t="str">
            <v>Y</v>
          </cell>
          <cell r="C5832" t="str">
            <v>FT</v>
          </cell>
          <cell r="D5832" t="str">
            <v>CHANNELIZING LINE, 8", TYPE 1A, AS PER PLAN</v>
          </cell>
          <cell r="F5832" t="str">
            <v>SPECIFY MUNICIPAL STANDARD</v>
          </cell>
          <cell r="G5832">
            <v>0</v>
          </cell>
        </row>
        <row r="5833">
          <cell r="A5833" t="str">
            <v>642E00414</v>
          </cell>
          <cell r="B5833" t="str">
            <v>Y</v>
          </cell>
          <cell r="C5833" t="str">
            <v>FT</v>
          </cell>
          <cell r="D5833" t="str">
            <v>CHANNELIZING LINE, 12", TYPE 1A</v>
          </cell>
          <cell r="F5833" t="str">
            <v>SPECIFY MUNICIPAL STANDARD</v>
          </cell>
          <cell r="G5833">
            <v>0</v>
          </cell>
        </row>
        <row r="5834">
          <cell r="A5834" t="str">
            <v>642E00490</v>
          </cell>
          <cell r="B5834" t="str">
            <v>Y</v>
          </cell>
          <cell r="C5834" t="str">
            <v>FT</v>
          </cell>
          <cell r="D5834" t="str">
            <v>STOP LINE</v>
          </cell>
          <cell r="F5834" t="str">
            <v>SPECIFY MUNICIPAL STANDARD</v>
          </cell>
          <cell r="G5834">
            <v>0</v>
          </cell>
        </row>
        <row r="5835">
          <cell r="A5835" t="str">
            <v>642E00491</v>
          </cell>
          <cell r="B5835" t="str">
            <v>Y</v>
          </cell>
          <cell r="C5835" t="str">
            <v>FT</v>
          </cell>
          <cell r="D5835" t="str">
            <v>STOP LINE, AS PER PLAN</v>
          </cell>
          <cell r="F5835" t="str">
            <v>SPECIFY MUNICIPAL STANDARD</v>
          </cell>
          <cell r="G5835">
            <v>0</v>
          </cell>
        </row>
        <row r="5836">
          <cell r="A5836" t="str">
            <v>642E00500</v>
          </cell>
          <cell r="B5836" t="str">
            <v>Y</v>
          </cell>
          <cell r="C5836" t="str">
            <v>FT</v>
          </cell>
          <cell r="D5836" t="str">
            <v>STOP LINE, TYPE 1</v>
          </cell>
          <cell r="F5836" t="str">
            <v>SPECIFY MUNICIPAL STANDARD</v>
          </cell>
          <cell r="G5836">
            <v>0</v>
          </cell>
        </row>
        <row r="5837">
          <cell r="A5837" t="str">
            <v>642E00501</v>
          </cell>
          <cell r="B5837" t="str">
            <v>Y</v>
          </cell>
          <cell r="C5837" t="str">
            <v>FT</v>
          </cell>
          <cell r="D5837" t="str">
            <v>STOP LINE, TYPE 1, AS PER PLAN</v>
          </cell>
          <cell r="F5837" t="str">
            <v>SPECIFY MUNICIPAL STANDARD</v>
          </cell>
          <cell r="G5837">
            <v>0</v>
          </cell>
        </row>
        <row r="5838">
          <cell r="A5838" t="str">
            <v>642E00510</v>
          </cell>
          <cell r="B5838" t="str">
            <v>Y</v>
          </cell>
          <cell r="C5838" t="str">
            <v>FT</v>
          </cell>
          <cell r="D5838" t="str">
            <v>STOP LINE, TYPE 1A</v>
          </cell>
          <cell r="F5838" t="str">
            <v>SPECIFY MUNICIPAL STANDARD</v>
          </cell>
          <cell r="G5838">
            <v>0</v>
          </cell>
        </row>
        <row r="5839">
          <cell r="A5839" t="str">
            <v>642E00511</v>
          </cell>
          <cell r="B5839" t="str">
            <v>Y</v>
          </cell>
          <cell r="C5839" t="str">
            <v>FT</v>
          </cell>
          <cell r="D5839" t="str">
            <v>STOP LINE, TYPE 1A, AS PER PLAN</v>
          </cell>
          <cell r="F5839" t="str">
            <v>SPECIFY MUNICIPAL STANDARD</v>
          </cell>
          <cell r="G5839">
            <v>0</v>
          </cell>
        </row>
        <row r="5840">
          <cell r="A5840" t="str">
            <v>642E00590</v>
          </cell>
          <cell r="B5840" t="str">
            <v>Y</v>
          </cell>
          <cell r="C5840" t="str">
            <v>FT</v>
          </cell>
          <cell r="D5840" t="str">
            <v>CROSSWALK LINE</v>
          </cell>
          <cell r="F5840" t="str">
            <v>SPECIFY MUNICIPAL STANDARD</v>
          </cell>
          <cell r="G5840">
            <v>0</v>
          </cell>
        </row>
        <row r="5841">
          <cell r="A5841" t="str">
            <v>642E00591</v>
          </cell>
          <cell r="B5841" t="str">
            <v>Y</v>
          </cell>
          <cell r="C5841" t="str">
            <v>FT</v>
          </cell>
          <cell r="D5841" t="str">
            <v>CROSSWALK LINE, AS PER PLAN</v>
          </cell>
          <cell r="F5841" t="str">
            <v>SPECIFY MUNICIPAL STANDARD</v>
          </cell>
          <cell r="G5841">
            <v>0</v>
          </cell>
        </row>
        <row r="5842">
          <cell r="A5842" t="str">
            <v>642E00600</v>
          </cell>
          <cell r="B5842" t="str">
            <v>Y</v>
          </cell>
          <cell r="C5842" t="str">
            <v>FT</v>
          </cell>
          <cell r="D5842" t="str">
            <v>CROSSWALK LINE, TYPE 1</v>
          </cell>
          <cell r="F5842" t="str">
            <v>SPECIFY MUNICIPAL STANDARD</v>
          </cell>
          <cell r="G5842">
            <v>0</v>
          </cell>
        </row>
        <row r="5843">
          <cell r="A5843" t="str">
            <v>642E00601</v>
          </cell>
          <cell r="B5843" t="str">
            <v>Y</v>
          </cell>
          <cell r="C5843" t="str">
            <v>FT</v>
          </cell>
          <cell r="D5843" t="str">
            <v>CROSSWALK LINE, TYPE 1, AS PER PLAN</v>
          </cell>
          <cell r="F5843" t="str">
            <v>SPECIFY MUNICIPAL STANDARD</v>
          </cell>
          <cell r="G5843">
            <v>0</v>
          </cell>
        </row>
        <row r="5844">
          <cell r="A5844" t="str">
            <v>642E00610</v>
          </cell>
          <cell r="B5844" t="str">
            <v>Y</v>
          </cell>
          <cell r="C5844" t="str">
            <v>FT</v>
          </cell>
          <cell r="D5844" t="str">
            <v>CROSSWALK LINE, TYPE 1A</v>
          </cell>
          <cell r="F5844" t="str">
            <v>SPECIFY MUNICIPAL STANDARD</v>
          </cell>
          <cell r="G5844">
            <v>0</v>
          </cell>
        </row>
        <row r="5845">
          <cell r="A5845" t="str">
            <v>642E00611</v>
          </cell>
          <cell r="B5845" t="str">
            <v>Y</v>
          </cell>
          <cell r="C5845" t="str">
            <v>FT</v>
          </cell>
          <cell r="D5845" t="str">
            <v>CROSSWALK LINE, TYPE 1A, AS PER PLAN</v>
          </cell>
          <cell r="F5845" t="str">
            <v>SPECIFY MUNICIPAL STANDARD</v>
          </cell>
          <cell r="G5845">
            <v>0</v>
          </cell>
        </row>
        <row r="5846">
          <cell r="A5846" t="str">
            <v>642E00690</v>
          </cell>
          <cell r="B5846" t="str">
            <v>Y</v>
          </cell>
          <cell r="C5846" t="str">
            <v>FT</v>
          </cell>
          <cell r="D5846" t="str">
            <v>TRANSVERSE/DIAGONAL LINE</v>
          </cell>
          <cell r="F5846" t="str">
            <v>SPECIFY MUNICIPAL STANDARD</v>
          </cell>
          <cell r="G5846">
            <v>0</v>
          </cell>
        </row>
        <row r="5847">
          <cell r="A5847" t="str">
            <v>642E00691</v>
          </cell>
          <cell r="B5847" t="str">
            <v>Y</v>
          </cell>
          <cell r="C5847" t="str">
            <v>FT</v>
          </cell>
          <cell r="D5847" t="str">
            <v>TRANSVERSE/DIAGONAL LINE, AS PER PLAN</v>
          </cell>
          <cell r="F5847" t="str">
            <v>SPECIFY MUNICIPAL STANDARD</v>
          </cell>
          <cell r="G5847">
            <v>0</v>
          </cell>
        </row>
        <row r="5848">
          <cell r="A5848" t="str">
            <v>642E00700</v>
          </cell>
          <cell r="B5848" t="str">
            <v>Y</v>
          </cell>
          <cell r="C5848" t="str">
            <v>FT</v>
          </cell>
          <cell r="D5848" t="str">
            <v>TRANSVERSE/DIAGONAL LINE, TYPE 1</v>
          </cell>
          <cell r="F5848" t="str">
            <v>SPECIFY MUNICIPAL STANDARD</v>
          </cell>
          <cell r="G5848">
            <v>0</v>
          </cell>
        </row>
        <row r="5849">
          <cell r="A5849" t="str">
            <v>642E00701</v>
          </cell>
          <cell r="B5849" t="str">
            <v>Y</v>
          </cell>
          <cell r="C5849" t="str">
            <v>FT</v>
          </cell>
          <cell r="D5849" t="str">
            <v>TRANSVERSE/DIAGONAL LINE, TYPE 1, AS PER PLAN</v>
          </cell>
          <cell r="F5849" t="str">
            <v>SPECIFY MUNICIPAL STANDARD</v>
          </cell>
          <cell r="G5849">
            <v>0</v>
          </cell>
        </row>
        <row r="5850">
          <cell r="A5850" t="str">
            <v>642E00710</v>
          </cell>
          <cell r="B5850" t="str">
            <v>Y</v>
          </cell>
          <cell r="C5850" t="str">
            <v>FT</v>
          </cell>
          <cell r="D5850" t="str">
            <v>TRANSVERSE/DIAGONAL LINE, TYPE 1A</v>
          </cell>
          <cell r="F5850" t="str">
            <v>SPECIFY MUNICIPAL STANDARD</v>
          </cell>
          <cell r="G5850">
            <v>0</v>
          </cell>
        </row>
        <row r="5851">
          <cell r="A5851" t="str">
            <v>642E00711</v>
          </cell>
          <cell r="B5851" t="str">
            <v>Y</v>
          </cell>
          <cell r="C5851" t="str">
            <v>FT</v>
          </cell>
          <cell r="D5851" t="str">
            <v>TRANSVERSE/DIAGONAL LINE, TYPE 1A, AS PER PLAN</v>
          </cell>
          <cell r="F5851" t="str">
            <v>SPECIFY MUNICIPAL STANDARD</v>
          </cell>
          <cell r="G5851">
            <v>0</v>
          </cell>
        </row>
        <row r="5852">
          <cell r="A5852" t="str">
            <v>642E00720</v>
          </cell>
          <cell r="B5852" t="str">
            <v>Y</v>
          </cell>
          <cell r="C5852" t="str">
            <v>FT</v>
          </cell>
          <cell r="D5852" t="str">
            <v>CHEVRON MARKING, TYPE 1</v>
          </cell>
          <cell r="F5852" t="str">
            <v>SPECIFY MUNICIPAL STANDARD</v>
          </cell>
          <cell r="G5852">
            <v>0</v>
          </cell>
        </row>
        <row r="5853">
          <cell r="A5853" t="str">
            <v>642E00721</v>
          </cell>
          <cell r="B5853" t="str">
            <v>Y</v>
          </cell>
          <cell r="C5853" t="str">
            <v>FT</v>
          </cell>
          <cell r="D5853" t="str">
            <v>CHEVRON MARKING, TYPE 1, AS PER PLAN</v>
          </cell>
          <cell r="F5853" t="str">
            <v>SPECIFY MUNICIPAL STANDARD</v>
          </cell>
          <cell r="G5853">
            <v>0</v>
          </cell>
        </row>
        <row r="5854">
          <cell r="A5854" t="str">
            <v>642E00730</v>
          </cell>
          <cell r="B5854" t="str">
            <v>Y</v>
          </cell>
          <cell r="C5854" t="str">
            <v>FT</v>
          </cell>
          <cell r="D5854" t="str">
            <v>CHEVRON MARKING, TYPE 1A</v>
          </cell>
          <cell r="F5854" t="str">
            <v>SPECIFY MUNICIPAL STANDARD</v>
          </cell>
          <cell r="G5854">
            <v>0</v>
          </cell>
        </row>
        <row r="5855">
          <cell r="A5855" t="str">
            <v>642E00731</v>
          </cell>
          <cell r="B5855" t="str">
            <v>Y</v>
          </cell>
          <cell r="C5855" t="str">
            <v>FT</v>
          </cell>
          <cell r="D5855" t="str">
            <v>CHEVRON MARKING, TYPE 1A, AS PER PLAN</v>
          </cell>
          <cell r="F5855" t="str">
            <v>SPECIFY MUNICIPAL STANDARD</v>
          </cell>
          <cell r="G5855">
            <v>0</v>
          </cell>
        </row>
        <row r="5856">
          <cell r="A5856" t="str">
            <v>642E00790</v>
          </cell>
          <cell r="B5856" t="str">
            <v>Y</v>
          </cell>
          <cell r="C5856" t="str">
            <v>FT</v>
          </cell>
          <cell r="D5856" t="str">
            <v>CURB MARKING</v>
          </cell>
          <cell r="F5856" t="str">
            <v>SPECIFY MUNICIPAL STANDARD</v>
          </cell>
          <cell r="G5856">
            <v>0</v>
          </cell>
        </row>
        <row r="5857">
          <cell r="A5857" t="str">
            <v>642E00800</v>
          </cell>
          <cell r="B5857" t="str">
            <v>Y</v>
          </cell>
          <cell r="C5857" t="str">
            <v>FT</v>
          </cell>
          <cell r="D5857" t="str">
            <v>CURB MARKING, TYPE 1</v>
          </cell>
          <cell r="F5857" t="str">
            <v>SPECIFY MUNICIPAL STANDARD</v>
          </cell>
          <cell r="G5857">
            <v>0</v>
          </cell>
        </row>
        <row r="5858">
          <cell r="A5858" t="str">
            <v>642E00810</v>
          </cell>
          <cell r="B5858" t="str">
            <v>Y</v>
          </cell>
          <cell r="C5858" t="str">
            <v>FT</v>
          </cell>
          <cell r="D5858" t="str">
            <v>CURB MARKING, TYPE 1A</v>
          </cell>
          <cell r="F5858" t="str">
            <v>SPECIFY MUNICIPAL STANDARD</v>
          </cell>
          <cell r="G5858">
            <v>0</v>
          </cell>
        </row>
        <row r="5859">
          <cell r="A5859" t="str">
            <v>642E00900</v>
          </cell>
          <cell r="B5859" t="str">
            <v>Y</v>
          </cell>
          <cell r="C5859" t="str">
            <v>SF</v>
          </cell>
          <cell r="D5859" t="str">
            <v>ISLAND MARKING, TYPE 1</v>
          </cell>
          <cell r="F5859" t="str">
            <v>SPECIFY MUNICIPAL STANDARD</v>
          </cell>
          <cell r="G5859">
            <v>0</v>
          </cell>
        </row>
        <row r="5860">
          <cell r="A5860" t="str">
            <v>642E00901</v>
          </cell>
          <cell r="B5860" t="str">
            <v>Y</v>
          </cell>
          <cell r="C5860" t="str">
            <v>SF</v>
          </cell>
          <cell r="D5860" t="str">
            <v>ISLAND MARKING, TYPE 1, AS PER PLAN</v>
          </cell>
          <cell r="F5860" t="str">
            <v>SPECIFY MUNICIPAL STANDARD</v>
          </cell>
          <cell r="G5860">
            <v>0</v>
          </cell>
        </row>
        <row r="5861">
          <cell r="A5861" t="str">
            <v>642E00910</v>
          </cell>
          <cell r="B5861" t="str">
            <v>Y</v>
          </cell>
          <cell r="C5861" t="str">
            <v>SF</v>
          </cell>
          <cell r="D5861" t="str">
            <v>ISLAND MARKING</v>
          </cell>
          <cell r="F5861" t="str">
            <v>SPECIFY MUNICIPAL STANDARD</v>
          </cell>
          <cell r="G5861">
            <v>0</v>
          </cell>
        </row>
        <row r="5862">
          <cell r="A5862" t="str">
            <v>642E00912</v>
          </cell>
          <cell r="B5862" t="str">
            <v>Y</v>
          </cell>
          <cell r="C5862" t="str">
            <v>SF</v>
          </cell>
          <cell r="D5862" t="str">
            <v>ISLAND MARKING, TYPE 1A</v>
          </cell>
          <cell r="F5862" t="str">
            <v>SPECIFY MUNICIPAL STANDARD</v>
          </cell>
          <cell r="G5862">
            <v>0</v>
          </cell>
        </row>
        <row r="5863">
          <cell r="A5863" t="str">
            <v>642E00913</v>
          </cell>
          <cell r="B5863" t="str">
            <v>Y</v>
          </cell>
          <cell r="C5863" t="str">
            <v>SF</v>
          </cell>
          <cell r="D5863" t="str">
            <v>ISLAND MARKING, TYPE 1A, AS PER PLAN</v>
          </cell>
          <cell r="F5863" t="str">
            <v>SPECIFY MUNICIPAL STANDARD</v>
          </cell>
          <cell r="G5863">
            <v>0</v>
          </cell>
        </row>
        <row r="5864">
          <cell r="A5864" t="str">
            <v>642E00990</v>
          </cell>
          <cell r="B5864" t="str">
            <v>Y</v>
          </cell>
          <cell r="C5864" t="str">
            <v>EACH</v>
          </cell>
          <cell r="D5864" t="str">
            <v>RAILROAD SYMBOL MARKING</v>
          </cell>
          <cell r="F5864" t="str">
            <v>SPECIFY MUNICIPAL STANDARD</v>
          </cell>
          <cell r="G5864">
            <v>0</v>
          </cell>
        </row>
        <row r="5865">
          <cell r="A5865" t="str">
            <v>642E01000</v>
          </cell>
          <cell r="B5865" t="str">
            <v>Y</v>
          </cell>
          <cell r="C5865" t="str">
            <v>EACH</v>
          </cell>
          <cell r="D5865" t="str">
            <v>RAILROAD SYMBOL MARKING, TYPE 1</v>
          </cell>
          <cell r="F5865" t="str">
            <v>SPECIFY MUNICIPAL STANDARD</v>
          </cell>
          <cell r="G5865">
            <v>0</v>
          </cell>
        </row>
        <row r="5866">
          <cell r="A5866" t="str">
            <v>642E01001</v>
          </cell>
          <cell r="B5866" t="str">
            <v>Y</v>
          </cell>
          <cell r="C5866" t="str">
            <v>EACH</v>
          </cell>
          <cell r="D5866" t="str">
            <v>RAILROAD SYMBOL MARKING, TYPE 1, AS PER PLAN</v>
          </cell>
          <cell r="F5866" t="str">
            <v>SPECIFY MUNICIPAL STANDARD</v>
          </cell>
          <cell r="G5866">
            <v>0</v>
          </cell>
        </row>
        <row r="5867">
          <cell r="A5867" t="str">
            <v>642E01010</v>
          </cell>
          <cell r="B5867" t="str">
            <v>Y</v>
          </cell>
          <cell r="C5867" t="str">
            <v>EACH</v>
          </cell>
          <cell r="D5867" t="str">
            <v>RAILROAD SYMBOL MARKING, TYPE 1A</v>
          </cell>
          <cell r="F5867" t="str">
            <v>SPECIFY MUNICIPAL STANDARD</v>
          </cell>
          <cell r="G5867">
            <v>0</v>
          </cell>
        </row>
        <row r="5868">
          <cell r="A5868" t="str">
            <v>642E01011</v>
          </cell>
          <cell r="B5868" t="str">
            <v>Y</v>
          </cell>
          <cell r="C5868" t="str">
            <v>EACH</v>
          </cell>
          <cell r="D5868" t="str">
            <v>RAILROAD SYMBOL MARKING, TYPE 1A, AS PER PLAN</v>
          </cell>
          <cell r="F5868" t="str">
            <v>SPECIFY MUNICIPAL STANDARD</v>
          </cell>
          <cell r="G5868">
            <v>0</v>
          </cell>
        </row>
        <row r="5869">
          <cell r="A5869" t="str">
            <v>642E01090</v>
          </cell>
          <cell r="B5869" t="str">
            <v>Y</v>
          </cell>
          <cell r="C5869" t="str">
            <v>EACH</v>
          </cell>
          <cell r="D5869" t="str">
            <v>SCHOOL SYMBOL MARKING, 72"</v>
          </cell>
          <cell r="F5869" t="str">
            <v>SPECIFY MUNICIPAL STANDARD</v>
          </cell>
          <cell r="G5869">
            <v>0</v>
          </cell>
        </row>
        <row r="5870">
          <cell r="A5870" t="str">
            <v>642E01100</v>
          </cell>
          <cell r="B5870" t="str">
            <v>Y</v>
          </cell>
          <cell r="C5870" t="str">
            <v>EACH</v>
          </cell>
          <cell r="D5870" t="str">
            <v>SCHOOL SYMBOL MARKING, 72", TYPE 1</v>
          </cell>
          <cell r="F5870" t="str">
            <v>SPECIFY MUNICIPAL STANDARD</v>
          </cell>
          <cell r="G5870">
            <v>0</v>
          </cell>
        </row>
        <row r="5871">
          <cell r="A5871" t="str">
            <v>642E01106</v>
          </cell>
          <cell r="B5871" t="str">
            <v>Y</v>
          </cell>
          <cell r="C5871" t="str">
            <v>EACH</v>
          </cell>
          <cell r="D5871" t="str">
            <v>SCHOOL SYMBOL MARKING, 72", TYPE 1A</v>
          </cell>
          <cell r="F5871" t="str">
            <v>SPECIFY MUNICIPAL STANDARD</v>
          </cell>
          <cell r="G5871">
            <v>0</v>
          </cell>
        </row>
        <row r="5872">
          <cell r="A5872" t="str">
            <v>642E01108</v>
          </cell>
          <cell r="B5872" t="str">
            <v>Y</v>
          </cell>
          <cell r="C5872" t="str">
            <v>EACH</v>
          </cell>
          <cell r="D5872" t="str">
            <v>SCHOOL SYMBOL MARKING, 96"</v>
          </cell>
          <cell r="F5872" t="str">
            <v>SPECIFY MUNICIPAL STANDARD</v>
          </cell>
          <cell r="G5872">
            <v>0</v>
          </cell>
        </row>
        <row r="5873">
          <cell r="A5873" t="str">
            <v>642E01110</v>
          </cell>
          <cell r="B5873" t="str">
            <v>Y</v>
          </cell>
          <cell r="C5873" t="str">
            <v>EACH</v>
          </cell>
          <cell r="D5873" t="str">
            <v>SCHOOL SYMBOL MARKING, 96", TYPE 1</v>
          </cell>
          <cell r="F5873" t="str">
            <v>SPECIFY MUNICIPAL STANDARD</v>
          </cell>
          <cell r="G5873">
            <v>0</v>
          </cell>
        </row>
        <row r="5874">
          <cell r="A5874" t="str">
            <v>642E01111</v>
          </cell>
          <cell r="B5874" t="str">
            <v>Y</v>
          </cell>
          <cell r="C5874" t="str">
            <v>EACH</v>
          </cell>
          <cell r="D5874" t="str">
            <v>SCHOOL SYMBOL MARKING, 96", TYPE 1, AS PER PLAN</v>
          </cell>
          <cell r="F5874" t="str">
            <v>SPECIFY MUNICIPAL STANDARD</v>
          </cell>
          <cell r="G5874">
            <v>0</v>
          </cell>
        </row>
        <row r="5875">
          <cell r="A5875" t="str">
            <v>642E01116</v>
          </cell>
          <cell r="B5875" t="str">
            <v>Y</v>
          </cell>
          <cell r="C5875" t="str">
            <v>EACH</v>
          </cell>
          <cell r="D5875" t="str">
            <v>SCHOOL SYMBOL MARKING, 96", TYPE 1A</v>
          </cell>
          <cell r="F5875" t="str">
            <v>SPECIFY MUNICIPAL STANDARD</v>
          </cell>
          <cell r="G5875">
            <v>0</v>
          </cell>
        </row>
        <row r="5876">
          <cell r="A5876" t="str">
            <v>642E01117</v>
          </cell>
          <cell r="B5876" t="str">
            <v>Y</v>
          </cell>
          <cell r="C5876" t="str">
            <v>EACH</v>
          </cell>
          <cell r="D5876" t="str">
            <v>SCHOOL SYMBOL MARKING, 96", TYPE 1A, AS PER PLAN</v>
          </cell>
          <cell r="F5876" t="str">
            <v>SPECIFY MUNICIPAL STANDARD</v>
          </cell>
          <cell r="G5876">
            <v>0</v>
          </cell>
        </row>
        <row r="5877">
          <cell r="A5877" t="str">
            <v>642E01120</v>
          </cell>
          <cell r="B5877" t="str">
            <v>Y</v>
          </cell>
          <cell r="C5877" t="str">
            <v>EACH</v>
          </cell>
          <cell r="D5877" t="str">
            <v>SCHOOL SYMBOL MARKING, 120"</v>
          </cell>
          <cell r="F5877" t="str">
            <v>SPECIFY MUNICIPAL STANDARD</v>
          </cell>
          <cell r="G5877">
            <v>0</v>
          </cell>
        </row>
        <row r="5878">
          <cell r="A5878" t="str">
            <v>642E01124</v>
          </cell>
          <cell r="B5878" t="str">
            <v>Y</v>
          </cell>
          <cell r="C5878" t="str">
            <v>EACH</v>
          </cell>
          <cell r="D5878" t="str">
            <v>SCHOOL SYMBOL MARKING, 120", TYPE 1</v>
          </cell>
          <cell r="F5878" t="str">
            <v>SPECIFY MUNICIPAL STANDARD</v>
          </cell>
          <cell r="G5878">
            <v>0</v>
          </cell>
        </row>
        <row r="5879">
          <cell r="A5879" t="str">
            <v>642E01125</v>
          </cell>
          <cell r="B5879" t="str">
            <v>Y</v>
          </cell>
          <cell r="C5879" t="str">
            <v>EACH</v>
          </cell>
          <cell r="D5879" t="str">
            <v>SCHOOL SYMBOL MARKING, 120", TYPE 1, AS PER PLAN</v>
          </cell>
          <cell r="F5879" t="str">
            <v>SPECIFY MUNICIPAL STANDARD</v>
          </cell>
          <cell r="G5879">
            <v>0</v>
          </cell>
        </row>
        <row r="5880">
          <cell r="A5880" t="str">
            <v>642E01130</v>
          </cell>
          <cell r="B5880" t="str">
            <v>Y</v>
          </cell>
          <cell r="C5880" t="str">
            <v>EACH</v>
          </cell>
          <cell r="D5880" t="str">
            <v>SCHOOL SYMBOL MARKING, 120", TYPE 1A</v>
          </cell>
          <cell r="F5880" t="str">
            <v>SPECIFY MUNICIPAL STANDARD</v>
          </cell>
          <cell r="G5880">
            <v>0</v>
          </cell>
        </row>
        <row r="5881">
          <cell r="A5881" t="str">
            <v>642E01131</v>
          </cell>
          <cell r="B5881" t="str">
            <v>Y</v>
          </cell>
          <cell r="C5881" t="str">
            <v>EACH</v>
          </cell>
          <cell r="D5881" t="str">
            <v>SCHOOL SYMBOL MARKING, 120", TYPE 1A, AS PER PLAN</v>
          </cell>
          <cell r="F5881" t="str">
            <v>SPECIFY MUNICIPAL STANDARD</v>
          </cell>
          <cell r="G5881">
            <v>0</v>
          </cell>
        </row>
        <row r="5882">
          <cell r="A5882" t="str">
            <v>642E01190</v>
          </cell>
          <cell r="B5882" t="str">
            <v>Y</v>
          </cell>
          <cell r="C5882" t="str">
            <v>FT</v>
          </cell>
          <cell r="D5882" t="str">
            <v>PARKING LOT STALL MARKING</v>
          </cell>
          <cell r="F5882" t="str">
            <v>SPECIFY MUNICIPAL STANDARD</v>
          </cell>
          <cell r="G5882">
            <v>0</v>
          </cell>
        </row>
        <row r="5883">
          <cell r="A5883" t="str">
            <v>642E01191</v>
          </cell>
          <cell r="B5883" t="str">
            <v>Y</v>
          </cell>
          <cell r="C5883" t="str">
            <v>FT</v>
          </cell>
          <cell r="D5883" t="str">
            <v>PARKING LOT STALL MARKING, AS PER PLAN</v>
          </cell>
          <cell r="F5883" t="str">
            <v>SPECIFY MUNICIPAL STANDARD</v>
          </cell>
          <cell r="G5883">
            <v>0</v>
          </cell>
        </row>
        <row r="5884">
          <cell r="A5884" t="str">
            <v>642E01200</v>
          </cell>
          <cell r="B5884" t="str">
            <v>Y</v>
          </cell>
          <cell r="C5884" t="str">
            <v>FT</v>
          </cell>
          <cell r="D5884" t="str">
            <v>PARKING LOT STALL MARKING, TYPE 1</v>
          </cell>
          <cell r="F5884" t="str">
            <v>SPECIFY MUNICIPAL STANDARD</v>
          </cell>
          <cell r="G5884">
            <v>0</v>
          </cell>
        </row>
        <row r="5885">
          <cell r="A5885" t="str">
            <v>642E01201</v>
          </cell>
          <cell r="B5885" t="str">
            <v>Y</v>
          </cell>
          <cell r="C5885" t="str">
            <v>FT</v>
          </cell>
          <cell r="D5885" t="str">
            <v>PARKING LOT STALL MARKING, TYPE 1, AS PER PLAN</v>
          </cell>
          <cell r="F5885" t="str">
            <v>SPECIFY MUNICIPAL STANDARD</v>
          </cell>
          <cell r="G5885">
            <v>0</v>
          </cell>
        </row>
        <row r="5886">
          <cell r="A5886" t="str">
            <v>642E01210</v>
          </cell>
          <cell r="B5886" t="str">
            <v>Y</v>
          </cell>
          <cell r="C5886" t="str">
            <v>FT</v>
          </cell>
          <cell r="D5886" t="str">
            <v>PARKING LOT STALL MARKING, TYPE 1A</v>
          </cell>
          <cell r="F5886" t="str">
            <v>SPECIFY MUNICIPAL STANDARD</v>
          </cell>
          <cell r="G5886">
            <v>0</v>
          </cell>
        </row>
        <row r="5887">
          <cell r="A5887" t="str">
            <v>642E01211</v>
          </cell>
          <cell r="B5887" t="str">
            <v>Y</v>
          </cell>
          <cell r="C5887" t="str">
            <v>FT</v>
          </cell>
          <cell r="D5887" t="str">
            <v>PARKING LOT STALL MARKING, TYPE 1, AS PER PLAN</v>
          </cell>
          <cell r="F5887" t="str">
            <v>SPECIFY MUNICIPAL STANDARD</v>
          </cell>
          <cell r="G5887">
            <v>0</v>
          </cell>
        </row>
        <row r="5888">
          <cell r="A5888" t="str">
            <v>642E01290</v>
          </cell>
          <cell r="B5888" t="str">
            <v>Y</v>
          </cell>
          <cell r="C5888" t="str">
            <v>EACH</v>
          </cell>
          <cell r="D5888" t="str">
            <v>LANE ARROW</v>
          </cell>
          <cell r="F5888" t="str">
            <v>SPECIFY MUNICIPAL STANDARD</v>
          </cell>
          <cell r="G5888">
            <v>0</v>
          </cell>
        </row>
        <row r="5889">
          <cell r="A5889" t="str">
            <v>642E01291</v>
          </cell>
          <cell r="B5889" t="str">
            <v>Y</v>
          </cell>
          <cell r="C5889" t="str">
            <v>EACH</v>
          </cell>
          <cell r="D5889" t="str">
            <v>LANE ARROW, AS PER PLAN</v>
          </cell>
          <cell r="F5889" t="str">
            <v>SPECIFY MUNICIPAL STANDARD</v>
          </cell>
          <cell r="G5889">
            <v>0</v>
          </cell>
        </row>
        <row r="5890">
          <cell r="A5890" t="str">
            <v>642E01300</v>
          </cell>
          <cell r="B5890" t="str">
            <v>Y</v>
          </cell>
          <cell r="C5890" t="str">
            <v>EACH</v>
          </cell>
          <cell r="D5890" t="str">
            <v>LANE ARROW, TYPE 1</v>
          </cell>
          <cell r="F5890" t="str">
            <v>SPECIFY MUNICIPAL STANDARD</v>
          </cell>
          <cell r="G5890">
            <v>0</v>
          </cell>
        </row>
        <row r="5891">
          <cell r="A5891" t="str">
            <v>642E01301</v>
          </cell>
          <cell r="B5891" t="str">
            <v>Y</v>
          </cell>
          <cell r="C5891" t="str">
            <v>EACH</v>
          </cell>
          <cell r="D5891" t="str">
            <v>LANE ARROW, TYPE 1, AS PER PLAN</v>
          </cell>
          <cell r="F5891" t="str">
            <v>SPECIFY MUNICIPAL STANDARD</v>
          </cell>
          <cell r="G5891">
            <v>0</v>
          </cell>
        </row>
        <row r="5892">
          <cell r="A5892" t="str">
            <v>642E01310</v>
          </cell>
          <cell r="B5892" t="str">
            <v>Y</v>
          </cell>
          <cell r="C5892" t="str">
            <v>EACH</v>
          </cell>
          <cell r="D5892" t="str">
            <v>LANE ARROW, TYPE 1A</v>
          </cell>
          <cell r="F5892" t="str">
            <v>SPECIFY MUNICIPAL STANDARD</v>
          </cell>
          <cell r="G5892">
            <v>0</v>
          </cell>
        </row>
        <row r="5893">
          <cell r="A5893" t="str">
            <v>642E01311</v>
          </cell>
          <cell r="B5893" t="str">
            <v>Y</v>
          </cell>
          <cell r="C5893" t="str">
            <v>EACH</v>
          </cell>
          <cell r="D5893" t="str">
            <v>LANE ARROW, TYPE 1A, AS PER PLAN</v>
          </cell>
          <cell r="F5893" t="str">
            <v>SPECIFY MUNICIPAL STANDARD</v>
          </cell>
          <cell r="G5893">
            <v>0</v>
          </cell>
        </row>
        <row r="5894">
          <cell r="A5894" t="str">
            <v>642E01380</v>
          </cell>
          <cell r="B5894" t="str">
            <v>Y</v>
          </cell>
          <cell r="C5894" t="str">
            <v>EACH</v>
          </cell>
          <cell r="D5894" t="str">
            <v>WORD ON PAVEMENT, 48"</v>
          </cell>
          <cell r="F5894" t="str">
            <v>SPECIFY MUNICIPAL STANDARD</v>
          </cell>
          <cell r="G5894">
            <v>0</v>
          </cell>
        </row>
        <row r="5895">
          <cell r="A5895" t="str">
            <v>642E01390</v>
          </cell>
          <cell r="B5895" t="str">
            <v>Y</v>
          </cell>
          <cell r="C5895" t="str">
            <v>EACH</v>
          </cell>
          <cell r="D5895" t="str">
            <v>WORD ON PAVEMENT, 72"</v>
          </cell>
          <cell r="F5895" t="str">
            <v>SPECIFY MUNICIPAL STANDARD</v>
          </cell>
          <cell r="G5895">
            <v>0</v>
          </cell>
        </row>
        <row r="5896">
          <cell r="A5896" t="str">
            <v>642E01391</v>
          </cell>
          <cell r="B5896" t="str">
            <v>Y</v>
          </cell>
          <cell r="C5896" t="str">
            <v>EACH</v>
          </cell>
          <cell r="D5896" t="str">
            <v>WORD ON PAVEMENT, 72", AS PER PLAN</v>
          </cell>
          <cell r="F5896" t="str">
            <v>SPECIFY MUNICIPAL STANDARD</v>
          </cell>
          <cell r="G5896">
            <v>0</v>
          </cell>
        </row>
        <row r="5897">
          <cell r="A5897" t="str">
            <v>642E01400</v>
          </cell>
          <cell r="B5897" t="str">
            <v>Y</v>
          </cell>
          <cell r="C5897" t="str">
            <v>EACH</v>
          </cell>
          <cell r="D5897" t="str">
            <v>WORD ON PAVEMENT, 72", TYPE 1</v>
          </cell>
          <cell r="F5897" t="str">
            <v>SPECIFY MUNICIPAL STANDARD</v>
          </cell>
          <cell r="G5897">
            <v>0</v>
          </cell>
        </row>
        <row r="5898">
          <cell r="A5898" t="str">
            <v>642E01401</v>
          </cell>
          <cell r="B5898" t="str">
            <v>Y</v>
          </cell>
          <cell r="C5898" t="str">
            <v>EACH</v>
          </cell>
          <cell r="D5898" t="str">
            <v>WORD ON PAVEMENT, 72", TYPE 1, AS PER PLAN</v>
          </cell>
          <cell r="F5898" t="str">
            <v>SPECIFY MUNICIPAL STANDARD</v>
          </cell>
          <cell r="G5898">
            <v>0</v>
          </cell>
        </row>
        <row r="5899">
          <cell r="A5899" t="str">
            <v>642E01406</v>
          </cell>
          <cell r="B5899" t="str">
            <v>Y</v>
          </cell>
          <cell r="C5899" t="str">
            <v>EACH</v>
          </cell>
          <cell r="D5899" t="str">
            <v>WORD ON PAVEMENT, 72", TYPE 1A</v>
          </cell>
          <cell r="F5899" t="str">
            <v>SPECIFY MUNICIPAL STANDARD</v>
          </cell>
          <cell r="G5899">
            <v>0</v>
          </cell>
        </row>
        <row r="5900">
          <cell r="A5900" t="str">
            <v>642E01407</v>
          </cell>
          <cell r="B5900" t="str">
            <v>Y</v>
          </cell>
          <cell r="C5900" t="str">
            <v>EACH</v>
          </cell>
          <cell r="D5900" t="str">
            <v>WORD ON PAVEMENT, 72", TYPE 1A, AS PER PLAN</v>
          </cell>
          <cell r="F5900" t="str">
            <v>SPECIFY MUNICIPAL STANDARD</v>
          </cell>
          <cell r="G5900">
            <v>0</v>
          </cell>
        </row>
        <row r="5901">
          <cell r="A5901" t="str">
            <v>642E01408</v>
          </cell>
          <cell r="B5901" t="str">
            <v>Y</v>
          </cell>
          <cell r="C5901" t="str">
            <v>EACH</v>
          </cell>
          <cell r="D5901" t="str">
            <v>WORD ON PAVEMENT, 96"</v>
          </cell>
          <cell r="F5901" t="str">
            <v>SPECIFY MUNICIPAL STANDARD</v>
          </cell>
          <cell r="G5901">
            <v>0</v>
          </cell>
        </row>
        <row r="5902">
          <cell r="A5902" t="str">
            <v>642E01410</v>
          </cell>
          <cell r="B5902" t="str">
            <v>Y</v>
          </cell>
          <cell r="C5902" t="str">
            <v>EACH</v>
          </cell>
          <cell r="D5902" t="str">
            <v>WORD ON PAVEMENT, 96", TYPE 1</v>
          </cell>
          <cell r="F5902" t="str">
            <v>SPECIFY MUNICIPAL STANDARD</v>
          </cell>
          <cell r="G5902">
            <v>0</v>
          </cell>
        </row>
        <row r="5903">
          <cell r="A5903" t="str">
            <v>642E01411</v>
          </cell>
          <cell r="B5903" t="str">
            <v>Y</v>
          </cell>
          <cell r="C5903" t="str">
            <v>EACH</v>
          </cell>
          <cell r="D5903" t="str">
            <v>WORD ON PAVEMENT, 96", TYPE 1, AS PER PLAN</v>
          </cell>
          <cell r="F5903" t="str">
            <v>SPECIFY MUNICIPAL STANDARD</v>
          </cell>
          <cell r="G5903">
            <v>0</v>
          </cell>
        </row>
        <row r="5904">
          <cell r="A5904" t="str">
            <v>642E01420</v>
          </cell>
          <cell r="B5904" t="str">
            <v>Y</v>
          </cell>
          <cell r="C5904" t="str">
            <v>EACH</v>
          </cell>
          <cell r="D5904" t="str">
            <v>WORD ON PAVEMENT, 96", TYPE 1A</v>
          </cell>
          <cell r="F5904" t="str">
            <v>SPECIFY MUNICIPAL STANDARD</v>
          </cell>
          <cell r="G5904">
            <v>0</v>
          </cell>
        </row>
        <row r="5905">
          <cell r="A5905" t="str">
            <v>642E01421</v>
          </cell>
          <cell r="B5905" t="str">
            <v>Y</v>
          </cell>
          <cell r="C5905" t="str">
            <v>EACH</v>
          </cell>
          <cell r="D5905" t="str">
            <v>WORD ON PAVEMENT, 96", TYPE 1A, AS PER PLAN</v>
          </cell>
          <cell r="F5905" t="str">
            <v>SPECIFY MUNICIPAL STANDARD</v>
          </cell>
          <cell r="G5905">
            <v>0</v>
          </cell>
        </row>
        <row r="5906">
          <cell r="A5906" t="str">
            <v>642E01490</v>
          </cell>
          <cell r="B5906" t="str">
            <v>Y</v>
          </cell>
          <cell r="C5906" t="str">
            <v>FT</v>
          </cell>
          <cell r="D5906" t="str">
            <v>DOTTED LINE, 4"</v>
          </cell>
          <cell r="F5906" t="str">
            <v>SPECIFY MUNICIPAL STANDARD</v>
          </cell>
          <cell r="G5906">
            <v>0</v>
          </cell>
        </row>
        <row r="5907">
          <cell r="A5907" t="str">
            <v>642E01491</v>
          </cell>
          <cell r="B5907" t="str">
            <v>Y</v>
          </cell>
          <cell r="C5907" t="str">
            <v>FT</v>
          </cell>
          <cell r="D5907" t="str">
            <v>DOTTED LINE, 4", AS PER PLAN</v>
          </cell>
          <cell r="F5907" t="str">
            <v>SPECIFY MUNICIPAL STANDARD</v>
          </cell>
          <cell r="G5907">
            <v>0</v>
          </cell>
        </row>
        <row r="5908">
          <cell r="A5908" t="str">
            <v>642E01500</v>
          </cell>
          <cell r="B5908" t="str">
            <v>Y</v>
          </cell>
          <cell r="C5908" t="str">
            <v>FT</v>
          </cell>
          <cell r="D5908" t="str">
            <v>DOTTED LINE, 4", TYPE 1</v>
          </cell>
          <cell r="F5908" t="str">
            <v>SPECIFY MUNICIPAL STANDARD</v>
          </cell>
          <cell r="G5908">
            <v>0</v>
          </cell>
        </row>
        <row r="5909">
          <cell r="A5909" t="str">
            <v>642E01501</v>
          </cell>
          <cell r="B5909" t="str">
            <v>Y</v>
          </cell>
          <cell r="C5909" t="str">
            <v>FT</v>
          </cell>
          <cell r="D5909" t="str">
            <v>DOTTED LINE, 4", TYPE 1, AS PER PLAN</v>
          </cell>
          <cell r="F5909" t="str">
            <v>SPECIFY MUNICIPAL STANDARD</v>
          </cell>
          <cell r="G5909">
            <v>0</v>
          </cell>
        </row>
        <row r="5910">
          <cell r="A5910" t="str">
            <v>642E01506</v>
          </cell>
          <cell r="B5910" t="str">
            <v>Y</v>
          </cell>
          <cell r="C5910" t="str">
            <v>FT</v>
          </cell>
          <cell r="D5910" t="str">
            <v>DOTTED LINE, 4", TYPE 1A</v>
          </cell>
          <cell r="F5910" t="str">
            <v>SPECIFY MUNICIPAL STANDARD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F5911" t="str">
            <v>ADD SUPPLEMENTAL DESCRIPTION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F5912" t="str">
            <v>ADD SUPPLEMENTAL DESCRIPTION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F5913" t="str">
            <v>ADD SUPPLEMENTAL DESCRIPTION</v>
          </cell>
          <cell r="G5913">
            <v>0</v>
          </cell>
        </row>
        <row r="5914">
          <cell r="A5914" t="str">
            <v>642E01510</v>
          </cell>
          <cell r="B5914" t="str">
            <v>Y</v>
          </cell>
          <cell r="C5914" t="str">
            <v>FT</v>
          </cell>
          <cell r="D5914" t="str">
            <v>DOTTED LINE, 6", TYPE 1</v>
          </cell>
          <cell r="F5914" t="str">
            <v>DESIGN BUILD PROJECTS ONLY</v>
          </cell>
          <cell r="G5914">
            <v>0</v>
          </cell>
        </row>
        <row r="5915">
          <cell r="A5915" t="str">
            <v>642E01516</v>
          </cell>
          <cell r="B5915" t="str">
            <v>Y</v>
          </cell>
          <cell r="C5915" t="str">
            <v>FT</v>
          </cell>
          <cell r="D5915" t="str">
            <v>DOTTED LINE, 6", TYPE 1A</v>
          </cell>
          <cell r="F5915" t="str">
            <v>DESIGN BUILD PROJECTS ONLY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B6027">
            <v>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B6028">
            <v>0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B6036">
            <v>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B6037">
            <v>0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B6071" t="str">
            <v>Y</v>
          </cell>
          <cell r="C6071" t="str">
            <v>LS</v>
          </cell>
          <cell r="D6071" t="str">
            <v>TWO-WAY RADIO EQUIPMENT</v>
          </cell>
          <cell r="F6071" t="str">
            <v>CHECK UNIT OF MEASURE</v>
          </cell>
          <cell r="G6071">
            <v>0</v>
          </cell>
        </row>
        <row r="6072">
          <cell r="A6072" t="str">
            <v>644E20001</v>
          </cell>
          <cell r="B6072" t="str">
            <v>Y</v>
          </cell>
          <cell r="C6072" t="str">
            <v>LS</v>
          </cell>
          <cell r="D6072" t="str">
            <v>TWO WAY RADIO EQUIPMENT, AS PER PLAN</v>
          </cell>
          <cell r="F6072" t="str">
            <v>CHECK UNIT OF MEASURE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F6073" t="str">
            <v>ADD SUPPLEMENTAL DESCRIPTION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F6074" t="str">
            <v>ADD SUPPLEMENTAL DESCRIPTION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F6075" t="str">
            <v>ADD SUPPLEMENTAL DESCRIPTION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F6076" t="str">
            <v>ADD SUPPLEMENTAL DESCRIPTION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F6077" t="str">
            <v>ADD SUPPLEMENTAL DESCRIPTION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B6095">
            <v>0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B6104">
            <v>0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B6139" t="str">
            <v>Y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F6140" t="str">
            <v>ADD SUPPLEMENTAL DESCRIPTION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F6141" t="str">
            <v>ADD SUPPLEMENTAL DESCRIPTION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F6142" t="str">
            <v>ADD SUPPLEMENTAL DESCRIPTION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B6162">
            <v>0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B6163">
            <v>0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B6171">
            <v>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B6172">
            <v>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B6206" t="str">
            <v>Y</v>
          </cell>
          <cell r="C6206" t="str">
            <v>EACH</v>
          </cell>
          <cell r="D6206" t="str">
            <v>WORD ON PAVEMENT, 72", TYPE A</v>
          </cell>
          <cell r="F6206" t="str">
            <v>CHECK UNIT OF MEASURE</v>
          </cell>
          <cell r="G6206">
            <v>0</v>
          </cell>
        </row>
        <row r="6207">
          <cell r="A6207" t="str">
            <v>645E01400</v>
          </cell>
          <cell r="B6207" t="str">
            <v>Y</v>
          </cell>
          <cell r="C6207" t="str">
            <v>EACH</v>
          </cell>
          <cell r="D6207" t="str">
            <v>WORD ON PAVEMENT, 72", TYPE A1</v>
          </cell>
          <cell r="F6207" t="str">
            <v>CHECK UNIT OF MEASURE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F6208" t="str">
            <v>ADD SUPPLEMENTAL DESCRIPTION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F6209" t="str">
            <v>ADD SUPPLEMENTAL DESCRIPTION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F6210" t="str">
            <v>ADD SUPPLEMENTAL DESCRIPTION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F6211" t="str">
            <v>ADD SUPPLEMENTAL DESCRIPTION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B6351">
            <v>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B6352">
            <v>0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B6360">
            <v>0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B6361">
            <v>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B6395" t="str">
            <v>Y</v>
          </cell>
          <cell r="C6395" t="str">
            <v>EACH</v>
          </cell>
          <cell r="D6395" t="str">
            <v>WORD ON PAVEMENT, 72", TYPE B90</v>
          </cell>
          <cell r="F6395" t="str">
            <v>CHECK UNIT OF MEASURE</v>
          </cell>
          <cell r="G6395">
            <v>0</v>
          </cell>
        </row>
        <row r="6396">
          <cell r="A6396" t="str">
            <v>647E20712</v>
          </cell>
          <cell r="B6396" t="str">
            <v>Y</v>
          </cell>
          <cell r="C6396" t="str">
            <v>EACH</v>
          </cell>
          <cell r="D6396" t="str">
            <v>WORD ON PAVEMENT, 72", TYPE B125</v>
          </cell>
          <cell r="F6396" t="str">
            <v>CHECK UNIT OF MEASURE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F6400" t="str">
            <v>ADD SUPPLEMENTAL DESCRIPTION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F6401" t="str">
            <v>ADD SUPPLEMENTAL DESCRIPTION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B6412">
            <v>0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B6413">
            <v>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B6421">
            <v>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B6422">
            <v>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B6456" t="str">
            <v>Y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B6457" t="str">
            <v>Y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F6468" t="str">
            <v>ADD SUPPLEMENTAL DESCRIPTION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F6469" t="str">
            <v>ADD SUPPLEMENTAL DESCRIPTION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F6470" t="str">
            <v>ADD SUPPLEMENTAL DESCRIPTION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B6610">
            <v>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B6619">
            <v>0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F6654" t="str">
            <v>ADD SUPPLEMENTAL DESCRIPTION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F6655" t="str">
            <v>ADD SUPPLEMENTAL DESCRIPTION</v>
          </cell>
          <cell r="G6655">
            <v>0</v>
          </cell>
        </row>
        <row r="6656">
          <cell r="A6656" t="str">
            <v>671E15050</v>
          </cell>
          <cell r="B6656" t="str">
            <v>Y</v>
          </cell>
          <cell r="C6656" t="str">
            <v>SY</v>
          </cell>
          <cell r="D6656" t="str">
            <v>EROSION CONTROL MAT, TYPE F</v>
          </cell>
          <cell r="F6656" t="str">
            <v>DESIGN BUILD PROJECTS ONLY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F6669" t="str">
            <v>SPECIFY TYPE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F6670" t="str">
            <v>SPECIFY TYPE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F6671" t="str">
            <v>SPECIFY TYPE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F6672" t="str">
            <v>SPECIFY TYPE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F6673" t="str">
            <v>SPECIFY TYPE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F6674" t="str">
            <v>SPECIFY TYPE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F6675" t="str">
            <v>SPECIFY TYPE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F6676" t="str">
            <v>SPECIFY TYPE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F6677" t="str">
            <v>SPECIFY TYPE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F6678" t="str">
            <v>SPECIFY TYPE AND CONDITION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F6679" t="str">
            <v>SPECIFY TYPE AND CONDITION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F6680" t="str">
            <v>SPECIFY TYPE AND CONDITION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F6681" t="str">
            <v>SPECIFY TYPE AND CONDITION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F6682" t="str">
            <v>SPECIFY TYPE AND CONDITION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F6689" t="str">
            <v>SPECIFY TYPE AND CONDITION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F6690" t="str">
            <v>SPECIFY TYPE AND CONDITION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F6698" t="str">
            <v>SPECIFY TYPE AND CONDITION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F6699" t="str">
            <v>SPECIFY TYPE AND CONDITION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F6700" t="str">
            <v>SPECIFY TYPE AND CONDITION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F6701" t="str">
            <v>SPECIFY TYPE AND CONDITION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F6702" t="str">
            <v>SPECIFY TYPE AND CONDITION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F6703" t="str">
            <v>SPECIFY TYPE AND CONDITION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F6704" t="str">
            <v>SPECIFY TYPE AND CONDITION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F6705" t="str">
            <v>SPECIFY TYPE AND CONDITION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F6706" t="str">
            <v>SPECIFY TYPE AND CONDITION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F6708" t="str">
            <v>SPECIFY TYPE AND CONDITION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F6709" t="str">
            <v>SPECIFY TYPE AND CONDITION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F6710" t="str">
            <v>SPECIFY TYPE AND CONDITION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F6711" t="str">
            <v>SPECIFY TYPE AND CONDITION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F6712" t="str">
            <v>SPECIFY TYPE AND CONDITION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F6715" t="str">
            <v>SPECIFY TYPE AND CONDITION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F6716" t="str">
            <v>SPECIFY TYPE AND CONDITION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F6717" t="str">
            <v>SPECIFY TYPE AND CONDITION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F6718" t="str">
            <v>SPECIFY TYPE AND CONDITION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F6719" t="str">
            <v>SPECIFY TYPE AND CONDITION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F6720" t="str">
            <v>SPECIFY TYPE AND CONDITION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F6721" t="str">
            <v>SPECIFY TYPE AND CONDITION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F6722" t="str">
            <v>SPECIFY TYPE AND CONDITION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F6735" t="str">
            <v>SPECIFY TYPE AND CONDITION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F6736" t="str">
            <v>SPECIFY TYPE AND CONDITION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F6737" t="str">
            <v>SPECIFY TYPE AND CONDITION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F6738" t="str">
            <v>SPECIFY TYPE AND CONDITION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F6739" t="str">
            <v>SPECIFY TYPE AND CONDITION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F6740" t="str">
            <v>SPECIFY TYPE AND CONDITION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F6741" t="str">
            <v>SPECIFY TYPE AND CONDITION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F6742" t="str">
            <v>SPECIFY TYPE AND CONDITION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F6743" t="str">
            <v>SPECIFY TYPE AND CONDITION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F6744" t="str">
            <v>SPECIFY TYPE AND CONDITION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F6745" t="str">
            <v>SPECIFY TYPE AND CONDITION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F6746" t="str">
            <v>SPECIFY TYPE AND CONDITION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F6747" t="str">
            <v>SPECIFY TYPE AND CONDITION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F6748" t="str">
            <v>DESIGN BUILD PROJECTS ONLY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F6749" t="str">
            <v>ADD SUPPLEMENTAL DESCRIPTION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F6750" t="str">
            <v>ADD SUPPLEMENTAL DESCRIPTION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F6751" t="str">
            <v>ADD SUPPLEMENTAL DESCRIPTION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F6752" t="str">
            <v>ADD SUPPLEMENTAL DESCRIPTION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F6753" t="str">
            <v>ADD SUPPLEMENTAL DESCRIPTION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F6754" t="str">
            <v>ADD SUPPLEMENTAL DESCRIPTION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F6760" t="str">
            <v>ADD SUPPLEMENTAL DESCRIPTION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B6762">
            <v>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F6806" t="str">
            <v>GENERAL ONLY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B6856" t="str">
            <v>Y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B6857" t="str">
            <v>Y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B6858" t="str">
            <v>Y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B6859" t="str">
            <v>Y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B6860" t="str">
            <v>Y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B6861" t="str">
            <v>Y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B6862" t="str">
            <v>Y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B6863" t="str">
            <v>Y</v>
          </cell>
          <cell r="C6863" t="str">
            <v>FT</v>
          </cell>
          <cell r="D6863" t="str">
            <v>FIBER OPTIC CABLE, 144 FIBER</v>
          </cell>
          <cell r="F6863" t="str">
            <v>DESIGN BUILD PROJECTS ONLY</v>
          </cell>
          <cell r="G6863">
            <v>0</v>
          </cell>
        </row>
        <row r="6864">
          <cell r="A6864" t="str">
            <v>804E15050</v>
          </cell>
          <cell r="B6864" t="str">
            <v>Y</v>
          </cell>
          <cell r="C6864" t="str">
            <v>FT</v>
          </cell>
          <cell r="D6864" t="str">
            <v>FIBER OPTIC CABLE, 288 FIBER</v>
          </cell>
          <cell r="F6864" t="str">
            <v>DESIGN BUILD PROJECTS ONLY</v>
          </cell>
          <cell r="G6864">
            <v>0</v>
          </cell>
        </row>
        <row r="6865">
          <cell r="A6865" t="str">
            <v>804E19001</v>
          </cell>
          <cell r="B6865" t="str">
            <v>Y</v>
          </cell>
          <cell r="C6865" t="str">
            <v>FT</v>
          </cell>
          <cell r="D6865" t="str">
            <v>FIBER OPTIC CABLE, HYBRID, SM / MM</v>
          </cell>
          <cell r="F6865" t="str">
            <v>DESIGN BUILD PROJECTS ONLY</v>
          </cell>
          <cell r="G6865">
            <v>0</v>
          </cell>
        </row>
        <row r="6866">
          <cell r="A6866" t="str">
            <v>804E19080</v>
          </cell>
          <cell r="B6866" t="str">
            <v>Y</v>
          </cell>
          <cell r="C6866" t="str">
            <v>FT</v>
          </cell>
          <cell r="D6866" t="str">
            <v>FIBER OPTIC CABLE, ARMORED, 12 FIBER</v>
          </cell>
          <cell r="F6866" t="str">
            <v>DESIGN BUILD PROJECTS ONLY</v>
          </cell>
          <cell r="G6866">
            <v>0</v>
          </cell>
        </row>
        <row r="6867">
          <cell r="A6867" t="str">
            <v>804E20000</v>
          </cell>
          <cell r="B6867" t="str">
            <v>Y</v>
          </cell>
          <cell r="C6867" t="str">
            <v>FT</v>
          </cell>
          <cell r="D6867" t="str">
            <v>FIBER OPTIC CABLE, 18 FIBER</v>
          </cell>
          <cell r="F6867" t="str">
            <v>DESIGN BUILD PROJECTS ONLY</v>
          </cell>
          <cell r="G6867">
            <v>0</v>
          </cell>
        </row>
        <row r="6868">
          <cell r="A6868" t="str">
            <v>804E20010</v>
          </cell>
          <cell r="B6868" t="str">
            <v>Y</v>
          </cell>
          <cell r="C6868" t="str">
            <v>FT</v>
          </cell>
          <cell r="D6868" t="str">
            <v>FIBER OPTIC CABLE, ARMORED, 18 FIBER</v>
          </cell>
          <cell r="F6868" t="str">
            <v>DESIGN BUILD PROJECTS ONLY</v>
          </cell>
          <cell r="G6868">
            <v>0</v>
          </cell>
        </row>
        <row r="6869">
          <cell r="A6869" t="str">
            <v>804E20011</v>
          </cell>
          <cell r="B6869" t="str">
            <v>Y</v>
          </cell>
          <cell r="C6869" t="str">
            <v>FT</v>
          </cell>
          <cell r="D6869" t="str">
            <v>FIBER OPTIC CABLE, ARMORED, 18 FIBER, AS PER PLAN</v>
          </cell>
          <cell r="F6869" t="str">
            <v>DESIGN BUILD PROJECTS ONLY</v>
          </cell>
          <cell r="G6869">
            <v>0</v>
          </cell>
        </row>
        <row r="6870">
          <cell r="A6870" t="str">
            <v>804E20020</v>
          </cell>
          <cell r="B6870" t="str">
            <v>Y</v>
          </cell>
          <cell r="C6870" t="str">
            <v>FT</v>
          </cell>
          <cell r="D6870" t="str">
            <v>FIBER OPTIC CABLE, INTEGRAL MESSENGER WIRE, 18 FIBER</v>
          </cell>
          <cell r="F6870" t="str">
            <v>DESIGN BUILD PROJECTS ONLY</v>
          </cell>
          <cell r="G6870">
            <v>0</v>
          </cell>
        </row>
        <row r="6871">
          <cell r="A6871" t="str">
            <v>804E20034</v>
          </cell>
          <cell r="B6871" t="str">
            <v>Y</v>
          </cell>
          <cell r="C6871" t="str">
            <v>FT</v>
          </cell>
          <cell r="D6871" t="str">
            <v>FIBER OPTIC CABLE, ARMORED, 24 FIBER</v>
          </cell>
          <cell r="F6871" t="str">
            <v>DESIGN BUILD PROJECTS ONLY</v>
          </cell>
          <cell r="G6871">
            <v>0</v>
          </cell>
        </row>
        <row r="6872">
          <cell r="A6872" t="str">
            <v>804E20044</v>
          </cell>
          <cell r="B6872" t="str">
            <v>Y</v>
          </cell>
          <cell r="C6872" t="str">
            <v>FT</v>
          </cell>
          <cell r="D6872" t="str">
            <v>FIBER OPTIC CABLE, ARMORED, 36 FIBER</v>
          </cell>
          <cell r="F6872" t="str">
            <v>DESIGN BUILD PROJECTS ONLY</v>
          </cell>
          <cell r="G6872">
            <v>0</v>
          </cell>
        </row>
        <row r="6873">
          <cell r="A6873" t="str">
            <v>804E20050</v>
          </cell>
          <cell r="B6873" t="str">
            <v>Y</v>
          </cell>
          <cell r="C6873" t="str">
            <v>FT</v>
          </cell>
          <cell r="D6873" t="str">
            <v>FIBER OPTIC CABLE, ARMORED, 48 FIBER</v>
          </cell>
          <cell r="F6873" t="str">
            <v>DESIGN BUILD PROJECTS ONLY</v>
          </cell>
          <cell r="G6873">
            <v>0</v>
          </cell>
        </row>
        <row r="6874">
          <cell r="A6874" t="str">
            <v>804E20056</v>
          </cell>
          <cell r="B6874">
            <v>0</v>
          </cell>
          <cell r="C6874" t="str">
            <v>FT</v>
          </cell>
          <cell r="D6874" t="str">
            <v>FIBER OPTIC CABLE, ARMORED, 60 FIBER</v>
          </cell>
          <cell r="F6874" t="str">
            <v>DESIGN BUILD PROJECTS ONLY</v>
          </cell>
          <cell r="G6874">
            <v>0</v>
          </cell>
        </row>
        <row r="6875">
          <cell r="A6875" t="str">
            <v>804E20110</v>
          </cell>
          <cell r="B6875" t="str">
            <v>Y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B6876" t="str">
            <v>Y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B6877" t="str">
            <v>Y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B6878" t="str">
            <v>Y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B6879" t="str">
            <v>Y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B6880" t="str">
            <v>Y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B6881" t="str">
            <v>Y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B6882" t="str">
            <v>Y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B6883" t="str">
            <v>Y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B6884" t="str">
            <v>Y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B6885" t="str">
            <v>Y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B6886" t="str">
            <v>Y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B6887" t="str">
            <v>Y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B6888" t="str">
            <v>Y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B6889" t="str">
            <v>Y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B6890" t="str">
            <v>Y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B6891" t="str">
            <v>Y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B6892" t="str">
            <v>Y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B6893" t="str">
            <v>Y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B6894" t="str">
            <v>Y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B6895" t="str">
            <v>Y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B6896" t="str">
            <v>Y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B6897" t="str">
            <v>Y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B6898" t="str">
            <v>Y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B6899" t="str">
            <v>Y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B6900" t="str">
            <v>Y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B6901" t="str">
            <v>Y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B6902" t="str">
            <v>Y</v>
          </cell>
          <cell r="C6902" t="str">
            <v>EACH</v>
          </cell>
          <cell r="D6902" t="str">
            <v>FIBER TERMINATION PANEL, 6 FIBER</v>
          </cell>
          <cell r="F6902" t="str">
            <v>ADD SUPPLEMENTAL DESCRIPTION</v>
          </cell>
          <cell r="G6902">
            <v>0</v>
          </cell>
        </row>
        <row r="6903">
          <cell r="A6903" t="str">
            <v>804E34001</v>
          </cell>
          <cell r="B6903" t="str">
            <v>Y</v>
          </cell>
          <cell r="C6903" t="str">
            <v>EACH</v>
          </cell>
          <cell r="D6903" t="str">
            <v>FIBER TERMINATION PANEL, 6 FIBER, AS PER PLAN</v>
          </cell>
          <cell r="F6903" t="str">
            <v>ADD SUPPLEMENTAL DESCRIPTION</v>
          </cell>
          <cell r="G6903">
            <v>0</v>
          </cell>
        </row>
        <row r="6904">
          <cell r="A6904" t="str">
            <v>804E34012</v>
          </cell>
          <cell r="B6904" t="str">
            <v>Y</v>
          </cell>
          <cell r="C6904" t="str">
            <v>EACH</v>
          </cell>
          <cell r="D6904" t="str">
            <v>FIBER TERMINATION PANEL, 12 FIBER</v>
          </cell>
          <cell r="F6904" t="str">
            <v>ADD SUPPLEMENTAL DESCRIPTION</v>
          </cell>
          <cell r="G6904">
            <v>0</v>
          </cell>
        </row>
        <row r="6905">
          <cell r="A6905" t="str">
            <v>804E34013</v>
          </cell>
          <cell r="B6905" t="str">
            <v>Y</v>
          </cell>
          <cell r="C6905" t="str">
            <v>EACH</v>
          </cell>
          <cell r="D6905" t="str">
            <v>FIBER TERMINATION PANEL, 12 FIBER, AS PER PLAN</v>
          </cell>
          <cell r="F6905" t="str">
            <v>ADD SUPPLEMENTAL DESCRIPTION</v>
          </cell>
          <cell r="G6905">
            <v>0</v>
          </cell>
        </row>
        <row r="6906">
          <cell r="A6906" t="str">
            <v>804E34022</v>
          </cell>
          <cell r="B6906" t="str">
            <v>Y</v>
          </cell>
          <cell r="C6906" t="str">
            <v>EACH</v>
          </cell>
          <cell r="D6906" t="str">
            <v>FIBER TERMINATION PANEL, 24 FIBER</v>
          </cell>
          <cell r="F6906" t="str">
            <v>ADD SUPPLEMENTAL DESCRIPTION</v>
          </cell>
          <cell r="G6906">
            <v>0</v>
          </cell>
        </row>
        <row r="6907">
          <cell r="A6907" t="str">
            <v>804E34023</v>
          </cell>
          <cell r="B6907" t="str">
            <v>Y</v>
          </cell>
          <cell r="C6907" t="str">
            <v>EACH</v>
          </cell>
          <cell r="D6907" t="str">
            <v>FIBER TERMINATION PANEL, 24 FIBER, AS PER PLAN</v>
          </cell>
          <cell r="F6907" t="str">
            <v>ADD SUPPLEMENTAL DESCRIPTION</v>
          </cell>
          <cell r="G6907">
            <v>0</v>
          </cell>
        </row>
        <row r="6908">
          <cell r="A6908" t="str">
            <v>804E34026</v>
          </cell>
          <cell r="B6908" t="str">
            <v>Y</v>
          </cell>
          <cell r="C6908" t="str">
            <v>EACH</v>
          </cell>
          <cell r="D6908" t="str">
            <v>FIBER TERMINATION PANEL, 36 FIBER</v>
          </cell>
          <cell r="F6908" t="str">
            <v>ADD SUPPLEMENTAL DESCRIPTION</v>
          </cell>
          <cell r="G6908">
            <v>0</v>
          </cell>
        </row>
        <row r="6909">
          <cell r="A6909" t="str">
            <v>804E34030</v>
          </cell>
          <cell r="B6909" t="str">
            <v>Y</v>
          </cell>
          <cell r="C6909" t="str">
            <v>EACH</v>
          </cell>
          <cell r="D6909" t="str">
            <v>FIBER TERMINATION PANEL, 48 FIBER</v>
          </cell>
          <cell r="F6909" t="str">
            <v>ADD SUPPLEMENTAL DESCRIPTION</v>
          </cell>
          <cell r="G6909">
            <v>0</v>
          </cell>
        </row>
        <row r="6910">
          <cell r="A6910" t="str">
            <v>804E34042</v>
          </cell>
          <cell r="B6910" t="str">
            <v>Y</v>
          </cell>
          <cell r="C6910" t="str">
            <v>EACH</v>
          </cell>
          <cell r="D6910" t="str">
            <v>FIBER TERMINATION PANEL, 72 FIBER</v>
          </cell>
          <cell r="F6910" t="str">
            <v>ADD SUPPLEMENTAL DESCRIPTION</v>
          </cell>
          <cell r="G6910">
            <v>0</v>
          </cell>
        </row>
        <row r="6911">
          <cell r="A6911" t="str">
            <v>804E34062</v>
          </cell>
          <cell r="B6911" t="str">
            <v>Y</v>
          </cell>
          <cell r="C6911" t="str">
            <v>EACH</v>
          </cell>
          <cell r="D6911" t="str">
            <v>FIBER TERMINATION PANEL, 144 FIBER</v>
          </cell>
          <cell r="F6911" t="str">
            <v>ADD SUPPLEMENTAL DESCRIPTION</v>
          </cell>
          <cell r="G6911">
            <v>0</v>
          </cell>
        </row>
        <row r="6912">
          <cell r="A6912" t="str">
            <v>804E34082</v>
          </cell>
          <cell r="B6912" t="str">
            <v>Y</v>
          </cell>
          <cell r="C6912" t="str">
            <v>EACH</v>
          </cell>
          <cell r="D6912" t="str">
            <v>FIBER TERMINATION PANEL, 288 FIBER</v>
          </cell>
          <cell r="F6912" t="str">
            <v>ADD SUPPLEMENTAL DESCRIPTION</v>
          </cell>
          <cell r="G6912">
            <v>0</v>
          </cell>
        </row>
        <row r="6913">
          <cell r="A6913" t="str">
            <v>804E35000</v>
          </cell>
          <cell r="B6913" t="str">
            <v>Y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B6914" t="str">
            <v>Y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B6915" t="str">
            <v>Y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B6916" t="str">
            <v>Y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B6917" t="str">
            <v>Y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B6918" t="str">
            <v>Y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B6919" t="str">
            <v>Y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B6920" t="str">
            <v>Y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B6921" t="str">
            <v>Y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B6922" t="str">
            <v>Y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B6923" t="str">
            <v>Y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B6924">
            <v>0</v>
          </cell>
          <cell r="C6924" t="str">
            <v>LS</v>
          </cell>
          <cell r="D6924" t="str">
            <v>FIBER OPTIC TRAINING</v>
          </cell>
          <cell r="F6924" t="str">
            <v>ADD SUPPLEMENTAL DESCRIPTION</v>
          </cell>
          <cell r="G6924">
            <v>0</v>
          </cell>
        </row>
        <row r="6925">
          <cell r="A6925" t="str">
            <v>804E38000</v>
          </cell>
          <cell r="B6925">
            <v>1</v>
          </cell>
          <cell r="C6925" t="str">
            <v>EACH</v>
          </cell>
          <cell r="D6925" t="str">
            <v>FIBER OPTIC CABLE MODEM</v>
          </cell>
          <cell r="F6925" t="str">
            <v>ADD SUPPLEMENTAL DESCRIPTION</v>
          </cell>
          <cell r="G6925">
            <v>0</v>
          </cell>
        </row>
        <row r="6926">
          <cell r="A6926" t="str">
            <v>804E38001</v>
          </cell>
          <cell r="B6926">
            <v>1</v>
          </cell>
          <cell r="C6926" t="str">
            <v>EACH</v>
          </cell>
          <cell r="D6926" t="str">
            <v>FIBER OPTIC CABLE MODEM, AS PER PLAN</v>
          </cell>
          <cell r="F6926" t="str">
            <v>ADD SUPPLEMENTAL DESCRIPTION</v>
          </cell>
          <cell r="G6926">
            <v>0</v>
          </cell>
        </row>
        <row r="6927">
          <cell r="A6927" t="str">
            <v>804E38100</v>
          </cell>
          <cell r="B6927">
            <v>1</v>
          </cell>
          <cell r="C6927" t="str">
            <v>EACH</v>
          </cell>
          <cell r="D6927" t="str">
            <v>FIBER OPTIC CABLE MEDIA CONVERTER, ETHERNET</v>
          </cell>
          <cell r="F6927" t="str">
            <v>ADD SUPPLEMENTAL DESCRIPTION</v>
          </cell>
          <cell r="G6927">
            <v>0</v>
          </cell>
        </row>
        <row r="6928">
          <cell r="A6928" t="str">
            <v>804E38101</v>
          </cell>
          <cell r="B6928">
            <v>1</v>
          </cell>
          <cell r="C6928" t="str">
            <v>EACH</v>
          </cell>
          <cell r="D6928" t="str">
            <v>FIBER OPTIC CABLE MEDIA CONVERTER, ETHERNET, AS PER PLAN</v>
          </cell>
          <cell r="F6928" t="str">
            <v>ADD SUPPLEMENTAL DESCRIPTION</v>
          </cell>
          <cell r="G6928">
            <v>0</v>
          </cell>
        </row>
        <row r="6929">
          <cell r="A6929" t="str">
            <v>804E38150</v>
          </cell>
          <cell r="B6929">
            <v>1</v>
          </cell>
          <cell r="C6929" t="str">
            <v>EACH</v>
          </cell>
          <cell r="D6929" t="str">
            <v>FIBER OPTIC CABLE MEDIA CONVERTER, SERIAL</v>
          </cell>
          <cell r="F6929" t="str">
            <v>ADD SUPPLEMENTAL DESCRIPTION</v>
          </cell>
          <cell r="G6929">
            <v>0</v>
          </cell>
        </row>
        <row r="6930">
          <cell r="A6930" t="str">
            <v>804E38151</v>
          </cell>
          <cell r="B6930">
            <v>1</v>
          </cell>
          <cell r="C6930" t="str">
            <v>EACH</v>
          </cell>
          <cell r="D6930" t="str">
            <v>FIBER OPTIC CABLE MEDIA CONVERTER, SERIAL, AS PER PLAN</v>
          </cell>
          <cell r="F6930" t="str">
            <v>ADD SUPPLEMENTAL DESCRIPTION</v>
          </cell>
          <cell r="G6930">
            <v>0</v>
          </cell>
        </row>
        <row r="6931">
          <cell r="A6931" t="str">
            <v>804E39000</v>
          </cell>
          <cell r="B6931">
            <v>1</v>
          </cell>
          <cell r="C6931" t="str">
            <v>EACH</v>
          </cell>
          <cell r="D6931" t="str">
            <v>FIBER OPTIC OPTICAL TIME DOMAIN REFLECTOMETER (OTDR)</v>
          </cell>
          <cell r="F6931" t="str">
            <v>ADD SUPPLEMENTAL DESCRIPTION</v>
          </cell>
          <cell r="G6931">
            <v>0</v>
          </cell>
        </row>
        <row r="6932">
          <cell r="A6932" t="str">
            <v>804E39100</v>
          </cell>
          <cell r="B6932">
            <v>1</v>
          </cell>
          <cell r="C6932" t="str">
            <v>EACH</v>
          </cell>
          <cell r="D6932" t="str">
            <v>FIBER OPTIC CLEAVER</v>
          </cell>
          <cell r="F6932" t="str">
            <v>ADD SUPPLEMENTAL DESCRIPTION</v>
          </cell>
          <cell r="G6932">
            <v>0</v>
          </cell>
        </row>
        <row r="6933">
          <cell r="A6933" t="str">
            <v>804E39200</v>
          </cell>
          <cell r="B6933">
            <v>1</v>
          </cell>
          <cell r="C6933" t="str">
            <v>EACH</v>
          </cell>
          <cell r="D6933" t="str">
            <v>FIBER OPTIC POWER METER</v>
          </cell>
          <cell r="F6933" t="str">
            <v>ADD SUPPLEMENTAL DESCRIPTION</v>
          </cell>
          <cell r="G6933">
            <v>0</v>
          </cell>
        </row>
        <row r="6934">
          <cell r="A6934" t="str">
            <v>804E39300</v>
          </cell>
          <cell r="B6934">
            <v>1</v>
          </cell>
          <cell r="C6934" t="str">
            <v>EACH</v>
          </cell>
          <cell r="D6934" t="str">
            <v>FIBER OPTIC VISUAL FAULT LOCATOR</v>
          </cell>
          <cell r="F6934" t="str">
            <v>ADD SUPPLEMENTAL DESCRIPTION</v>
          </cell>
          <cell r="G6934">
            <v>0</v>
          </cell>
        </row>
        <row r="6935">
          <cell r="A6935" t="str">
            <v>804E98000</v>
          </cell>
          <cell r="B6935">
            <v>1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B6936">
            <v>1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B6938">
            <v>1</v>
          </cell>
          <cell r="C6938" t="str">
            <v>EACH</v>
          </cell>
          <cell r="D6938" t="str">
            <v>GLOBAL POSITIONING SYSTEM CLOCK ASSEMBLY</v>
          </cell>
          <cell r="F6938" t="str">
            <v>ADD SUPPLEMENTAL DESCRIPTION</v>
          </cell>
          <cell r="G6938">
            <v>0</v>
          </cell>
        </row>
        <row r="6939">
          <cell r="A6939" t="str">
            <v>805E00101</v>
          </cell>
          <cell r="B6939">
            <v>1</v>
          </cell>
          <cell r="C6939" t="str">
            <v>EACH</v>
          </cell>
          <cell r="D6939" t="str">
            <v>GLOBAL POSITIONING SYSTEM CLOCK ASSEMBLY, AS PER PLAN</v>
          </cell>
          <cell r="F6939" t="str">
            <v>ADD SUPPLEMENTAL DESCRIPTION</v>
          </cell>
          <cell r="G6939">
            <v>0</v>
          </cell>
        </row>
        <row r="6940">
          <cell r="A6940" t="str">
            <v>806E00100</v>
          </cell>
          <cell r="B6940">
            <v>1</v>
          </cell>
          <cell r="C6940" t="str">
            <v>CY</v>
          </cell>
          <cell r="D6940" t="str">
            <v>ASPHALT CONCRETE SURFACE COURSE, 12.5MM, TYPE A</v>
          </cell>
          <cell r="F6940" t="str">
            <v>ADD SUPPLEMENTAL DESCRIPTION</v>
          </cell>
          <cell r="G6940">
            <v>0</v>
          </cell>
        </row>
        <row r="6941">
          <cell r="A6941" t="str">
            <v>806E00101</v>
          </cell>
          <cell r="B6941">
            <v>1</v>
          </cell>
          <cell r="C6941" t="str">
            <v>CY</v>
          </cell>
          <cell r="D6941" t="str">
            <v>ASPHALT CONCRETE SURFACE COURSE, 12.5MM, TYPE A, AS PER PLAN</v>
          </cell>
          <cell r="F6941" t="str">
            <v>ADD SUPPLEMENTAL DESCRIPTION</v>
          </cell>
          <cell r="G6941">
            <v>0</v>
          </cell>
        </row>
        <row r="6942">
          <cell r="A6942" t="str">
            <v>806E00200</v>
          </cell>
          <cell r="B6942">
            <v>1</v>
          </cell>
          <cell r="C6942" t="str">
            <v>CY</v>
          </cell>
          <cell r="D6942" t="str">
            <v>ASPHALT CONCRETE SURFACE COURSE, 12.5MM, TYPE B</v>
          </cell>
          <cell r="F6942" t="str">
            <v>ADD SUPPLEMENTAL DESCRIPTION</v>
          </cell>
          <cell r="G6942">
            <v>0</v>
          </cell>
        </row>
        <row r="6943">
          <cell r="A6943" t="str">
            <v>806E10100</v>
          </cell>
          <cell r="B6943">
            <v>1</v>
          </cell>
          <cell r="C6943" t="str">
            <v>CY</v>
          </cell>
          <cell r="D6943" t="str">
            <v>ASPHALT CONCRETE SURFACE COURSE, 9.5MM, TYPE A</v>
          </cell>
          <cell r="F6943" t="str">
            <v>ADD SUPPLEMENTAL DESCRIPTION</v>
          </cell>
          <cell r="G6943">
            <v>0</v>
          </cell>
        </row>
        <row r="6944">
          <cell r="A6944" t="str">
            <v>806E10200</v>
          </cell>
          <cell r="B6944">
            <v>1</v>
          </cell>
          <cell r="C6944" t="str">
            <v>CY</v>
          </cell>
          <cell r="D6944" t="str">
            <v>ASPHALT CONCRETE SURFACE COURSE, 9.5MM, TYPE B</v>
          </cell>
          <cell r="F6944" t="str">
            <v>ADD SUPPLEMENTAL DESCRIPTION</v>
          </cell>
          <cell r="G6944">
            <v>0</v>
          </cell>
        </row>
        <row r="6945">
          <cell r="A6945" t="str">
            <v>809E60000</v>
          </cell>
          <cell r="B6945" t="str">
            <v>Y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B6946" t="str">
            <v>Y</v>
          </cell>
          <cell r="C6946" t="str">
            <v>EACH</v>
          </cell>
          <cell r="D6946" t="str">
            <v>CCTV IP-CAMERA SYSTEM, DOME-TYPE, AS PER PLAN</v>
          </cell>
          <cell r="F6946" t="str">
            <v>CHECK UNIT OF MEASURE</v>
          </cell>
          <cell r="G6946">
            <v>0</v>
          </cell>
        </row>
        <row r="6947">
          <cell r="A6947" t="str">
            <v>809E60010</v>
          </cell>
          <cell r="B6947" t="str">
            <v>Y</v>
          </cell>
          <cell r="C6947" t="str">
            <v>EACH</v>
          </cell>
          <cell r="D6947" t="str">
            <v>CCTV IP-CAMERA SYSTEM, TYPE HD, WALL/TUNNEL</v>
          </cell>
          <cell r="F6947" t="str">
            <v>CHECK UNIT OF MEASURE</v>
          </cell>
          <cell r="G6947">
            <v>0</v>
          </cell>
        </row>
        <row r="6948">
          <cell r="A6948" t="str">
            <v>809E60020</v>
          </cell>
          <cell r="B6948" t="str">
            <v>Y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B6949" t="str">
            <v>Y</v>
          </cell>
          <cell r="C6949" t="str">
            <v>EACH</v>
          </cell>
          <cell r="D6949" t="str">
            <v>CCTV CONCRETE POLE WITH LOWERING UNIT, 70 FEET</v>
          </cell>
          <cell r="F6949" t="str">
            <v>CHECK UNIT OF MEASURE</v>
          </cell>
          <cell r="G6949">
            <v>0</v>
          </cell>
        </row>
        <row r="6950">
          <cell r="A6950" t="str">
            <v>809E61010</v>
          </cell>
          <cell r="B6950" t="str">
            <v>Y</v>
          </cell>
          <cell r="C6950" t="str">
            <v>EACH</v>
          </cell>
          <cell r="D6950" t="str">
            <v>CCTV CONCRETE POLE WITH LOWERING UNIT, 50 FEET</v>
          </cell>
          <cell r="F6950" t="str">
            <v>CHECK UNIT OF MEASURE</v>
          </cell>
          <cell r="G6950">
            <v>0</v>
          </cell>
        </row>
        <row r="6951">
          <cell r="A6951" t="str">
            <v>809E61090</v>
          </cell>
          <cell r="B6951" t="str">
            <v>Y</v>
          </cell>
          <cell r="C6951" t="str">
            <v>EACH</v>
          </cell>
          <cell r="D6951" t="str">
            <v>CCTV LOWERING UNIT</v>
          </cell>
          <cell r="F6951" t="str">
            <v>CHECK UNIT OF MEASURE</v>
          </cell>
          <cell r="G6951">
            <v>0</v>
          </cell>
        </row>
        <row r="6952">
          <cell r="A6952" t="str">
            <v>809E63000</v>
          </cell>
          <cell r="B6952" t="str">
            <v>Y</v>
          </cell>
          <cell r="C6952" t="str">
            <v>EACH</v>
          </cell>
          <cell r="D6952" t="str">
            <v>DYNAMIC MESSAGE SIGN (DMS), FULL-SIZE WALK-IN</v>
          </cell>
          <cell r="F6952" t="str">
            <v>CHECK UNIT OF MEASURE</v>
          </cell>
          <cell r="G6952">
            <v>0</v>
          </cell>
        </row>
        <row r="6953">
          <cell r="A6953" t="str">
            <v>809E63001</v>
          </cell>
          <cell r="B6953" t="str">
            <v>Y</v>
          </cell>
          <cell r="C6953" t="str">
            <v>EACH</v>
          </cell>
          <cell r="D6953" t="str">
            <v>DYNAMIC MESSAGE SIGN (DMS), FULL-SIZE WALK-IN, AS PER PLAN</v>
          </cell>
          <cell r="F6953" t="str">
            <v>CHECK UNIT OF MEASURE</v>
          </cell>
          <cell r="G6953">
            <v>0</v>
          </cell>
        </row>
        <row r="6954">
          <cell r="A6954" t="str">
            <v>809E63010</v>
          </cell>
          <cell r="B6954" t="str">
            <v>Y</v>
          </cell>
          <cell r="C6954" t="str">
            <v>EACH</v>
          </cell>
          <cell r="D6954" t="str">
            <v>DYNAMIC MESSAGE SIGN (DMS), FRONT-ACCESS</v>
          </cell>
          <cell r="F6954" t="str">
            <v>CHECK UNIT OF MEASURE</v>
          </cell>
          <cell r="G6954">
            <v>0</v>
          </cell>
        </row>
        <row r="6955">
          <cell r="A6955" t="str">
            <v>809E63020</v>
          </cell>
          <cell r="B6955" t="str">
            <v>Y</v>
          </cell>
          <cell r="C6955" t="str">
            <v>EACH</v>
          </cell>
          <cell r="D6955" t="str">
            <v>DESTINATION DYNAMIC MESSAGE SIGN (DDMS), FREEWAY - TWO-LINE</v>
          </cell>
          <cell r="F6955" t="str">
            <v>CHECK UNIT OF MEASURE</v>
          </cell>
          <cell r="G6955">
            <v>0</v>
          </cell>
        </row>
        <row r="6956">
          <cell r="A6956" t="str">
            <v>809E63030</v>
          </cell>
          <cell r="B6956" t="str">
            <v>Y</v>
          </cell>
          <cell r="C6956" t="str">
            <v>EACH</v>
          </cell>
          <cell r="D6956" t="str">
            <v>DESTINATION DYNAMIC MESSAGE SIGN (DDMS), FREEWAY - THREE-LINE</v>
          </cell>
          <cell r="F6956" t="str">
            <v>CHECK UNIT OF MEASURE</v>
          </cell>
          <cell r="G6956">
            <v>0</v>
          </cell>
        </row>
        <row r="6957">
          <cell r="A6957" t="str">
            <v>809E63040</v>
          </cell>
          <cell r="B6957" t="str">
            <v>Y</v>
          </cell>
          <cell r="C6957" t="str">
            <v>EACH</v>
          </cell>
          <cell r="D6957" t="str">
            <v>DESTINATION DYNAMIC MESSAGE SIGN (DDMS), ARTERIAL - TWO-LINE</v>
          </cell>
          <cell r="F6957" t="str">
            <v>CHECK UNIT OF MEASURE</v>
          </cell>
          <cell r="G6957">
            <v>0</v>
          </cell>
        </row>
        <row r="6958">
          <cell r="A6958" t="str">
            <v>809E63050</v>
          </cell>
          <cell r="B6958" t="str">
            <v>Y</v>
          </cell>
          <cell r="C6958" t="str">
            <v>EACH</v>
          </cell>
          <cell r="D6958" t="str">
            <v>DESTINATION DYNAMIC MESSAGE SIGN (DDMS), ARTERIAL - THREE-LINE</v>
          </cell>
          <cell r="F6958" t="str">
            <v>CHECK UNIT OF MEASURE</v>
          </cell>
          <cell r="G6958">
            <v>0</v>
          </cell>
        </row>
        <row r="6959">
          <cell r="A6959" t="str">
            <v>809E64000</v>
          </cell>
          <cell r="B6959" t="str">
            <v>Y</v>
          </cell>
          <cell r="C6959" t="str">
            <v>EACH</v>
          </cell>
          <cell r="D6959" t="str">
            <v>HIGHWAY ADVISORY RADIO (HAR) ASSEMBLY</v>
          </cell>
          <cell r="F6959" t="str">
            <v>CHECK UNIT OF MEASURE</v>
          </cell>
          <cell r="G6959">
            <v>0</v>
          </cell>
        </row>
        <row r="6960">
          <cell r="A6960" t="str">
            <v>809E64010</v>
          </cell>
          <cell r="B6960" t="str">
            <v>Y</v>
          </cell>
          <cell r="C6960" t="str">
            <v>EACH</v>
          </cell>
          <cell r="D6960" t="str">
            <v>HIGHWAY ADVISORY RADIO (HAR) FLASHING BEACON SYSTEM</v>
          </cell>
          <cell r="F6960" t="str">
            <v>ADD SUPPLEMENTAL DESCRIPTION</v>
          </cell>
          <cell r="G6960">
            <v>0</v>
          </cell>
        </row>
        <row r="6961">
          <cell r="A6961" t="str">
            <v>809E64500</v>
          </cell>
          <cell r="B6961" t="str">
            <v>Y</v>
          </cell>
          <cell r="C6961" t="str">
            <v>EACH</v>
          </cell>
          <cell r="D6961" t="str">
            <v>HIGH-SPEED ETHERNET RADIO</v>
          </cell>
          <cell r="F6961" t="str">
            <v>ADD SUPPLEMENTAL DESCRIPTION</v>
          </cell>
          <cell r="G6961">
            <v>0</v>
          </cell>
        </row>
        <row r="6962">
          <cell r="A6962" t="str">
            <v>809E64550</v>
          </cell>
          <cell r="B6962" t="str">
            <v>Y</v>
          </cell>
          <cell r="C6962" t="str">
            <v>FT</v>
          </cell>
          <cell r="D6962" t="str">
            <v>ETHERNET CABLE, OUTDOOR-RATED</v>
          </cell>
          <cell r="F6962" t="str">
            <v>ADD SUPPLEMENTAL DESCRIPTION</v>
          </cell>
          <cell r="G6962">
            <v>0</v>
          </cell>
        </row>
        <row r="6963">
          <cell r="A6963" t="str">
            <v>809E65000</v>
          </cell>
          <cell r="B6963" t="str">
            <v>Y</v>
          </cell>
          <cell r="C6963" t="str">
            <v>EACH</v>
          </cell>
          <cell r="D6963" t="str">
            <v>ITS CABINET - GROUND MOUNTED</v>
          </cell>
          <cell r="F6963" t="str">
            <v>ADD SUPPLEMENTAL DESCRIPTION</v>
          </cell>
          <cell r="G6963">
            <v>0</v>
          </cell>
        </row>
        <row r="6964">
          <cell r="A6964" t="str">
            <v>809E65010</v>
          </cell>
          <cell r="B6964" t="str">
            <v>Y</v>
          </cell>
          <cell r="C6964" t="str">
            <v>EACH</v>
          </cell>
          <cell r="D6964" t="str">
            <v>ITS CABINET - POLE MOUNTED</v>
          </cell>
          <cell r="F6964" t="str">
            <v>CHECK UNIT OF MEASURE</v>
          </cell>
          <cell r="G6964">
            <v>0</v>
          </cell>
        </row>
        <row r="6965">
          <cell r="A6965" t="str">
            <v>809E65020</v>
          </cell>
          <cell r="B6965" t="str">
            <v>Y</v>
          </cell>
          <cell r="C6965" t="str">
            <v>EACH</v>
          </cell>
          <cell r="D6965" t="str">
            <v>ITS CABINET - POWER DISTRIBUTION CABINET (PDC)</v>
          </cell>
          <cell r="F6965" t="str">
            <v>CHECK UNIT OF MEASURE</v>
          </cell>
          <cell r="G6965">
            <v>0</v>
          </cell>
        </row>
        <row r="6966">
          <cell r="A6966" t="str">
            <v>809E65030</v>
          </cell>
          <cell r="B6966" t="str">
            <v>Y</v>
          </cell>
          <cell r="C6966" t="str">
            <v>EACH</v>
          </cell>
          <cell r="D6966" t="str">
            <v>ITS CABINET - RAMP METER</v>
          </cell>
          <cell r="F6966" t="str">
            <v>CHECK UNIT OF MEASURE</v>
          </cell>
          <cell r="G6966">
            <v>0</v>
          </cell>
        </row>
        <row r="6967">
          <cell r="A6967" t="str">
            <v>809E65990</v>
          </cell>
          <cell r="B6967" t="str">
            <v>Y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B6968" t="str">
            <v>Y</v>
          </cell>
          <cell r="C6968" t="str">
            <v>EACH</v>
          </cell>
          <cell r="D6968" t="str">
            <v>CLOSED LOOP ARTERIAL TRAFFIC SIGNAL SYSTEM</v>
          </cell>
          <cell r="F6968" t="str">
            <v>CHECK UNIT OF MEASURE</v>
          </cell>
          <cell r="G6968">
            <v>0</v>
          </cell>
        </row>
        <row r="6969">
          <cell r="A6969" t="str">
            <v>809E66010</v>
          </cell>
          <cell r="B6969" t="str">
            <v>Y</v>
          </cell>
          <cell r="C6969" t="str">
            <v>EACH</v>
          </cell>
          <cell r="D6969" t="str">
            <v>CENTRALLY CONTROLLED ARTERIAL TRAFFIC SIGNAL SYSTEM</v>
          </cell>
          <cell r="F6969" t="str">
            <v>CHECK UNIT OF MEASURE</v>
          </cell>
          <cell r="G6969">
            <v>0</v>
          </cell>
        </row>
        <row r="6970">
          <cell r="A6970" t="str">
            <v>809E66020</v>
          </cell>
          <cell r="B6970" t="str">
            <v>Y</v>
          </cell>
          <cell r="C6970" t="str">
            <v>EACH</v>
          </cell>
          <cell r="D6970" t="str">
            <v>HIGHWAY RAIL / TRAFFIC SIGNAL PRE-EMPTION</v>
          </cell>
          <cell r="F6970" t="str">
            <v>CHECK UNIT OF MEASURE</v>
          </cell>
          <cell r="G6970">
            <v>0</v>
          </cell>
        </row>
        <row r="6971">
          <cell r="A6971" t="str">
            <v>809E66030</v>
          </cell>
          <cell r="B6971" t="str">
            <v>Y</v>
          </cell>
          <cell r="C6971" t="str">
            <v>EACH</v>
          </cell>
          <cell r="D6971" t="str">
            <v>TRAFFIC SIGNAL SYSTEM WITH EMERGENCY VEHICLE PRE-EMPTION</v>
          </cell>
          <cell r="F6971" t="str">
            <v>CHECK UNIT OF MEASURE</v>
          </cell>
          <cell r="G6971">
            <v>0</v>
          </cell>
        </row>
        <row r="6972">
          <cell r="A6972" t="str">
            <v>809E66040</v>
          </cell>
          <cell r="B6972" t="str">
            <v>Y</v>
          </cell>
          <cell r="C6972" t="str">
            <v>EACH</v>
          </cell>
          <cell r="D6972" t="str">
            <v>TRAFFIC SIGNAL SYSTEM WITH TRANSIT PRIORITY</v>
          </cell>
          <cell r="F6972" t="str">
            <v>CHECK UNIT OF MEASURE</v>
          </cell>
          <cell r="G6972">
            <v>0</v>
          </cell>
        </row>
        <row r="6973">
          <cell r="A6973" t="str">
            <v>809E66050</v>
          </cell>
          <cell r="B6973" t="str">
            <v>Y</v>
          </cell>
          <cell r="C6973" t="str">
            <v>EACH</v>
          </cell>
          <cell r="D6973" t="str">
            <v>ADAPTIVE TRAFFIC SIGNAL CONTROL SYSTEM</v>
          </cell>
          <cell r="F6973" t="str">
            <v>CHECK UNIT OF MEASURE</v>
          </cell>
          <cell r="G6973">
            <v>0</v>
          </cell>
        </row>
        <row r="6974">
          <cell r="A6974" t="str">
            <v>809E67000</v>
          </cell>
          <cell r="B6974" t="str">
            <v>Y</v>
          </cell>
          <cell r="C6974" t="str">
            <v>EACH</v>
          </cell>
          <cell r="D6974" t="str">
            <v>RAMP METER SYSTEM</v>
          </cell>
          <cell r="F6974" t="str">
            <v>CHECK UNIT OF MEASURE</v>
          </cell>
          <cell r="G6974">
            <v>0</v>
          </cell>
        </row>
        <row r="6975">
          <cell r="A6975" t="str">
            <v>809E67050</v>
          </cell>
          <cell r="B6975" t="str">
            <v>Y</v>
          </cell>
          <cell r="C6975" t="str">
            <v>EACH</v>
          </cell>
          <cell r="D6975" t="str">
            <v>RAMP METER TRAINING</v>
          </cell>
          <cell r="F6975" t="str">
            <v>CHECK UNIT OF MEASURE</v>
          </cell>
          <cell r="G6975">
            <v>0</v>
          </cell>
        </row>
        <row r="6976">
          <cell r="A6976" t="str">
            <v>809E68900</v>
          </cell>
          <cell r="B6976" t="str">
            <v>Y</v>
          </cell>
          <cell r="C6976" t="str">
            <v>EACH</v>
          </cell>
          <cell r="D6976" t="str">
            <v>SIDE-FIRED RADAR DETECTOR</v>
          </cell>
          <cell r="F6976" t="str">
            <v>CHECK UNIT OF MEASURE</v>
          </cell>
          <cell r="G6976">
            <v>0</v>
          </cell>
        </row>
        <row r="6977">
          <cell r="A6977" t="str">
            <v>809E69000</v>
          </cell>
          <cell r="B6977" t="str">
            <v>Y</v>
          </cell>
          <cell r="C6977" t="str">
            <v>EACH</v>
          </cell>
          <cell r="D6977" t="str">
            <v>ADVANCE RADAR DETECTION</v>
          </cell>
          <cell r="F6977" t="str">
            <v>CHECK UNIT OF MEASURE</v>
          </cell>
          <cell r="G6977">
            <v>0</v>
          </cell>
        </row>
        <row r="6978">
          <cell r="A6978" t="str">
            <v>809E69001</v>
          </cell>
          <cell r="B6978" t="str">
            <v>Y</v>
          </cell>
          <cell r="C6978" t="str">
            <v>EACH</v>
          </cell>
          <cell r="D6978" t="str">
            <v>ADVANCE RADAR DETECTION, AS PER PLAN</v>
          </cell>
          <cell r="F6978" t="str">
            <v>CHECK UNIT OF MEASURE</v>
          </cell>
          <cell r="G6978">
            <v>0</v>
          </cell>
        </row>
        <row r="6979">
          <cell r="A6979" t="str">
            <v>809E69100</v>
          </cell>
          <cell r="B6979" t="str">
            <v>Y</v>
          </cell>
          <cell r="C6979" t="str">
            <v>EACH</v>
          </cell>
          <cell r="D6979" t="str">
            <v>STOP-BAR RADAR DETECTION</v>
          </cell>
          <cell r="F6979" t="str">
            <v>CHECK UNIT OF MEASURE</v>
          </cell>
          <cell r="G6979">
            <v>0</v>
          </cell>
        </row>
        <row r="6980">
          <cell r="A6980" t="str">
            <v>809E69101</v>
          </cell>
          <cell r="B6980" t="str">
            <v>Y</v>
          </cell>
          <cell r="C6980" t="str">
            <v>EACH</v>
          </cell>
          <cell r="D6980" t="str">
            <v>STOP-BAR RADAR DETECTION, AS PER PLAN</v>
          </cell>
          <cell r="F6980" t="str">
            <v>CHECK UNIT OF MEASURE</v>
          </cell>
          <cell r="G6980">
            <v>0</v>
          </cell>
        </row>
        <row r="6981">
          <cell r="A6981" t="str">
            <v>809E69110</v>
          </cell>
          <cell r="B6981" t="str">
            <v>Y</v>
          </cell>
          <cell r="C6981" t="str">
            <v>EACH</v>
          </cell>
          <cell r="D6981" t="str">
            <v>STOP-BAR AND ADVANCE RADAR DETECTION</v>
          </cell>
          <cell r="F6981" t="str">
            <v>CHECK UNIT OF MEASURE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B6983" t="str">
            <v>Y</v>
          </cell>
          <cell r="C6983" t="str">
            <v>EACH</v>
          </cell>
          <cell r="D6983" t="str">
            <v>VITAL INDUCTIVE LOOP PROCESSOR</v>
          </cell>
          <cell r="F6983" t="str">
            <v>CHECK UNIT OF MEASURE</v>
          </cell>
          <cell r="G6983">
            <v>0</v>
          </cell>
        </row>
        <row r="6984">
          <cell r="A6984" t="str">
            <v>812E20000</v>
          </cell>
          <cell r="B6984" t="str">
            <v>Y</v>
          </cell>
          <cell r="C6984" t="str">
            <v>TON</v>
          </cell>
          <cell r="D6984" t="str">
            <v>PORTLAND CEMENT</v>
          </cell>
          <cell r="F6984" t="str">
            <v>CHECK UNIT OF MEASURE</v>
          </cell>
          <cell r="G6984">
            <v>0</v>
          </cell>
        </row>
        <row r="6985">
          <cell r="A6985" t="str">
            <v>815E30000</v>
          </cell>
          <cell r="B6985" t="str">
            <v>Y</v>
          </cell>
          <cell r="C6985" t="str">
            <v>EACH</v>
          </cell>
          <cell r="D6985" t="str">
            <v>SPREAD SPECTRUM RADIO</v>
          </cell>
          <cell r="F6985" t="str">
            <v>CHECK UNIT OF MEASURE</v>
          </cell>
          <cell r="G6985">
            <v>0</v>
          </cell>
        </row>
        <row r="6986">
          <cell r="A6986" t="str">
            <v>815E30001</v>
          </cell>
          <cell r="B6986" t="str">
            <v>Y</v>
          </cell>
          <cell r="C6986" t="str">
            <v>EACH</v>
          </cell>
          <cell r="D6986" t="str">
            <v>SPREAD SPECTRUM RADIO, AS PER PLAN</v>
          </cell>
          <cell r="F6986" t="str">
            <v>CHECK UNIT OF MEASURE</v>
          </cell>
          <cell r="G6986">
            <v>0</v>
          </cell>
        </row>
        <row r="6987">
          <cell r="A6987" t="str">
            <v>815E30100</v>
          </cell>
          <cell r="B6987" t="str">
            <v>Y</v>
          </cell>
          <cell r="C6987" t="str">
            <v>LS</v>
          </cell>
          <cell r="D6987" t="str">
            <v>TRAINING FOR SPREAD SPECTRUM RADIO</v>
          </cell>
          <cell r="F6987" t="str">
            <v>CHECK UNIT OF MEASURE</v>
          </cell>
          <cell r="G6987">
            <v>0</v>
          </cell>
        </row>
        <row r="6988">
          <cell r="A6988" t="str">
            <v>816E30000</v>
          </cell>
          <cell r="B6988" t="str">
            <v>Y</v>
          </cell>
          <cell r="C6988" t="str">
            <v>EACH</v>
          </cell>
          <cell r="D6988" t="str">
            <v>VIDEO DETECTION SYSTEM</v>
          </cell>
          <cell r="F6988" t="str">
            <v>CHECK UNIT OF MEASURE</v>
          </cell>
          <cell r="G6988">
            <v>0</v>
          </cell>
        </row>
        <row r="6989">
          <cell r="A6989" t="str">
            <v>816E30001</v>
          </cell>
          <cell r="B6989" t="str">
            <v>Y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B6990" t="str">
            <v>Y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B6991" t="str">
            <v>Y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B6992" t="str">
            <v>Y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B6993" t="str">
            <v>Y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B6994" t="str">
            <v>Y</v>
          </cell>
          <cell r="C6994" t="str">
            <v>SY</v>
          </cell>
          <cell r="D6994" t="str">
            <v>HOT IN-PLACE RECYCLING, INTERMEDIATE COURSE</v>
          </cell>
          <cell r="F6994" t="str">
            <v>ADD SUPPLEMENTAL DESCRIPTION</v>
          </cell>
          <cell r="G6994">
            <v>0</v>
          </cell>
        </row>
        <row r="6995">
          <cell r="A6995" t="str">
            <v>823E10000</v>
          </cell>
          <cell r="B6995" t="str">
            <v>Y</v>
          </cell>
          <cell r="C6995" t="str">
            <v>CY</v>
          </cell>
          <cell r="D6995" t="str">
            <v>ASPHALT CONCRETE SURFACE COURSE, TYPE 1, (448)</v>
          </cell>
          <cell r="F6995" t="str">
            <v>ADD SUPPLEMENTAL DESCRIPTION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B7047">
            <v>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F7050" t="str">
            <v>CHECK UNIT OF MEASURE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B7056">
            <v>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F7092" t="str">
            <v>ADD SUPPLEMENTAL DESCRIPTION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F7093" t="str">
            <v>ADD SUPPLEMENTAL DESCRIPTION</v>
          </cell>
          <cell r="G7093">
            <v>0</v>
          </cell>
        </row>
        <row r="7094">
          <cell r="A7094" t="str">
            <v>847E30301</v>
          </cell>
          <cell r="B7094" t="str">
            <v>Y</v>
          </cell>
          <cell r="C7094" t="str">
            <v>SY</v>
          </cell>
          <cell r="D7094" t="str">
            <v>WEARING COURSE REMOVED, ASPHALT, AS PER PLAN</v>
          </cell>
          <cell r="F7094" t="str">
            <v>DESIGN BUILD PROJECTS ONLY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B7099">
            <v>0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F7107" t="str">
            <v>CHECK UNIT OF MEASURE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B7109">
            <v>0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F7132" t="str">
            <v>ADD SUPPLEMENTAL DESCRIPTION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B7151" t="str">
            <v>Y</v>
          </cell>
          <cell r="C7151" t="str">
            <v>SY</v>
          </cell>
          <cell r="D7151" t="str">
            <v>GEOGRID, TYPE P2</v>
          </cell>
          <cell r="F7151" t="str">
            <v>DESIGN BUILD PROJECTS ONLY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B7153">
            <v>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B7163">
            <v>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F7167" t="str">
            <v>LOCATION REQUIRED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F7168" t="str">
            <v>LOCATION REQUIRED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F7169" t="str">
            <v>SEE SS820 FOR SUPP DESCRIPTION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F7192" t="str">
            <v>ADD SUPPLEMENTAL DESCRIPTION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F7193" t="str">
            <v>SPECIFY TYPE AND SIZE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F7194" t="str">
            <v>SPECIFY TYPE AND SIZE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B7205" t="str">
            <v>Y</v>
          </cell>
          <cell r="C7205" t="str">
            <v>SY</v>
          </cell>
          <cell r="D7205" t="str">
            <v>SINGLE CHIP SEAL WITH TWO YEAR WARRANTY</v>
          </cell>
          <cell r="F7205" t="str">
            <v>DESIGN BUILD PROJECTS ONLY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F7206" t="str">
            <v>SPECIFY SIZE (___" DIAMETER)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F7207" t="str">
            <v>SPECIFY SIZE (___" DIAMETER)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F7208" t="str">
            <v>SPECIFY SIZE (RISE X SPAN)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F7210" t="str">
            <v>SPECIFY SIZE (SPAN X RISE)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F7211" t="str">
            <v>SPECIFY SIZE (___" DIAMETER)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F7212" t="str">
            <v>SPECIFY SIZE (___" DIAMETER)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F7223" t="str">
            <v>SPECIFY SIZE AND TYPE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F7224" t="str">
            <v>SPECIFY SIZE AND TYPE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F7252" t="str">
            <v>SPECIFY SIZE (RISE X SPAN)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F7253" t="str">
            <v>SPECIFY SIZE (RISE X SPAN)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F7254" t="str">
            <v>SPECIFY SIZE (RISE X SPAN)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F7255" t="str">
            <v>SPECIFY SIZE (RISE X SPAN)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F7256" t="str">
            <v>SPECIFY SPAN X RISE OR SIZE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F7257" t="str">
            <v>SPECIFY SPAN X RISE OR SIZE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B7267">
            <v>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F7288" t="str">
            <v>SPECIFY NOMINAL THICKNESS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F7289" t="str">
            <v>SPECIFY NOMINAL THICKNESS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B7319" t="str">
            <v>Y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B7320" t="str">
            <v>Y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B7331">
            <v>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B7332">
            <v>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B7333">
            <v>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  <row r="7334">
          <cell r="A7334" t="str">
            <v>857E10500</v>
          </cell>
          <cell r="B7334">
            <v>0</v>
          </cell>
          <cell r="C7334" t="str">
            <v>CY</v>
          </cell>
          <cell r="D7334" t="str">
            <v>ASPHALT CONCRETE WITH GILSONITE, SURFACE COURSE, 12.5 MM (446)</v>
          </cell>
          <cell r="F7334">
            <v>0</v>
          </cell>
          <cell r="G7334">
            <v>0</v>
          </cell>
        </row>
        <row r="7335">
          <cell r="A7335" t="str">
            <v>857E10600</v>
          </cell>
          <cell r="B7335">
            <v>0</v>
          </cell>
          <cell r="C7335" t="str">
            <v>CY</v>
          </cell>
          <cell r="D7335" t="str">
            <v>ASPHALT CONCRETE WITH GILSONITE, SURFACE COURSE, 12.5 MM (448)</v>
          </cell>
          <cell r="F7335">
            <v>0</v>
          </cell>
          <cell r="G7335">
            <v>0</v>
          </cell>
        </row>
        <row r="7336">
          <cell r="A7336" t="str">
            <v>857E20000</v>
          </cell>
          <cell r="B7336">
            <v>0</v>
          </cell>
          <cell r="C7336" t="str">
            <v>CY</v>
          </cell>
          <cell r="D7336" t="str">
            <v>ASPHALT CONCRETE WITH GILSONITE, INTERMEDIATE COURSE, TYPE 2 (446)</v>
          </cell>
          <cell r="F7336">
            <v>0</v>
          </cell>
          <cell r="G7336">
            <v>0</v>
          </cell>
        </row>
        <row r="7337">
          <cell r="A7337" t="str">
            <v>857E20100</v>
          </cell>
          <cell r="B7337">
            <v>0</v>
          </cell>
          <cell r="C7337" t="str">
            <v>CY</v>
          </cell>
          <cell r="D7337" t="str">
            <v>ASPHALT CONCRETE WITH GILSONITE, INTERMEDIATE COURSE, TYPE 2 (448)</v>
          </cell>
          <cell r="F7337">
            <v>0</v>
          </cell>
          <cell r="G7337">
            <v>0</v>
          </cell>
        </row>
        <row r="7338">
          <cell r="A7338" t="str">
            <v>858E10000</v>
          </cell>
          <cell r="B7338">
            <v>0</v>
          </cell>
          <cell r="C7338" t="str">
            <v>SY</v>
          </cell>
          <cell r="D7338" t="str">
            <v>THIN POLYMER EPOXY OVERLAY</v>
          </cell>
          <cell r="F7338">
            <v>0</v>
          </cell>
          <cell r="G7338">
            <v>0</v>
          </cell>
        </row>
        <row r="7339">
          <cell r="A7339" t="str">
            <v>858E10001</v>
          </cell>
          <cell r="B7339">
            <v>0</v>
          </cell>
          <cell r="C7339" t="str">
            <v>SY</v>
          </cell>
          <cell r="D7339" t="str">
            <v>THIN POLYMER EPOXY OVERLAY, AS PER PLAN</v>
          </cell>
          <cell r="F7339">
            <v>0</v>
          </cell>
          <cell r="G7339">
            <v>0</v>
          </cell>
        </row>
        <row r="7340">
          <cell r="A7340" t="str">
            <v>859E10000</v>
          </cell>
          <cell r="B7340">
            <v>0</v>
          </cell>
          <cell r="C7340" t="str">
            <v>CY</v>
          </cell>
          <cell r="D7340" t="str">
            <v>ASPHALT CONCRETE WITH VERGLIMIT</v>
          </cell>
          <cell r="F7340">
            <v>0</v>
          </cell>
          <cell r="G7340">
            <v>0</v>
          </cell>
        </row>
        <row r="7341">
          <cell r="A7341" t="str">
            <v>859E10001</v>
          </cell>
          <cell r="B7341">
            <v>0</v>
          </cell>
          <cell r="C7341" t="str">
            <v>CY</v>
          </cell>
          <cell r="D7341" t="str">
            <v>ASPHALT CONCRETE WITH VERGLIMIT, AS PER PLAN</v>
          </cell>
          <cell r="F7341">
            <v>0</v>
          </cell>
          <cell r="G7341">
            <v>0</v>
          </cell>
        </row>
        <row r="7342">
          <cell r="A7342" t="str">
            <v>860E10000</v>
          </cell>
          <cell r="B7342">
            <v>0</v>
          </cell>
          <cell r="C7342" t="str">
            <v>CY</v>
          </cell>
          <cell r="D7342" t="str">
            <v>THINLAY ASPHALT CONCRETE, TYPE MED</v>
          </cell>
          <cell r="F7342">
            <v>0</v>
          </cell>
          <cell r="G7342">
            <v>0</v>
          </cell>
        </row>
        <row r="7343">
          <cell r="A7343" t="str">
            <v>860E10010</v>
          </cell>
          <cell r="B7343">
            <v>0</v>
          </cell>
          <cell r="C7343" t="str">
            <v>CY</v>
          </cell>
          <cell r="D7343" t="str">
            <v>THINLAY ASPHALT CONCRETE, TYPE LT</v>
          </cell>
          <cell r="F7343">
            <v>0</v>
          </cell>
          <cell r="G7343">
            <v>0</v>
          </cell>
        </row>
        <row r="7344">
          <cell r="A7344" t="str">
            <v>862E00500</v>
          </cell>
          <cell r="B7344">
            <v>0</v>
          </cell>
          <cell r="C7344" t="str">
            <v>HOUR</v>
          </cell>
          <cell r="D7344" t="str">
            <v>SCALING</v>
          </cell>
          <cell r="F7344">
            <v>0</v>
          </cell>
          <cell r="G7344">
            <v>0</v>
          </cell>
        </row>
        <row r="7345">
          <cell r="A7345" t="str">
            <v>862E00600</v>
          </cell>
          <cell r="B7345">
            <v>0</v>
          </cell>
          <cell r="C7345" t="str">
            <v>SY</v>
          </cell>
          <cell r="D7345" t="str">
            <v>SLOPE DRAPE</v>
          </cell>
          <cell r="F7345">
            <v>0</v>
          </cell>
          <cell r="G7345">
            <v>0</v>
          </cell>
        </row>
        <row r="7346">
          <cell r="A7346" t="str">
            <v>862E00601</v>
          </cell>
          <cell r="B7346">
            <v>0</v>
          </cell>
          <cell r="C7346" t="str">
            <v>SY</v>
          </cell>
          <cell r="D7346" t="str">
            <v>SLOPE DRAPE, AS PER PLAN</v>
          </cell>
          <cell r="F7346">
            <v>0</v>
          </cell>
          <cell r="G7346">
            <v>0</v>
          </cell>
        </row>
        <row r="7347">
          <cell r="A7347" t="str">
            <v>862E00610</v>
          </cell>
          <cell r="B7347">
            <v>0</v>
          </cell>
          <cell r="C7347" t="str">
            <v>CY</v>
          </cell>
          <cell r="D7347" t="str">
            <v>EXCAVATION</v>
          </cell>
          <cell r="F7347">
            <v>0</v>
          </cell>
          <cell r="G7347">
            <v>0</v>
          </cell>
        </row>
        <row r="7348">
          <cell r="A7348" t="str">
            <v>862E00611</v>
          </cell>
          <cell r="B7348">
            <v>0</v>
          </cell>
          <cell r="C7348" t="str">
            <v>CY</v>
          </cell>
          <cell r="D7348" t="str">
            <v>EXCAVATION, AS PER PLAN</v>
          </cell>
          <cell r="F7348">
            <v>0</v>
          </cell>
          <cell r="G7348">
            <v>0</v>
          </cell>
        </row>
        <row r="7349">
          <cell r="A7349" t="str">
            <v>862E00700</v>
          </cell>
          <cell r="B7349">
            <v>0</v>
          </cell>
          <cell r="C7349" t="str">
            <v>SF</v>
          </cell>
          <cell r="D7349" t="str">
            <v>TRIM BLASTING</v>
          </cell>
          <cell r="F7349">
            <v>0</v>
          </cell>
          <cell r="G7349">
            <v>0</v>
          </cell>
        </row>
        <row r="7350">
          <cell r="A7350" t="str">
            <v>862E99000</v>
          </cell>
          <cell r="B7350">
            <v>0</v>
          </cell>
          <cell r="C7350" t="str">
            <v>FT</v>
          </cell>
          <cell r="D7350" t="str">
            <v>ROCKFALL PROTECTION, MISC.:</v>
          </cell>
          <cell r="F7350" t="str">
            <v>ADD SUPPLEMENTAL DESCRIPTION</v>
          </cell>
          <cell r="G7350">
            <v>1</v>
          </cell>
        </row>
        <row r="7351">
          <cell r="A7351" t="str">
            <v>863E00100</v>
          </cell>
          <cell r="B7351">
            <v>1</v>
          </cell>
          <cell r="C7351" t="str">
            <v>SY</v>
          </cell>
          <cell r="D7351" t="str">
            <v>GEOGRID, TYPE P1</v>
          </cell>
          <cell r="F7351">
            <v>1</v>
          </cell>
          <cell r="G7351">
            <v>0</v>
          </cell>
        </row>
        <row r="7352">
          <cell r="A7352" t="str">
            <v>863E00200</v>
          </cell>
          <cell r="B7352">
            <v>0</v>
          </cell>
          <cell r="C7352" t="str">
            <v>SY</v>
          </cell>
          <cell r="D7352" t="str">
            <v>GEOGRID, TYPE P2</v>
          </cell>
          <cell r="F7352">
            <v>0</v>
          </cell>
          <cell r="G7352">
            <v>0</v>
          </cell>
        </row>
        <row r="7353">
          <cell r="A7353" t="str">
            <v>863E00300</v>
          </cell>
          <cell r="B7353">
            <v>0</v>
          </cell>
          <cell r="C7353" t="str">
            <v>SY</v>
          </cell>
          <cell r="D7353" t="str">
            <v>GEOGRID, TYPE P3</v>
          </cell>
          <cell r="F7353">
            <v>0</v>
          </cell>
          <cell r="G7353">
            <v>0</v>
          </cell>
        </row>
        <row r="7354">
          <cell r="A7354" t="str">
            <v>863E00400</v>
          </cell>
          <cell r="B7354">
            <v>0</v>
          </cell>
          <cell r="C7354" t="str">
            <v>SY</v>
          </cell>
          <cell r="D7354" t="str">
            <v>GEOGRID, TYPE P4</v>
          </cell>
          <cell r="F7354">
            <v>0</v>
          </cell>
          <cell r="G7354">
            <v>0</v>
          </cell>
        </row>
        <row r="7355">
          <cell r="A7355" t="str">
            <v>863E00500</v>
          </cell>
          <cell r="B7355">
            <v>0</v>
          </cell>
          <cell r="C7355" t="str">
            <v>SY</v>
          </cell>
          <cell r="D7355" t="str">
            <v>GEOGRID, TYPE P5</v>
          </cell>
          <cell r="F7355">
            <v>0</v>
          </cell>
          <cell r="G7355">
            <v>0</v>
          </cell>
        </row>
        <row r="7356">
          <cell r="A7356" t="str">
            <v>863E00600</v>
          </cell>
          <cell r="B7356">
            <v>0</v>
          </cell>
          <cell r="C7356" t="str">
            <v>SY</v>
          </cell>
          <cell r="D7356" t="str">
            <v>GEOGRID, TYPE S1</v>
          </cell>
          <cell r="F7356">
            <v>0</v>
          </cell>
          <cell r="G7356">
            <v>0</v>
          </cell>
        </row>
        <row r="7357">
          <cell r="A7357" t="str">
            <v>863E00700</v>
          </cell>
          <cell r="B7357">
            <v>0</v>
          </cell>
          <cell r="C7357" t="str">
            <v>SY</v>
          </cell>
          <cell r="D7357" t="str">
            <v>GEOGRID, TYPE S2</v>
          </cell>
          <cell r="F7357">
            <v>0</v>
          </cell>
          <cell r="G7357">
            <v>0</v>
          </cell>
        </row>
        <row r="7358">
          <cell r="A7358" t="str">
            <v>863E00800</v>
          </cell>
          <cell r="B7358">
            <v>0</v>
          </cell>
          <cell r="C7358" t="str">
            <v>CY</v>
          </cell>
          <cell r="D7358" t="str">
            <v>REINFORCED EMBANKMENT</v>
          </cell>
          <cell r="F7358">
            <v>0</v>
          </cell>
          <cell r="G7358">
            <v>0</v>
          </cell>
        </row>
        <row r="7359">
          <cell r="A7359" t="str">
            <v>863E00801</v>
          </cell>
          <cell r="B7359">
            <v>0</v>
          </cell>
          <cell r="C7359" t="str">
            <v>CY</v>
          </cell>
          <cell r="D7359" t="str">
            <v>REINFORCED EMBANKMENT, AS PER PLAN</v>
          </cell>
          <cell r="F7359">
            <v>0</v>
          </cell>
          <cell r="G7359">
            <v>0</v>
          </cell>
        </row>
        <row r="7360">
          <cell r="A7360" t="str">
            <v>866E00100</v>
          </cell>
          <cell r="B7360">
            <v>0</v>
          </cell>
          <cell r="C7360" t="str">
            <v>EACH</v>
          </cell>
          <cell r="D7360" t="str">
            <v>GROUND ANCHOR,</v>
          </cell>
          <cell r="F7360" t="str">
            <v>SPECIFY ___ KIP MAX. TEST LOAD</v>
          </cell>
          <cell r="G7360">
            <v>1</v>
          </cell>
        </row>
        <row r="7361">
          <cell r="A7361" t="str">
            <v>866E00101</v>
          </cell>
          <cell r="B7361">
            <v>1</v>
          </cell>
          <cell r="C7361" t="str">
            <v>EACH</v>
          </cell>
          <cell r="D7361" t="str">
            <v>GROUND ANCHOR, AS PER PLAN</v>
          </cell>
          <cell r="F7361" t="str">
            <v>SPECIFY ___ KIP MAX. TEST LOAD</v>
          </cell>
          <cell r="G7361">
            <v>1</v>
          </cell>
        </row>
        <row r="7362">
          <cell r="A7362" t="str">
            <v>866E00200</v>
          </cell>
          <cell r="B7362">
            <v>1</v>
          </cell>
          <cell r="C7362" t="str">
            <v>EACH</v>
          </cell>
          <cell r="D7362" t="str">
            <v>TEMPORARY GROUND ANCHOR</v>
          </cell>
          <cell r="F7362" t="str">
            <v>SPECIFY ___ KIP MAX. TEST LOAD</v>
          </cell>
          <cell r="G7362">
            <v>1</v>
          </cell>
        </row>
        <row r="7363">
          <cell r="A7363" t="str">
            <v>866E00300</v>
          </cell>
          <cell r="B7363">
            <v>1</v>
          </cell>
          <cell r="C7363" t="str">
            <v>LS</v>
          </cell>
          <cell r="D7363" t="str">
            <v>INVESTIGATIVE ANCHOR PULLOUT TESTS</v>
          </cell>
          <cell r="F7363">
            <v>1</v>
          </cell>
          <cell r="G7363">
            <v>0</v>
          </cell>
        </row>
        <row r="7364">
          <cell r="A7364" t="str">
            <v>866E00400</v>
          </cell>
          <cell r="B7364">
            <v>0</v>
          </cell>
          <cell r="C7364" t="str">
            <v>EACH</v>
          </cell>
          <cell r="D7364" t="str">
            <v>PERFORMANCE TEST</v>
          </cell>
          <cell r="F7364">
            <v>0</v>
          </cell>
          <cell r="G7364">
            <v>0</v>
          </cell>
        </row>
        <row r="7365">
          <cell r="A7365" t="str">
            <v>866E00500</v>
          </cell>
          <cell r="B7365">
            <v>0</v>
          </cell>
          <cell r="C7365" t="str">
            <v>EACH</v>
          </cell>
          <cell r="D7365" t="str">
            <v>EXTENDED CREEP TEST</v>
          </cell>
          <cell r="F7365">
            <v>0</v>
          </cell>
          <cell r="G7365">
            <v>0</v>
          </cell>
        </row>
        <row r="7366">
          <cell r="A7366" t="str">
            <v>866E01000</v>
          </cell>
          <cell r="B7366">
            <v>0</v>
          </cell>
          <cell r="C7366" t="str">
            <v>CY</v>
          </cell>
          <cell r="D7366" t="str">
            <v>PRE-GROUTING IN ROCK</v>
          </cell>
          <cell r="F7366">
            <v>0</v>
          </cell>
          <cell r="G7366">
            <v>0</v>
          </cell>
        </row>
        <row r="7367">
          <cell r="A7367" t="str">
            <v>866E01100</v>
          </cell>
          <cell r="B7367">
            <v>0</v>
          </cell>
          <cell r="C7367" t="str">
            <v>EACH</v>
          </cell>
          <cell r="D7367" t="str">
            <v>REDRILLING PRE-GROUTED HOLES IN ROCK</v>
          </cell>
          <cell r="F7367">
            <v>0</v>
          </cell>
          <cell r="G7367">
            <v>0</v>
          </cell>
        </row>
        <row r="7368">
          <cell r="A7368" t="str">
            <v>867E00100</v>
          </cell>
          <cell r="B7368">
            <v>0</v>
          </cell>
          <cell r="C7368" t="str">
            <v>LS</v>
          </cell>
          <cell r="D7368" t="str">
            <v>TEMPORARY WIRE FACED MECHANICALLY STABILIZED EARTH WALL</v>
          </cell>
          <cell r="F7368">
            <v>0</v>
          </cell>
          <cell r="G7368">
            <v>0</v>
          </cell>
        </row>
        <row r="7369">
          <cell r="A7369" t="str">
            <v>867E00101</v>
          </cell>
          <cell r="B7369">
            <v>0</v>
          </cell>
          <cell r="C7369" t="str">
            <v>LS</v>
          </cell>
          <cell r="D7369" t="str">
            <v>TEMPORARY WIRE FACED MECHANICALLY STABILIZED EARTH WALL, AS PER PLAN</v>
          </cell>
          <cell r="F7369">
            <v>0</v>
          </cell>
          <cell r="G7369">
            <v>0</v>
          </cell>
        </row>
        <row r="7370">
          <cell r="A7370" t="str">
            <v>869E00100</v>
          </cell>
          <cell r="B7370">
            <v>0</v>
          </cell>
          <cell r="C7370" t="str">
            <v>EACH</v>
          </cell>
          <cell r="D7370" t="str">
            <v>HIGH LOAD MULTI-ROTATIONAL (HLMR) BEARINGS</v>
          </cell>
          <cell r="F7370">
            <v>0</v>
          </cell>
          <cell r="G7370">
            <v>0</v>
          </cell>
        </row>
        <row r="7371">
          <cell r="A7371" t="str">
            <v>869E00101</v>
          </cell>
          <cell r="B7371">
            <v>0</v>
          </cell>
          <cell r="C7371" t="str">
            <v>EACH</v>
          </cell>
          <cell r="D7371" t="str">
            <v>HIGH LOAD MULTI-ROTATIONAL (HLMR) BEARINGS, AS PER PLAN</v>
          </cell>
          <cell r="F7371">
            <v>0</v>
          </cell>
          <cell r="G7371">
            <v>0</v>
          </cell>
        </row>
        <row r="7372">
          <cell r="A7372" t="str">
            <v>870E10000</v>
          </cell>
          <cell r="B7372">
            <v>0</v>
          </cell>
          <cell r="C7372" t="str">
            <v>SF</v>
          </cell>
          <cell r="D7372" t="str">
            <v>PREFABRICATED MODULAR RETAINING WALL</v>
          </cell>
          <cell r="F7372">
            <v>0</v>
          </cell>
          <cell r="G7372">
            <v>0</v>
          </cell>
        </row>
        <row r="7373">
          <cell r="A7373" t="str">
            <v>870E10001</v>
          </cell>
          <cell r="B7373">
            <v>0</v>
          </cell>
          <cell r="C7373" t="str">
            <v>SF</v>
          </cell>
          <cell r="D7373" t="str">
            <v>PREFABRICATED MODULAR RETAINING WALL, AS PER PLAN</v>
          </cell>
          <cell r="F7373">
            <v>0</v>
          </cell>
          <cell r="G7373">
            <v>0</v>
          </cell>
        </row>
        <row r="7374">
          <cell r="A7374" t="str">
            <v>870E11000</v>
          </cell>
          <cell r="B7374">
            <v>0</v>
          </cell>
          <cell r="C7374" t="str">
            <v>CY</v>
          </cell>
          <cell r="D7374" t="str">
            <v>WALL EXCAVATION</v>
          </cell>
          <cell r="F7374">
            <v>0</v>
          </cell>
          <cell r="G7374">
            <v>0</v>
          </cell>
        </row>
        <row r="7375">
          <cell r="A7375" t="str">
            <v>870E11100</v>
          </cell>
          <cell r="B7375">
            <v>0</v>
          </cell>
          <cell r="C7375" t="str">
            <v>CY</v>
          </cell>
          <cell r="D7375" t="str">
            <v>NATURAL SOIL</v>
          </cell>
          <cell r="F7375">
            <v>0</v>
          </cell>
          <cell r="G7375">
            <v>0</v>
          </cell>
        </row>
        <row r="7376">
          <cell r="A7376" t="str">
            <v>870E12000</v>
          </cell>
          <cell r="B7376">
            <v>0</v>
          </cell>
          <cell r="C7376" t="str">
            <v>FT</v>
          </cell>
          <cell r="D7376" t="str">
            <v>6" DRAINAGE PIPE, PERFORATED</v>
          </cell>
          <cell r="F7376">
            <v>0</v>
          </cell>
          <cell r="G7376">
            <v>0</v>
          </cell>
        </row>
        <row r="7377">
          <cell r="A7377" t="str">
            <v>870E12100</v>
          </cell>
          <cell r="B7377">
            <v>0</v>
          </cell>
          <cell r="C7377" t="str">
            <v>FT</v>
          </cell>
          <cell r="D7377" t="str">
            <v>6" DRAINAGE PIPE, NON-PERFORATED</v>
          </cell>
          <cell r="F7377">
            <v>0</v>
          </cell>
          <cell r="G7377">
            <v>0</v>
          </cell>
        </row>
        <row r="7378">
          <cell r="A7378" t="str">
            <v>870E12500</v>
          </cell>
          <cell r="B7378">
            <v>0</v>
          </cell>
          <cell r="C7378" t="str">
            <v>FT</v>
          </cell>
          <cell r="D7378" t="str">
            <v>CONCRETE COPING</v>
          </cell>
          <cell r="F7378">
            <v>0</v>
          </cell>
          <cell r="G7378">
            <v>0</v>
          </cell>
        </row>
        <row r="7379">
          <cell r="A7379" t="str">
            <v>870E14000</v>
          </cell>
          <cell r="B7379">
            <v>0</v>
          </cell>
          <cell r="C7379" t="str">
            <v>DAY</v>
          </cell>
          <cell r="D7379" t="str">
            <v>ON-SITE ASSISTANCE</v>
          </cell>
          <cell r="F7379">
            <v>0</v>
          </cell>
          <cell r="G7379">
            <v>0</v>
          </cell>
        </row>
        <row r="7380">
          <cell r="A7380" t="str">
            <v>870E15000</v>
          </cell>
          <cell r="B7380">
            <v>0</v>
          </cell>
          <cell r="C7380" t="str">
            <v>LS</v>
          </cell>
          <cell r="D7380" t="str">
            <v>PMRW INSPECTION AND COMPACTION TESTING</v>
          </cell>
          <cell r="F7380">
            <v>0</v>
          </cell>
          <cell r="G7380">
            <v>0</v>
          </cell>
        </row>
        <row r="7381">
          <cell r="A7381" t="str">
            <v>871E10000</v>
          </cell>
          <cell r="B7381">
            <v>0</v>
          </cell>
          <cell r="C7381" t="str">
            <v>CY</v>
          </cell>
          <cell r="D7381" t="str">
            <v>EMBANKMENT USING FLY ASH</v>
          </cell>
          <cell r="F7381">
            <v>0</v>
          </cell>
          <cell r="G7381">
            <v>0</v>
          </cell>
        </row>
        <row r="7382">
          <cell r="A7382" t="str">
            <v>871E10020</v>
          </cell>
          <cell r="B7382">
            <v>0</v>
          </cell>
          <cell r="C7382" t="str">
            <v>CY</v>
          </cell>
          <cell r="D7382" t="str">
            <v>EMBANKMENT USING BOTTOM ASH</v>
          </cell>
          <cell r="F7382">
            <v>0</v>
          </cell>
          <cell r="G7382">
            <v>0</v>
          </cell>
        </row>
        <row r="7383">
          <cell r="A7383" t="str">
            <v>871E10040</v>
          </cell>
          <cell r="B7383">
            <v>0</v>
          </cell>
          <cell r="C7383" t="str">
            <v>CY</v>
          </cell>
          <cell r="D7383" t="str">
            <v>EMBANKMENT USING FOUNDRY SAND</v>
          </cell>
          <cell r="F7383">
            <v>0</v>
          </cell>
          <cell r="G7383">
            <v>0</v>
          </cell>
        </row>
        <row r="7384">
          <cell r="A7384" t="str">
            <v>871E10060</v>
          </cell>
          <cell r="B7384">
            <v>0</v>
          </cell>
          <cell r="C7384" t="str">
            <v>CY</v>
          </cell>
          <cell r="D7384" t="str">
            <v>EMBANKMENT USING RECYCLED GLASS</v>
          </cell>
          <cell r="F7384">
            <v>0</v>
          </cell>
          <cell r="G7384">
            <v>0</v>
          </cell>
        </row>
        <row r="7385">
          <cell r="A7385" t="str">
            <v>871E10080</v>
          </cell>
          <cell r="B7385">
            <v>0</v>
          </cell>
          <cell r="C7385" t="str">
            <v>CY</v>
          </cell>
          <cell r="D7385" t="str">
            <v>EMBANKMENT USING TIRE SHREDS</v>
          </cell>
          <cell r="F7385">
            <v>0</v>
          </cell>
          <cell r="G7385">
            <v>0</v>
          </cell>
        </row>
        <row r="7386">
          <cell r="A7386" t="str">
            <v>871E10090</v>
          </cell>
          <cell r="B7386">
            <v>0</v>
          </cell>
          <cell r="C7386" t="str">
            <v>CY</v>
          </cell>
          <cell r="D7386" t="str">
            <v>EMBANKMENT USING PETROLEUM CONTAMINATED SOIL</v>
          </cell>
          <cell r="F7386">
            <v>0</v>
          </cell>
          <cell r="G7386">
            <v>0</v>
          </cell>
        </row>
        <row r="7387">
          <cell r="A7387" t="str">
            <v>871E10110</v>
          </cell>
          <cell r="B7387">
            <v>0</v>
          </cell>
          <cell r="C7387" t="str">
            <v>CY</v>
          </cell>
          <cell r="D7387" t="str">
            <v>EMBANKMENT USING RECYCLED MATERIALS</v>
          </cell>
          <cell r="F7387">
            <v>0</v>
          </cell>
          <cell r="G7387">
            <v>0</v>
          </cell>
        </row>
        <row r="7388">
          <cell r="A7388" t="str">
            <v>871E30000</v>
          </cell>
          <cell r="B7388">
            <v>0</v>
          </cell>
          <cell r="C7388" t="str">
            <v>LS</v>
          </cell>
          <cell r="D7388" t="str">
            <v>SOILS CONSULTANT ANALYSIS</v>
          </cell>
          <cell r="F7388">
            <v>0</v>
          </cell>
          <cell r="G7388">
            <v>0</v>
          </cell>
        </row>
        <row r="7389">
          <cell r="A7389" t="str">
            <v>872E10000</v>
          </cell>
          <cell r="B7389">
            <v>0</v>
          </cell>
          <cell r="C7389" t="str">
            <v>FT</v>
          </cell>
          <cell r="D7389" t="str">
            <v>VOID REDUCING ASPHALT MEMBRANE (VRAM)</v>
          </cell>
          <cell r="F7389">
            <v>0</v>
          </cell>
          <cell r="G7389">
            <v>0</v>
          </cell>
        </row>
        <row r="7390">
          <cell r="A7390" t="str">
            <v>873E10000</v>
          </cell>
          <cell r="B7390">
            <v>0</v>
          </cell>
          <cell r="C7390" t="str">
            <v>FT</v>
          </cell>
          <cell r="D7390" t="str">
            <v>WET REFLECTIVE REMOVABLE TAPE</v>
          </cell>
          <cell r="F7390">
            <v>0</v>
          </cell>
          <cell r="G7390">
            <v>0</v>
          </cell>
        </row>
        <row r="7391">
          <cell r="A7391" t="str">
            <v>873E20000</v>
          </cell>
          <cell r="B7391">
            <v>0</v>
          </cell>
          <cell r="C7391" t="str">
            <v>MILE</v>
          </cell>
          <cell r="D7391" t="str">
            <v>WORK ZONE LANE LINE, CLASS I</v>
          </cell>
          <cell r="F7391">
            <v>0</v>
          </cell>
          <cell r="G7391">
            <v>0</v>
          </cell>
        </row>
        <row r="7392">
          <cell r="A7392" t="str">
            <v>873E20500</v>
          </cell>
          <cell r="B7392">
            <v>0</v>
          </cell>
          <cell r="C7392" t="str">
            <v>MILE</v>
          </cell>
          <cell r="D7392" t="str">
            <v>WORK ZONE LANE LINE, CLASS II</v>
          </cell>
          <cell r="F7392">
            <v>0</v>
          </cell>
          <cell r="G7392">
            <v>0</v>
          </cell>
        </row>
        <row r="7393">
          <cell r="A7393" t="str">
            <v>873E21000</v>
          </cell>
          <cell r="B7393">
            <v>0</v>
          </cell>
          <cell r="C7393" t="str">
            <v>MILE</v>
          </cell>
          <cell r="D7393" t="str">
            <v>WORK ZONE CENTER LINE, CLASS I</v>
          </cell>
          <cell r="F7393">
            <v>0</v>
          </cell>
          <cell r="G7393">
            <v>0</v>
          </cell>
        </row>
        <row r="7394">
          <cell r="A7394" t="str">
            <v>873E21500</v>
          </cell>
          <cell r="B7394">
            <v>0</v>
          </cell>
          <cell r="C7394" t="str">
            <v>MILE</v>
          </cell>
          <cell r="D7394" t="str">
            <v>WORK ZONE CENTER LINE, CLASS II</v>
          </cell>
          <cell r="F7394">
            <v>0</v>
          </cell>
          <cell r="G7394">
            <v>0</v>
          </cell>
        </row>
        <row r="7395">
          <cell r="A7395" t="str">
            <v>873E22000</v>
          </cell>
          <cell r="B7395">
            <v>0</v>
          </cell>
          <cell r="C7395" t="str">
            <v>MILE</v>
          </cell>
          <cell r="D7395" t="str">
            <v>WORK ZONE EDGE LINE, CLASS I</v>
          </cell>
          <cell r="F7395">
            <v>0</v>
          </cell>
          <cell r="G7395">
            <v>0</v>
          </cell>
        </row>
        <row r="7396">
          <cell r="A7396" t="str">
            <v>873E23000</v>
          </cell>
          <cell r="B7396">
            <v>0</v>
          </cell>
          <cell r="C7396" t="str">
            <v>FT</v>
          </cell>
          <cell r="D7396" t="str">
            <v>WORK ZONE CHANNELIZING LINE, CLASS I</v>
          </cell>
          <cell r="F7396">
            <v>0</v>
          </cell>
          <cell r="G7396">
            <v>0</v>
          </cell>
        </row>
        <row r="7397">
          <cell r="A7397" t="str">
            <v>873E24000</v>
          </cell>
          <cell r="B7397">
            <v>0</v>
          </cell>
          <cell r="C7397" t="str">
            <v>FT</v>
          </cell>
          <cell r="D7397" t="str">
            <v>WORK ZONE GORE MARKING, CLASS II</v>
          </cell>
          <cell r="F7397">
            <v>0</v>
          </cell>
          <cell r="G7397">
            <v>0</v>
          </cell>
        </row>
        <row r="7398">
          <cell r="A7398" t="str">
            <v>873E25000</v>
          </cell>
          <cell r="B7398">
            <v>0</v>
          </cell>
          <cell r="C7398" t="str">
            <v>FT</v>
          </cell>
          <cell r="D7398" t="str">
            <v>WORK ZONE STOP LINE, CLASS I</v>
          </cell>
          <cell r="F7398">
            <v>0</v>
          </cell>
          <cell r="G7398">
            <v>0</v>
          </cell>
        </row>
        <row r="7399">
          <cell r="A7399" t="str">
            <v>873E26000</v>
          </cell>
          <cell r="B7399">
            <v>0</v>
          </cell>
          <cell r="C7399" t="str">
            <v>FT</v>
          </cell>
          <cell r="D7399" t="str">
            <v>WORK ZONE CROSSWALK LINE, CLASS I</v>
          </cell>
          <cell r="F7399">
            <v>0</v>
          </cell>
          <cell r="G7399">
            <v>0</v>
          </cell>
        </row>
        <row r="7400">
          <cell r="A7400" t="str">
            <v>873E27000</v>
          </cell>
          <cell r="B7400">
            <v>0</v>
          </cell>
          <cell r="C7400" t="str">
            <v>FT</v>
          </cell>
          <cell r="D7400" t="str">
            <v>WORK ZONE DOTTED LINE, CLASS I</v>
          </cell>
          <cell r="F7400">
            <v>0</v>
          </cell>
          <cell r="G7400">
            <v>0</v>
          </cell>
        </row>
        <row r="7401">
          <cell r="A7401" t="str">
            <v>874E10000</v>
          </cell>
          <cell r="B7401">
            <v>0</v>
          </cell>
          <cell r="C7401" t="str">
            <v>CY</v>
          </cell>
          <cell r="D7401" t="str">
            <v>ULTRATHIN BONDED ASPHALT CONCRETE</v>
          </cell>
          <cell r="F7401">
            <v>0</v>
          </cell>
          <cell r="G7401">
            <v>0</v>
          </cell>
        </row>
        <row r="7402">
          <cell r="A7402" t="str">
            <v>874E10001</v>
          </cell>
          <cell r="B7402">
            <v>0</v>
          </cell>
          <cell r="C7402" t="str">
            <v>CY</v>
          </cell>
          <cell r="D7402" t="str">
            <v>ULTRATHIN BONDED ASPHALT CONCRETE, AS PER PLAN</v>
          </cell>
          <cell r="F7402">
            <v>0</v>
          </cell>
          <cell r="G7402">
            <v>0</v>
          </cell>
        </row>
        <row r="7403">
          <cell r="A7403" t="str">
            <v>874E10020</v>
          </cell>
          <cell r="B7403">
            <v>0</v>
          </cell>
          <cell r="C7403" t="str">
            <v>CY</v>
          </cell>
          <cell r="D7403" t="str">
            <v>ULTRATHIN BONDED ASPHALT CONCRETE, WITH SUPPLEMENT 1059 WARRANTY</v>
          </cell>
          <cell r="F7403">
            <v>0</v>
          </cell>
          <cell r="G7403">
            <v>0</v>
          </cell>
        </row>
        <row r="7404">
          <cell r="A7404" t="str">
            <v>874E10021</v>
          </cell>
          <cell r="B7404">
            <v>0</v>
          </cell>
          <cell r="C7404" t="str">
            <v>CY</v>
          </cell>
          <cell r="D7404" t="str">
            <v>ULTRATHIN BONDED ASPHALT CONCRETE, WITH SUPPLEMENT 1059 WARRANTY, AS PER PLAN</v>
          </cell>
          <cell r="F7404">
            <v>0</v>
          </cell>
          <cell r="G7404">
            <v>0</v>
          </cell>
        </row>
        <row r="7405">
          <cell r="A7405" t="str">
            <v>875E10000</v>
          </cell>
          <cell r="B7405">
            <v>0</v>
          </cell>
          <cell r="C7405" t="str">
            <v>LB</v>
          </cell>
          <cell r="D7405" t="str">
            <v>LONGITUDINAL JOINT ADHESIVE</v>
          </cell>
          <cell r="F7405">
            <v>0</v>
          </cell>
          <cell r="G7405">
            <v>0</v>
          </cell>
        </row>
        <row r="7406">
          <cell r="A7406" t="str">
            <v>878E25000</v>
          </cell>
          <cell r="B7406">
            <v>0</v>
          </cell>
          <cell r="C7406" t="str">
            <v>LS</v>
          </cell>
          <cell r="D7406" t="str">
            <v>INSPECTION AND COMPACTION TESTING OF UNBOUND MATERIALS</v>
          </cell>
          <cell r="F7406">
            <v>0</v>
          </cell>
          <cell r="G7406">
            <v>0</v>
          </cell>
        </row>
        <row r="7407">
          <cell r="A7407" t="str">
            <v>880E10000</v>
          </cell>
          <cell r="B7407">
            <v>0</v>
          </cell>
          <cell r="C7407" t="str">
            <v>CY</v>
          </cell>
          <cell r="D7407" t="str">
            <v>ASPHALT CONCRETE WITH WARRANTY (5 YEARS)</v>
          </cell>
          <cell r="F7407">
            <v>0</v>
          </cell>
          <cell r="G7407">
            <v>0</v>
          </cell>
        </row>
        <row r="7408">
          <cell r="A7408" t="str">
            <v>880E10001</v>
          </cell>
          <cell r="B7408">
            <v>0</v>
          </cell>
          <cell r="C7408" t="str">
            <v>CY</v>
          </cell>
          <cell r="D7408" t="str">
            <v>ASPHALT CONCRETE WITH WARRANTY (5 YEARS), AS PER PLAN</v>
          </cell>
          <cell r="F7408">
            <v>0</v>
          </cell>
          <cell r="G7408">
            <v>0</v>
          </cell>
        </row>
        <row r="7409">
          <cell r="A7409" t="str">
            <v>880E15000</v>
          </cell>
          <cell r="B7409">
            <v>0</v>
          </cell>
          <cell r="C7409" t="str">
            <v>CY</v>
          </cell>
          <cell r="D7409" t="str">
            <v>ASPHALT CONCRETE WITH WARRANTY (7 YEARS)</v>
          </cell>
          <cell r="F7409">
            <v>0</v>
          </cell>
          <cell r="G7409">
            <v>0</v>
          </cell>
        </row>
        <row r="7410">
          <cell r="A7410" t="str">
            <v>880E15001</v>
          </cell>
          <cell r="B7410">
            <v>0</v>
          </cell>
          <cell r="C7410" t="str">
            <v>CY</v>
          </cell>
          <cell r="D7410" t="str">
            <v>ASPHALT CONCRETE WITH WARRANTY (7 YEARS), AS PER PLAN</v>
          </cell>
          <cell r="F7410">
            <v>0</v>
          </cell>
          <cell r="G7410">
            <v>0</v>
          </cell>
        </row>
        <row r="7411">
          <cell r="A7411" t="str">
            <v>880E99000</v>
          </cell>
          <cell r="B7411" t="str">
            <v>Y</v>
          </cell>
          <cell r="C7411" t="str">
            <v>LS</v>
          </cell>
          <cell r="D7411" t="str">
            <v>SPECIAL - ASPHALT PAVEMENT (5 YEAR WARRANTY)</v>
          </cell>
          <cell r="F7411" t="str">
            <v>DESIGN BUILD PROJECTS ONLY</v>
          </cell>
          <cell r="G7411">
            <v>0</v>
          </cell>
        </row>
        <row r="7412">
          <cell r="A7412" t="str">
            <v>880E99050</v>
          </cell>
          <cell r="B7412" t="str">
            <v>Y</v>
          </cell>
          <cell r="C7412" t="str">
            <v>LS</v>
          </cell>
          <cell r="D7412" t="str">
            <v>SPECIAL - ASPHALT PAVEMENT (7 YEAR WARRANTY)</v>
          </cell>
          <cell r="F7412" t="str">
            <v>DESIGN BUILD PROJECTS ONLY</v>
          </cell>
          <cell r="G7412">
            <v>0</v>
          </cell>
        </row>
        <row r="7413">
          <cell r="A7413" t="str">
            <v>881E10000</v>
          </cell>
          <cell r="B7413">
            <v>0</v>
          </cell>
          <cell r="C7413" t="str">
            <v>SY</v>
          </cell>
          <cell r="D7413" t="str">
            <v>MICROSURFACING WITH WARRANTY, SINGLE COURSE</v>
          </cell>
          <cell r="F7413">
            <v>0</v>
          </cell>
          <cell r="G7413">
            <v>0</v>
          </cell>
        </row>
        <row r="7414">
          <cell r="A7414" t="str">
            <v>881E10001</v>
          </cell>
          <cell r="B7414">
            <v>0</v>
          </cell>
          <cell r="C7414" t="str">
            <v>SY</v>
          </cell>
          <cell r="D7414" t="str">
            <v>MICROSURFACING WITH WARRANTY, SINGLE COURSE, AS PER PLAN</v>
          </cell>
          <cell r="F7414">
            <v>0</v>
          </cell>
          <cell r="G7414">
            <v>0</v>
          </cell>
        </row>
        <row r="7415">
          <cell r="A7415" t="str">
            <v>881E20000</v>
          </cell>
          <cell r="B7415">
            <v>0</v>
          </cell>
          <cell r="C7415" t="str">
            <v>SY</v>
          </cell>
          <cell r="D7415" t="str">
            <v>MICROSURFACING WITH WARRANTY, MULTIPLE COURSE</v>
          </cell>
          <cell r="F7415">
            <v>0</v>
          </cell>
          <cell r="G7415">
            <v>0</v>
          </cell>
        </row>
        <row r="7416">
          <cell r="A7416" t="str">
            <v>881E20001</v>
          </cell>
          <cell r="B7416">
            <v>0</v>
          </cell>
          <cell r="C7416" t="str">
            <v>SY</v>
          </cell>
          <cell r="D7416" t="str">
            <v>MICROSURFACING WITH WARRANTY, MULTIPLE COURSE, AS PER PLAN</v>
          </cell>
          <cell r="F7416">
            <v>0</v>
          </cell>
          <cell r="G7416">
            <v>0</v>
          </cell>
        </row>
        <row r="7417">
          <cell r="A7417" t="str">
            <v>882E10000</v>
          </cell>
          <cell r="B7417">
            <v>0</v>
          </cell>
          <cell r="C7417" t="str">
            <v>SY</v>
          </cell>
          <cell r="D7417" t="str">
            <v>SINGLE CHIP SEAL WITH TWO YEAR WARRANTY</v>
          </cell>
          <cell r="F7417">
            <v>0</v>
          </cell>
          <cell r="G7417">
            <v>0</v>
          </cell>
        </row>
        <row r="7418">
          <cell r="A7418" t="str">
            <v>882E10001</v>
          </cell>
          <cell r="B7418">
            <v>0</v>
          </cell>
          <cell r="C7418" t="str">
            <v>SY</v>
          </cell>
          <cell r="D7418" t="str">
            <v>SINGLE CHIP SEAL WITH TWO YEAR WARRANTY, AS PER PLAN</v>
          </cell>
          <cell r="F7418">
            <v>0</v>
          </cell>
          <cell r="G7418">
            <v>0</v>
          </cell>
        </row>
        <row r="7419">
          <cell r="A7419" t="str">
            <v>882E20000</v>
          </cell>
          <cell r="B7419">
            <v>0</v>
          </cell>
          <cell r="C7419" t="str">
            <v>SY</v>
          </cell>
          <cell r="D7419" t="str">
            <v>DOUBLE CHIP SEAL WITH TWO YEAR WARRANTY</v>
          </cell>
          <cell r="F7419">
            <v>0</v>
          </cell>
          <cell r="G7419">
            <v>0</v>
          </cell>
        </row>
        <row r="7420">
          <cell r="A7420" t="str">
            <v>882E20001</v>
          </cell>
          <cell r="B7420">
            <v>0</v>
          </cell>
          <cell r="C7420" t="str">
            <v>SY</v>
          </cell>
          <cell r="D7420" t="str">
            <v>DOUBLE CHIP SEAL WITH TWO YEAR WARRANTY, AS PER PLAN</v>
          </cell>
          <cell r="F7420">
            <v>0</v>
          </cell>
          <cell r="G7420">
            <v>0</v>
          </cell>
        </row>
        <row r="7421">
          <cell r="A7421" t="str">
            <v>882E98000</v>
          </cell>
          <cell r="B7421">
            <v>0</v>
          </cell>
          <cell r="C7421" t="str">
            <v>SY</v>
          </cell>
          <cell r="D7421" t="str">
            <v>CHIP SEAL, MISC.:</v>
          </cell>
          <cell r="F7421" t="str">
            <v>ADD SUPPLEMENTAL DESCRIPTION</v>
          </cell>
          <cell r="G7421">
            <v>1</v>
          </cell>
        </row>
        <row r="7422">
          <cell r="A7422" t="str">
            <v>883E00050</v>
          </cell>
          <cell r="B7422">
            <v>1</v>
          </cell>
          <cell r="C7422" t="str">
            <v>SF</v>
          </cell>
          <cell r="D7422" t="str">
            <v>SURFACE PREPARATION OF STRUCTURAL STEEL, WITH WARRANTY</v>
          </cell>
          <cell r="F7422">
            <v>1</v>
          </cell>
          <cell r="G7422">
            <v>0</v>
          </cell>
        </row>
        <row r="7423">
          <cell r="A7423" t="str">
            <v>883E00060</v>
          </cell>
          <cell r="B7423">
            <v>0</v>
          </cell>
          <cell r="C7423" t="str">
            <v>LS</v>
          </cell>
          <cell r="D7423" t="str">
            <v>SURFACE PREPARATION OF STRUCTURAL STEEL, WITH WARRANTY</v>
          </cell>
          <cell r="F7423">
            <v>0</v>
          </cell>
          <cell r="G7423">
            <v>0</v>
          </cell>
        </row>
        <row r="7424">
          <cell r="A7424" t="str">
            <v>883E00200</v>
          </cell>
          <cell r="B7424">
            <v>0</v>
          </cell>
          <cell r="C7424" t="str">
            <v>SF</v>
          </cell>
          <cell r="D7424" t="str">
            <v>FIELD METALLIZING OF STRUCTURAL STEEL, WITH WARRANTY</v>
          </cell>
          <cell r="F7424">
            <v>0</v>
          </cell>
          <cell r="G7424">
            <v>0</v>
          </cell>
        </row>
        <row r="7425">
          <cell r="A7425" t="str">
            <v>883E00210</v>
          </cell>
          <cell r="B7425">
            <v>0</v>
          </cell>
          <cell r="C7425" t="str">
            <v>LS</v>
          </cell>
          <cell r="D7425" t="str">
            <v>FIELD METALLIZING OF STRUCTURAL STEEL, WITH WARRANTY</v>
          </cell>
          <cell r="F7425">
            <v>0</v>
          </cell>
          <cell r="G7425">
            <v>0</v>
          </cell>
        </row>
        <row r="7426">
          <cell r="A7426" t="str">
            <v>883E00504</v>
          </cell>
          <cell r="B7426">
            <v>0</v>
          </cell>
          <cell r="C7426" t="str">
            <v>MNHR</v>
          </cell>
          <cell r="D7426" t="str">
            <v>GRINDING FINS, TEARS, SLIVERS ON STRUCTURAL STEEL</v>
          </cell>
          <cell r="F7426">
            <v>0</v>
          </cell>
          <cell r="G7426">
            <v>0</v>
          </cell>
        </row>
        <row r="7427">
          <cell r="A7427" t="str">
            <v>884E00500</v>
          </cell>
          <cell r="B7427">
            <v>0</v>
          </cell>
          <cell r="C7427" t="str">
            <v>SY</v>
          </cell>
          <cell r="D7427" t="str">
            <v>VARIABLE THICKNESS PORTLAND CEMENT CONCRETE PAVEMENT (7 YEAR WARRANTY)</v>
          </cell>
          <cell r="F7427">
            <v>0</v>
          </cell>
          <cell r="G7427">
            <v>0</v>
          </cell>
        </row>
        <row r="7428">
          <cell r="A7428" t="str">
            <v>884E10000</v>
          </cell>
          <cell r="B7428">
            <v>0</v>
          </cell>
          <cell r="C7428" t="str">
            <v>SY</v>
          </cell>
          <cell r="D7428" t="str">
            <v>8" PORTLAND CEMENT CONCRETE PAVEMENT (7 YEAR WARRANTY)</v>
          </cell>
          <cell r="F7428">
            <v>0</v>
          </cell>
          <cell r="G7428">
            <v>0</v>
          </cell>
        </row>
        <row r="7429">
          <cell r="A7429" t="str">
            <v>884E10050</v>
          </cell>
          <cell r="B7429">
            <v>0</v>
          </cell>
          <cell r="C7429" t="str">
            <v>SY</v>
          </cell>
          <cell r="D7429" t="str">
            <v>9" PORTLAND CEMENT CONCRETE PAVEMENT (7 YEAR WARRANTY)</v>
          </cell>
          <cell r="F7429">
            <v>0</v>
          </cell>
          <cell r="G7429">
            <v>0</v>
          </cell>
        </row>
        <row r="7430">
          <cell r="A7430" t="str">
            <v>884E10051</v>
          </cell>
          <cell r="B7430">
            <v>0</v>
          </cell>
          <cell r="C7430" t="str">
            <v>SY</v>
          </cell>
          <cell r="D7430" t="str">
            <v>9" PORTLAND CEMENT CONCRETE PAVEMENT (7 YEAR WARRANTY), AS PER PLAN</v>
          </cell>
          <cell r="F7430">
            <v>0</v>
          </cell>
          <cell r="G7430">
            <v>0</v>
          </cell>
        </row>
        <row r="7431">
          <cell r="A7431" t="str">
            <v>884E10080</v>
          </cell>
          <cell r="B7431">
            <v>0</v>
          </cell>
          <cell r="C7431" t="str">
            <v>SY</v>
          </cell>
          <cell r="D7431" t="str">
            <v>9.5" PORTLAND CEMENT CONCRETE PAVEMENT (7 YEAR WARRANTY)</v>
          </cell>
          <cell r="F7431">
            <v>0</v>
          </cell>
          <cell r="G7431">
            <v>0</v>
          </cell>
        </row>
        <row r="7432">
          <cell r="A7432" t="str">
            <v>884E10100</v>
          </cell>
          <cell r="B7432">
            <v>0</v>
          </cell>
          <cell r="C7432" t="str">
            <v>SY</v>
          </cell>
          <cell r="D7432" t="str">
            <v>10" PORTLAND CEMENT CONCRETE PAVEMENT (7 YEAR WARRANTY)</v>
          </cell>
          <cell r="F7432">
            <v>0</v>
          </cell>
          <cell r="G7432">
            <v>0</v>
          </cell>
        </row>
        <row r="7433">
          <cell r="A7433" t="str">
            <v>884E10150</v>
          </cell>
          <cell r="B7433">
            <v>0</v>
          </cell>
          <cell r="C7433" t="str">
            <v>SY</v>
          </cell>
          <cell r="D7433" t="str">
            <v>11" PORTLAND CEMENT CONCRETE PAVEMENT (7 YEAR WARRANTY)</v>
          </cell>
          <cell r="F7433">
            <v>0</v>
          </cell>
          <cell r="G7433">
            <v>0</v>
          </cell>
        </row>
        <row r="7434">
          <cell r="A7434" t="str">
            <v>884E10200</v>
          </cell>
          <cell r="B7434">
            <v>0</v>
          </cell>
          <cell r="C7434" t="str">
            <v>SY</v>
          </cell>
          <cell r="D7434" t="str">
            <v>12" PORTLAND CEMENT CONCRETE PAVEMENT (7 YEAR WARRANTY)</v>
          </cell>
          <cell r="F7434">
            <v>0</v>
          </cell>
          <cell r="G7434">
            <v>0</v>
          </cell>
        </row>
        <row r="7435">
          <cell r="A7435" t="str">
            <v>884E10201</v>
          </cell>
          <cell r="B7435">
            <v>0</v>
          </cell>
          <cell r="C7435" t="str">
            <v>SY</v>
          </cell>
          <cell r="D7435" t="str">
            <v>12" PORTLAND CEMENT CONCRETE PAVEMENT (7 YEAR WARRANTY), AS PER PLAN</v>
          </cell>
          <cell r="F7435">
            <v>0</v>
          </cell>
          <cell r="G7435">
            <v>0</v>
          </cell>
        </row>
        <row r="7436">
          <cell r="A7436" t="str">
            <v>884E10240</v>
          </cell>
          <cell r="B7436">
            <v>0</v>
          </cell>
          <cell r="C7436" t="str">
            <v>SY</v>
          </cell>
          <cell r="D7436" t="str">
            <v>12.5" PORTLAND CEMENT CONCRETE PAVEMENT (7 YEAR WARRANTY)</v>
          </cell>
          <cell r="F7436">
            <v>0</v>
          </cell>
          <cell r="G7436">
            <v>0</v>
          </cell>
        </row>
        <row r="7437">
          <cell r="A7437" t="str">
            <v>884E10250</v>
          </cell>
          <cell r="B7437">
            <v>0</v>
          </cell>
          <cell r="C7437" t="str">
            <v>SY</v>
          </cell>
          <cell r="D7437" t="str">
            <v>13" PORTLAND CEMENT CONCRETE PAVEMENT (7 YEAR WARRANTY)</v>
          </cell>
          <cell r="F7437">
            <v>0</v>
          </cell>
          <cell r="G7437">
            <v>0</v>
          </cell>
        </row>
        <row r="7438">
          <cell r="A7438" t="str">
            <v>884E10270</v>
          </cell>
          <cell r="B7438">
            <v>0</v>
          </cell>
          <cell r="C7438" t="str">
            <v>SY</v>
          </cell>
          <cell r="D7438" t="str">
            <v>13.5" PORTLAND CEMENT CONCRETE PAVEMENT (7 YEAR WARRANTY)</v>
          </cell>
          <cell r="F7438">
            <v>0</v>
          </cell>
          <cell r="G7438">
            <v>0</v>
          </cell>
        </row>
        <row r="7439">
          <cell r="A7439" t="str">
            <v>884E10300</v>
          </cell>
          <cell r="B7439">
            <v>0</v>
          </cell>
          <cell r="C7439" t="str">
            <v>SY</v>
          </cell>
          <cell r="D7439" t="str">
            <v>14" PORTLAND CEMENT CONCRETE PAVEMENT (7 YEAR WARRANTY)</v>
          </cell>
          <cell r="F7439">
            <v>0</v>
          </cell>
          <cell r="G7439">
            <v>0</v>
          </cell>
        </row>
        <row r="7440">
          <cell r="A7440" t="str">
            <v>884E10320</v>
          </cell>
          <cell r="B7440">
            <v>0</v>
          </cell>
          <cell r="C7440" t="str">
            <v>SY</v>
          </cell>
          <cell r="D7440" t="str">
            <v>14.5" PORTLAND CEMENT CONCRETE PAVEMENT (7 YEAR WARRANTY)</v>
          </cell>
          <cell r="F7440">
            <v>0</v>
          </cell>
          <cell r="G7440">
            <v>0</v>
          </cell>
        </row>
        <row r="7441">
          <cell r="A7441" t="str">
            <v>884E10321</v>
          </cell>
          <cell r="B7441">
            <v>0</v>
          </cell>
          <cell r="C7441" t="str">
            <v>SY</v>
          </cell>
          <cell r="D7441" t="str">
            <v>14.5" PORTLAND CEMENT CONCRETE PAVEMENT (7 YEAR WARRANTY), AS PER PLAN</v>
          </cell>
          <cell r="F7441">
            <v>0</v>
          </cell>
          <cell r="G7441">
            <v>0</v>
          </cell>
        </row>
        <row r="7442">
          <cell r="A7442" t="str">
            <v>884E10350</v>
          </cell>
          <cell r="B7442">
            <v>0</v>
          </cell>
          <cell r="C7442" t="str">
            <v>SY</v>
          </cell>
          <cell r="D7442" t="str">
            <v>15" PORTLAND CEMENT CONCRETE PAVEMENT (7 YEAR WARRANTY)</v>
          </cell>
          <cell r="F7442">
            <v>0</v>
          </cell>
          <cell r="G7442">
            <v>0</v>
          </cell>
        </row>
        <row r="7443">
          <cell r="A7443" t="str">
            <v>884E80000</v>
          </cell>
          <cell r="B7443">
            <v>0</v>
          </cell>
          <cell r="C7443" t="str">
            <v>SY</v>
          </cell>
          <cell r="D7443" t="str">
            <v>PORTLAND CEMENT CONCRETE PAVEMENT (7 YEAR WARRANTY), MISC.:</v>
          </cell>
          <cell r="F7443" t="str">
            <v>SPECIFY THICKNESS</v>
          </cell>
          <cell r="G7443">
            <v>1</v>
          </cell>
        </row>
        <row r="7444">
          <cell r="A7444" t="str">
            <v>884E99000</v>
          </cell>
          <cell r="B7444" t="str">
            <v>Y</v>
          </cell>
          <cell r="C7444" t="str">
            <v>LS</v>
          </cell>
          <cell r="D7444" t="str">
            <v>SPECIAL - PORTLAND CEMENT CONCRETE PAVEMENT (7 YEAR WARRANTY)</v>
          </cell>
          <cell r="F7444" t="str">
            <v>DESIGN BUILD PROJECTS ONLY</v>
          </cell>
          <cell r="G7444">
            <v>0</v>
          </cell>
        </row>
        <row r="7445">
          <cell r="A7445" t="str">
            <v>885E00050</v>
          </cell>
          <cell r="B7445">
            <v>0</v>
          </cell>
          <cell r="C7445" t="str">
            <v>SF</v>
          </cell>
          <cell r="D7445" t="str">
            <v>SURFACE PREPARATION OF EXISTING STRUCTURAL STEEL, WITH WARRANTY</v>
          </cell>
          <cell r="F7445">
            <v>0</v>
          </cell>
          <cell r="G7445">
            <v>0</v>
          </cell>
        </row>
        <row r="7446">
          <cell r="A7446" t="str">
            <v>885E00051</v>
          </cell>
          <cell r="B7446">
            <v>0</v>
          </cell>
          <cell r="C7446" t="str">
            <v>SF</v>
          </cell>
          <cell r="D7446" t="str">
            <v>SURFACE PREPARATION OF EXISTING STRUCTURAL STEEL, WITH WARRANTY, AS PER PLAN</v>
          </cell>
          <cell r="F7446">
            <v>0</v>
          </cell>
          <cell r="G7446">
            <v>0</v>
          </cell>
        </row>
        <row r="7447">
          <cell r="A7447" t="str">
            <v>885E00056</v>
          </cell>
          <cell r="B7447">
            <v>0</v>
          </cell>
          <cell r="C7447" t="str">
            <v>SF</v>
          </cell>
          <cell r="D7447" t="str">
            <v>FIELD PAINTING OF EXISTING STRUCTURAL STEEL, PRIME COAT, WITH WARRANTY</v>
          </cell>
          <cell r="F7447">
            <v>0</v>
          </cell>
          <cell r="G7447">
            <v>0</v>
          </cell>
        </row>
        <row r="7448">
          <cell r="A7448" t="str">
            <v>885E00057</v>
          </cell>
          <cell r="B7448">
            <v>0</v>
          </cell>
          <cell r="C7448" t="str">
            <v>SF</v>
          </cell>
          <cell r="D7448" t="str">
            <v>FIELD PAINTING OF EXISTING STRUCTURAL STEEL, PRIME COAT, WITH WARRANTY, AS PER PLAN</v>
          </cell>
          <cell r="F7448">
            <v>0</v>
          </cell>
          <cell r="G7448">
            <v>0</v>
          </cell>
        </row>
        <row r="7449">
          <cell r="A7449" t="str">
            <v>885E00060</v>
          </cell>
          <cell r="B7449">
            <v>0</v>
          </cell>
          <cell r="C7449" t="str">
            <v>SF</v>
          </cell>
          <cell r="D7449" t="str">
            <v>FIELD PAINTING OF EXISTING STRUCTURAL STEEL, INTERMEDIATE COAT, WITH WARRANTY</v>
          </cell>
          <cell r="F7449">
            <v>0</v>
          </cell>
          <cell r="G7449">
            <v>0</v>
          </cell>
        </row>
        <row r="7450">
          <cell r="A7450" t="str">
            <v>885E00061</v>
          </cell>
          <cell r="B7450">
            <v>0</v>
          </cell>
          <cell r="C7450" t="str">
            <v>SF</v>
          </cell>
          <cell r="D7450" t="str">
            <v>FIELD PAINTING OF EXISTING STRUCTURAL STEEL, INTERMEDIATE COAT, WITH WARRANTY, AS PER PLAN</v>
          </cell>
          <cell r="F7450">
            <v>0</v>
          </cell>
          <cell r="G7450">
            <v>0</v>
          </cell>
        </row>
        <row r="7451">
          <cell r="A7451" t="str">
            <v>885E00066</v>
          </cell>
          <cell r="B7451">
            <v>0</v>
          </cell>
          <cell r="C7451" t="str">
            <v>SF</v>
          </cell>
          <cell r="D7451" t="str">
            <v>FIELD PAINTING STRUCTURAL STEEL, FINISH COAT, WITH WARRANTY</v>
          </cell>
          <cell r="F7451">
            <v>0</v>
          </cell>
          <cell r="G7451">
            <v>0</v>
          </cell>
        </row>
        <row r="7452">
          <cell r="A7452" t="str">
            <v>885E00067</v>
          </cell>
          <cell r="B7452">
            <v>0</v>
          </cell>
          <cell r="C7452" t="str">
            <v>SF</v>
          </cell>
          <cell r="D7452" t="str">
            <v>FIELD PAINTING STRUCTURAL STEEL, FINISH COAT, WITH WARRANTY, AS PER PLAN</v>
          </cell>
          <cell r="F7452">
            <v>0</v>
          </cell>
          <cell r="G7452">
            <v>0</v>
          </cell>
        </row>
        <row r="7453">
          <cell r="A7453" t="str">
            <v>885E00100</v>
          </cell>
          <cell r="B7453">
            <v>0</v>
          </cell>
          <cell r="C7453" t="str">
            <v>LS</v>
          </cell>
          <cell r="D7453" t="str">
            <v>SURFACE PREPARATION OF EXISTING STRUCTURAL STEEL, WITH WARRANTY</v>
          </cell>
          <cell r="F7453">
            <v>0</v>
          </cell>
          <cell r="G7453">
            <v>0</v>
          </cell>
        </row>
        <row r="7454">
          <cell r="A7454" t="str">
            <v>885E00200</v>
          </cell>
          <cell r="B7454">
            <v>0</v>
          </cell>
          <cell r="C7454" t="str">
            <v>LS</v>
          </cell>
          <cell r="D7454" t="str">
            <v>FIELD PAINTING OF EXISTING STRUCTURAL STEEL, PRIME COAT, WITH WARRANTY</v>
          </cell>
          <cell r="F7454">
            <v>0</v>
          </cell>
          <cell r="G7454">
            <v>0</v>
          </cell>
        </row>
        <row r="7455">
          <cell r="A7455" t="str">
            <v>885E00300</v>
          </cell>
          <cell r="B7455">
            <v>0</v>
          </cell>
          <cell r="C7455" t="str">
            <v>LS</v>
          </cell>
          <cell r="D7455" t="str">
            <v>FIELD PAINTING STRUCTURAL STEEL, INTERMEDIATE COAT, WITH WARRANTY</v>
          </cell>
          <cell r="F7455">
            <v>0</v>
          </cell>
          <cell r="G7455">
            <v>0</v>
          </cell>
        </row>
        <row r="7456">
          <cell r="A7456" t="str">
            <v>885E00400</v>
          </cell>
          <cell r="B7456">
            <v>0</v>
          </cell>
          <cell r="C7456" t="str">
            <v>LS</v>
          </cell>
          <cell r="D7456" t="str">
            <v>FIELD PAINTING STRUCTURAL STEEL, FINISH COAT, WITH WARRANTY</v>
          </cell>
          <cell r="F7456">
            <v>0</v>
          </cell>
          <cell r="G7456">
            <v>0</v>
          </cell>
        </row>
        <row r="7457">
          <cell r="A7457" t="str">
            <v>885E00504</v>
          </cell>
          <cell r="B7457">
            <v>0</v>
          </cell>
          <cell r="C7457" t="str">
            <v>MNHR</v>
          </cell>
          <cell r="D7457" t="str">
            <v>GRINDING FINS, TEARS, SLIVERS ON EXISTING STRUCTURAL STEEL</v>
          </cell>
          <cell r="F7457">
            <v>0</v>
          </cell>
          <cell r="G7457">
            <v>0</v>
          </cell>
        </row>
        <row r="7458">
          <cell r="A7458" t="str">
            <v>885E00800</v>
          </cell>
          <cell r="B7458">
            <v>0</v>
          </cell>
          <cell r="C7458" t="str">
            <v>LB</v>
          </cell>
          <cell r="D7458" t="str">
            <v>FIELD PAINTING STRUCTURAL STEEL, INTERMEDIATE COAT, WITH WARRANTY</v>
          </cell>
          <cell r="F7458">
            <v>0</v>
          </cell>
          <cell r="G7458">
            <v>0</v>
          </cell>
        </row>
        <row r="7459">
          <cell r="A7459" t="str">
            <v>885E00850</v>
          </cell>
          <cell r="B7459">
            <v>0</v>
          </cell>
          <cell r="C7459" t="str">
            <v>LB</v>
          </cell>
          <cell r="D7459" t="str">
            <v>FIELD PAINTING STRUCTURAL STEEL, FINISH COAT, WITH WARRANTY</v>
          </cell>
          <cell r="F7459">
            <v>0</v>
          </cell>
          <cell r="G7459">
            <v>0</v>
          </cell>
        </row>
        <row r="7460">
          <cell r="A7460" t="str">
            <v>885E10000</v>
          </cell>
          <cell r="B7460">
            <v>0</v>
          </cell>
          <cell r="C7460" t="str">
            <v>EACH</v>
          </cell>
          <cell r="D7460" t="str">
            <v>FINAL INSPECTION REPAIR</v>
          </cell>
          <cell r="F7460">
            <v>0</v>
          </cell>
          <cell r="G7460">
            <v>0</v>
          </cell>
        </row>
        <row r="7461">
          <cell r="A7461" t="str">
            <v>885E90000</v>
          </cell>
          <cell r="B7461">
            <v>0</v>
          </cell>
          <cell r="C7461" t="str">
            <v>SF</v>
          </cell>
          <cell r="D7461" t="str">
            <v>FIELD PAINTING, MISC.:</v>
          </cell>
          <cell r="F7461" t="str">
            <v>ADD SUPPLEMENTAL DESCRIPTION</v>
          </cell>
          <cell r="G7461">
            <v>1</v>
          </cell>
        </row>
        <row r="7462">
          <cell r="A7462" t="str">
            <v>885E90010</v>
          </cell>
          <cell r="B7462">
            <v>1</v>
          </cell>
          <cell r="C7462" t="str">
            <v>LS</v>
          </cell>
          <cell r="D7462" t="str">
            <v>FIELD PAINTING, MISC.:</v>
          </cell>
          <cell r="F7462" t="str">
            <v>ADD SUPPLEMENTAL DESCRIPTION</v>
          </cell>
          <cell r="G7462">
            <v>1</v>
          </cell>
        </row>
        <row r="7463">
          <cell r="A7463" t="str">
            <v>885E90020</v>
          </cell>
          <cell r="B7463">
            <v>1</v>
          </cell>
          <cell r="C7463" t="str">
            <v>FT</v>
          </cell>
          <cell r="D7463" t="str">
            <v>FIELD PAINTING, MISC.:</v>
          </cell>
          <cell r="F7463" t="str">
            <v>ADD SUPPLEMENTAL DESCRIPTION</v>
          </cell>
          <cell r="G7463">
            <v>1</v>
          </cell>
        </row>
        <row r="7464">
          <cell r="A7464" t="str">
            <v>886E11000</v>
          </cell>
          <cell r="B7464">
            <v>1</v>
          </cell>
          <cell r="C7464" t="str">
            <v>GAL</v>
          </cell>
          <cell r="D7464" t="str">
            <v>FOG SEAL</v>
          </cell>
          <cell r="F7464">
            <v>1</v>
          </cell>
          <cell r="G7464">
            <v>0</v>
          </cell>
        </row>
        <row r="7465">
          <cell r="A7465" t="str">
            <v>892E10200</v>
          </cell>
          <cell r="B7465">
            <v>0</v>
          </cell>
          <cell r="C7465" t="str">
            <v>CY</v>
          </cell>
          <cell r="D7465" t="str">
            <v>QC/QA CONCRETE, CLASS QC2, SUPERSTRUCTURE (DECK) WITH WARRANTY</v>
          </cell>
          <cell r="F7465">
            <v>0</v>
          </cell>
          <cell r="G7465">
            <v>0</v>
          </cell>
        </row>
        <row r="7466">
          <cell r="A7466" t="str">
            <v>892E10201</v>
          </cell>
          <cell r="B7466">
            <v>0</v>
          </cell>
          <cell r="C7466" t="str">
            <v>CY</v>
          </cell>
          <cell r="D7466" t="str">
            <v>QC/QA CONCRETE, CLASS QC2, SUPERSTRUCTURE (DECK) WITH WARRANTY, AS PER PLAN</v>
          </cell>
          <cell r="F7466">
            <v>0</v>
          </cell>
          <cell r="G7466">
            <v>0</v>
          </cell>
        </row>
        <row r="7467">
          <cell r="A7467" t="str">
            <v>892E10400</v>
          </cell>
          <cell r="B7467">
            <v>0</v>
          </cell>
          <cell r="C7467" t="str">
            <v>CY</v>
          </cell>
          <cell r="D7467" t="str">
            <v>QC/QA CONCRETE, CLASS QC3, SUPERSTRUCTURE (DECK) WITH WARRANTY</v>
          </cell>
          <cell r="F7467">
            <v>0</v>
          </cell>
          <cell r="G7467">
            <v>0</v>
          </cell>
        </row>
        <row r="7468">
          <cell r="A7468" t="str">
            <v>892E10600</v>
          </cell>
          <cell r="B7468">
            <v>0</v>
          </cell>
          <cell r="C7468" t="str">
            <v>SY</v>
          </cell>
          <cell r="D7468" t="str">
            <v>QC/QA CONCRETE, CLASS QC2, SUPERSTRUCTURE (DECK) WITH WARRANTY</v>
          </cell>
          <cell r="F7468">
            <v>0</v>
          </cell>
          <cell r="G7468">
            <v>0</v>
          </cell>
        </row>
        <row r="7469">
          <cell r="A7469" t="str">
            <v>892E10800</v>
          </cell>
          <cell r="B7469">
            <v>0</v>
          </cell>
          <cell r="C7469" t="str">
            <v>SY</v>
          </cell>
          <cell r="D7469" t="str">
            <v>QC/QA CONCRETE, CLASS QC3, SUPERSTRUCTURE (DECK) WITH WARRANTY</v>
          </cell>
          <cell r="F7469">
            <v>0</v>
          </cell>
          <cell r="G7469">
            <v>0</v>
          </cell>
        </row>
        <row r="7470">
          <cell r="A7470" t="str">
            <v>895E10010</v>
          </cell>
          <cell r="B7470">
            <v>0</v>
          </cell>
          <cell r="C7470" t="str">
            <v>EACH</v>
          </cell>
          <cell r="D7470" t="str">
            <v>MANUFACTURED WATER QUALITY STRUCTURE, TYPE 1</v>
          </cell>
          <cell r="F7470">
            <v>0</v>
          </cell>
          <cell r="G7470">
            <v>0</v>
          </cell>
        </row>
        <row r="7471">
          <cell r="A7471" t="str">
            <v>895E10011</v>
          </cell>
          <cell r="B7471">
            <v>0</v>
          </cell>
          <cell r="C7471" t="str">
            <v>EACH</v>
          </cell>
          <cell r="D7471" t="str">
            <v>MANUFACTURED WATER QUALITY STRUCTURE, TYPE 1, AS PER PLAN</v>
          </cell>
          <cell r="F7471">
            <v>0</v>
          </cell>
          <cell r="G7471">
            <v>0</v>
          </cell>
        </row>
        <row r="7472">
          <cell r="A7472" t="str">
            <v>895E10020</v>
          </cell>
          <cell r="B7472">
            <v>0</v>
          </cell>
          <cell r="C7472" t="str">
            <v>EACH</v>
          </cell>
          <cell r="D7472" t="str">
            <v>MANUFACTURED WATER QUALITY STRUCTURE, TYPE 2</v>
          </cell>
          <cell r="F7472">
            <v>0</v>
          </cell>
          <cell r="G7472">
            <v>0</v>
          </cell>
        </row>
        <row r="7473">
          <cell r="A7473" t="str">
            <v>895E10021</v>
          </cell>
          <cell r="B7473">
            <v>0</v>
          </cell>
          <cell r="C7473" t="str">
            <v>EACH</v>
          </cell>
          <cell r="D7473" t="str">
            <v>MANUFACTURED WATER QUALITY STRUCTURE, TYPE 2, AS PER PLAN</v>
          </cell>
          <cell r="F7473">
            <v>0</v>
          </cell>
          <cell r="G7473">
            <v>0</v>
          </cell>
        </row>
        <row r="7474">
          <cell r="A7474" t="str">
            <v>895E10030</v>
          </cell>
          <cell r="B7474">
            <v>0</v>
          </cell>
          <cell r="C7474" t="str">
            <v>EACH</v>
          </cell>
          <cell r="D7474" t="str">
            <v>MANUFACTURED WATER QUALITY STRUCTURE, TYPE 3</v>
          </cell>
          <cell r="F7474">
            <v>0</v>
          </cell>
          <cell r="G7474">
            <v>0</v>
          </cell>
        </row>
        <row r="7475">
          <cell r="A7475" t="str">
            <v>895E10040</v>
          </cell>
          <cell r="B7475">
            <v>0</v>
          </cell>
          <cell r="C7475" t="str">
            <v>EACH</v>
          </cell>
          <cell r="D7475" t="str">
            <v>MANUFACTURED WATER QUALITY STRUCTURE, TYPE 4</v>
          </cell>
          <cell r="F7475">
            <v>0</v>
          </cell>
          <cell r="G7475">
            <v>0</v>
          </cell>
        </row>
        <row r="7476">
          <cell r="A7476" t="str">
            <v>896E00010</v>
          </cell>
          <cell r="B7476">
            <v>0</v>
          </cell>
          <cell r="C7476" t="str">
            <v>SNMT</v>
          </cell>
          <cell r="D7476" t="str">
            <v>PORTABLE NON-INTRUSIVE TRAFFIC SENSOR, CLASS I</v>
          </cell>
          <cell r="F7476">
            <v>0</v>
          </cell>
          <cell r="G7476">
            <v>0</v>
          </cell>
        </row>
        <row r="7477">
          <cell r="A7477" t="str">
            <v>896E00012</v>
          </cell>
          <cell r="B7477">
            <v>0</v>
          </cell>
          <cell r="C7477" t="str">
            <v>SNMT</v>
          </cell>
          <cell r="D7477" t="str">
            <v>PORTABLE NON-INTRUSIVE TRAFFIC SENSOR, CLASS II</v>
          </cell>
          <cell r="F7477">
            <v>0</v>
          </cell>
          <cell r="G7477">
            <v>0</v>
          </cell>
        </row>
        <row r="7478">
          <cell r="A7478" t="str">
            <v>896E00020</v>
          </cell>
          <cell r="B7478">
            <v>0</v>
          </cell>
          <cell r="C7478" t="str">
            <v>SNMT</v>
          </cell>
          <cell r="D7478" t="str">
            <v>PORTABLE CHANGEABLE MESSAGE SIGN</v>
          </cell>
          <cell r="F7478">
            <v>0</v>
          </cell>
          <cell r="G7478">
            <v>0</v>
          </cell>
        </row>
        <row r="7479">
          <cell r="A7479" t="str">
            <v>896E00021</v>
          </cell>
          <cell r="B7479">
            <v>0</v>
          </cell>
          <cell r="C7479" t="str">
            <v>SNMT</v>
          </cell>
          <cell r="D7479" t="str">
            <v>PORTABLE CHANGEABLE MESSAGE SIGN, AS PER PLAN</v>
          </cell>
          <cell r="F7479">
            <v>0</v>
          </cell>
          <cell r="G7479">
            <v>0</v>
          </cell>
        </row>
        <row r="7480">
          <cell r="A7480" t="str">
            <v>897E01010</v>
          </cell>
          <cell r="B7480">
            <v>0</v>
          </cell>
          <cell r="C7480" t="str">
            <v>SY</v>
          </cell>
          <cell r="D7480" t="str">
            <v>PAVEMENT PLANING, ASPHALT CONCRETE, CLASS A</v>
          </cell>
          <cell r="F7480" t="str">
            <v>SPECIFY DEPTH</v>
          </cell>
          <cell r="G7480">
            <v>1</v>
          </cell>
        </row>
        <row r="7481">
          <cell r="A7481" t="str">
            <v>897E01011</v>
          </cell>
          <cell r="B7481">
            <v>1</v>
          </cell>
          <cell r="C7481" t="str">
            <v>SY</v>
          </cell>
          <cell r="D7481" t="str">
            <v>PAVEMENT PLANING, ASPHALT CONCRETE, CLASS A, AS PER PLAN</v>
          </cell>
          <cell r="F7481" t="str">
            <v>SPECIFY DEPTH</v>
          </cell>
          <cell r="G7481">
            <v>1</v>
          </cell>
        </row>
        <row r="7482">
          <cell r="A7482" t="str">
            <v>897E01020</v>
          </cell>
          <cell r="B7482">
            <v>1</v>
          </cell>
          <cell r="C7482" t="str">
            <v>SY</v>
          </cell>
          <cell r="D7482" t="str">
            <v>PAVEMENT PLANING, ASPHALT CONCRETE, CLASS B</v>
          </cell>
          <cell r="F7482" t="str">
            <v>SPECIFY DEPTH</v>
          </cell>
          <cell r="G7482">
            <v>1</v>
          </cell>
        </row>
        <row r="7483">
          <cell r="A7483" t="str">
            <v>897E01021</v>
          </cell>
          <cell r="B7483">
            <v>1</v>
          </cell>
          <cell r="C7483" t="str">
            <v>SY</v>
          </cell>
          <cell r="D7483" t="str">
            <v>PAVEMENT PLANING, ASPHALT CONCRETE, CLASS B, AS PER PLAN</v>
          </cell>
          <cell r="F7483" t="str">
            <v>SPECIFY DEPTH</v>
          </cell>
          <cell r="G7483">
            <v>1</v>
          </cell>
        </row>
        <row r="7484">
          <cell r="A7484" t="str">
            <v>897E02000</v>
          </cell>
          <cell r="B7484">
            <v>1</v>
          </cell>
          <cell r="C7484" t="str">
            <v>SY</v>
          </cell>
          <cell r="D7484" t="str">
            <v>PATCHING PLANED SURFACE</v>
          </cell>
          <cell r="F7484">
            <v>1</v>
          </cell>
          <cell r="G7484">
            <v>0</v>
          </cell>
        </row>
        <row r="7485">
          <cell r="A7485" t="str">
            <v>897E02001</v>
          </cell>
          <cell r="B7485">
            <v>0</v>
          </cell>
          <cell r="C7485" t="str">
            <v>SY</v>
          </cell>
          <cell r="D7485" t="str">
            <v>PATCHING PLANED SURFACE, AS PER PLAN</v>
          </cell>
          <cell r="F7485">
            <v>0</v>
          </cell>
          <cell r="G7485">
            <v>0</v>
          </cell>
        </row>
        <row r="7486">
          <cell r="A7486" t="str">
            <v>900E01000</v>
          </cell>
          <cell r="B7486">
            <v>0</v>
          </cell>
          <cell r="C7486" t="str">
            <v>MILE</v>
          </cell>
          <cell r="D7486" t="str">
            <v>SPECIAL -</v>
          </cell>
          <cell r="F7486" t="str">
            <v>ADD SUPP DESC - RAIL ONLY</v>
          </cell>
          <cell r="G7486">
            <v>1</v>
          </cell>
        </row>
        <row r="7487">
          <cell r="A7487" t="str">
            <v>900E10000</v>
          </cell>
          <cell r="B7487">
            <v>1</v>
          </cell>
          <cell r="C7487" t="str">
            <v>FT</v>
          </cell>
          <cell r="D7487" t="str">
            <v>SPECIAL -</v>
          </cell>
          <cell r="F7487" t="str">
            <v>ADD SUPP DESC - RAIL ONLY</v>
          </cell>
          <cell r="G7487">
            <v>1</v>
          </cell>
        </row>
        <row r="7488">
          <cell r="A7488" t="str">
            <v>900E11000</v>
          </cell>
          <cell r="B7488">
            <v>1</v>
          </cell>
          <cell r="C7488" t="str">
            <v>EACH</v>
          </cell>
          <cell r="D7488" t="str">
            <v>SPECIAL -</v>
          </cell>
          <cell r="F7488" t="str">
            <v>ADD SUPP DESC - RAIL ONLY</v>
          </cell>
          <cell r="G7488">
            <v>1</v>
          </cell>
        </row>
        <row r="7489">
          <cell r="A7489" t="str">
            <v>900E12000</v>
          </cell>
          <cell r="B7489">
            <v>1</v>
          </cell>
          <cell r="C7489" t="str">
            <v>TKFT</v>
          </cell>
          <cell r="D7489" t="str">
            <v>SPECIAL -</v>
          </cell>
          <cell r="F7489" t="str">
            <v>ADD SUPP DESC - RAIL ONLY</v>
          </cell>
          <cell r="G7489">
            <v>1</v>
          </cell>
        </row>
        <row r="7490">
          <cell r="A7490" t="str">
            <v>900E13000</v>
          </cell>
          <cell r="B7490">
            <v>1</v>
          </cell>
          <cell r="C7490" t="str">
            <v>PAIR</v>
          </cell>
          <cell r="D7490" t="str">
            <v>SPECIAL -</v>
          </cell>
          <cell r="F7490" t="str">
            <v>ADD SUPP DESC - RAIL ONLY</v>
          </cell>
          <cell r="G7490">
            <v>1</v>
          </cell>
        </row>
        <row r="7491">
          <cell r="A7491" t="str">
            <v>900E14000</v>
          </cell>
          <cell r="B7491">
            <v>1</v>
          </cell>
          <cell r="C7491" t="str">
            <v>JT</v>
          </cell>
          <cell r="D7491" t="str">
            <v>SPECIAL -</v>
          </cell>
          <cell r="F7491" t="str">
            <v>ADD SUPP DESC - RAIL ONLY</v>
          </cell>
          <cell r="G7491">
            <v>1</v>
          </cell>
        </row>
        <row r="7492">
          <cell r="A7492" t="str">
            <v>900E15000</v>
          </cell>
          <cell r="B7492">
            <v>1</v>
          </cell>
          <cell r="C7492" t="str">
            <v>SET</v>
          </cell>
          <cell r="D7492" t="str">
            <v>SPECIAL -</v>
          </cell>
          <cell r="F7492" t="str">
            <v>ADD SUPP DESC - RAIL ONLY</v>
          </cell>
          <cell r="G7492">
            <v>1</v>
          </cell>
        </row>
        <row r="7493">
          <cell r="A7493" t="str">
            <v>900E16000</v>
          </cell>
          <cell r="B7493">
            <v>1</v>
          </cell>
          <cell r="C7493" t="str">
            <v>TON</v>
          </cell>
          <cell r="D7493" t="str">
            <v>SPECIAL -</v>
          </cell>
          <cell r="F7493" t="str">
            <v>ADD SUPP DESC - RAIL ONLY</v>
          </cell>
          <cell r="G7493">
            <v>1</v>
          </cell>
        </row>
        <row r="7494">
          <cell r="A7494" t="str">
            <v>900E17000</v>
          </cell>
          <cell r="B7494">
            <v>1</v>
          </cell>
          <cell r="C7494" t="str">
            <v>LS</v>
          </cell>
          <cell r="D7494" t="str">
            <v>SPECIAL -</v>
          </cell>
          <cell r="F7494" t="str">
            <v>ADD SUPP DESC - RAIL ONLY</v>
          </cell>
          <cell r="G7494">
            <v>1</v>
          </cell>
        </row>
        <row r="7495">
          <cell r="A7495" t="str">
            <v>900E19000</v>
          </cell>
          <cell r="B7495">
            <v>1</v>
          </cell>
          <cell r="C7495" t="str">
            <v>CY</v>
          </cell>
          <cell r="D7495" t="str">
            <v>SPECIAL -</v>
          </cell>
          <cell r="F7495" t="str">
            <v>ADD SUPP DESC - RAIL ONLY</v>
          </cell>
          <cell r="G7495">
            <v>1</v>
          </cell>
        </row>
        <row r="7496">
          <cell r="A7496" t="str">
            <v>900E20000</v>
          </cell>
          <cell r="B7496">
            <v>1</v>
          </cell>
          <cell r="C7496" t="str">
            <v>SY</v>
          </cell>
          <cell r="D7496" t="str">
            <v>SPECIAL -</v>
          </cell>
          <cell r="F7496" t="str">
            <v>ADD SUPP DESC - RAIL ONLY</v>
          </cell>
          <cell r="G7496">
            <v>1</v>
          </cell>
        </row>
        <row r="7497">
          <cell r="A7497" t="str">
            <v>900E21000</v>
          </cell>
          <cell r="B7497">
            <v>1</v>
          </cell>
          <cell r="C7497" t="str">
            <v>BNDL</v>
          </cell>
          <cell r="D7497" t="str">
            <v>SPECIAL -</v>
          </cell>
          <cell r="F7497" t="str">
            <v>ADD SUPP DESC - RAIL ONLY</v>
          </cell>
          <cell r="G7497">
            <v>1</v>
          </cell>
        </row>
        <row r="7498">
          <cell r="A7498" t="str">
            <v>900E22000</v>
          </cell>
          <cell r="B7498">
            <v>1</v>
          </cell>
          <cell r="C7498" t="str">
            <v>LB</v>
          </cell>
          <cell r="D7498" t="str">
            <v>SPECIAL -</v>
          </cell>
          <cell r="F7498" t="str">
            <v>ADD SUPP DESC - RAIL ONLY</v>
          </cell>
          <cell r="G7498">
            <v>1</v>
          </cell>
        </row>
        <row r="7499">
          <cell r="A7499" t="str">
            <v>950E10000</v>
          </cell>
          <cell r="B7499" t="str">
            <v>Y</v>
          </cell>
          <cell r="C7499" t="str">
            <v>LS</v>
          </cell>
          <cell r="D7499" t="str">
            <v>SPECIAL - SALT SHED DEMOLISHED</v>
          </cell>
          <cell r="F7499">
            <v>1</v>
          </cell>
          <cell r="G7499">
            <v>0</v>
          </cell>
        </row>
        <row r="7500">
          <cell r="A7500" t="str">
            <v>950E14000</v>
          </cell>
          <cell r="B7500" t="str">
            <v>Y</v>
          </cell>
          <cell r="C7500" t="str">
            <v>EACH</v>
          </cell>
          <cell r="D7500" t="str">
            <v>SPECIAL - SALT DOME CONSTRUCTED, 51'</v>
          </cell>
          <cell r="F7500">
            <v>0</v>
          </cell>
          <cell r="G7500">
            <v>0</v>
          </cell>
        </row>
        <row r="7501">
          <cell r="A7501" t="str">
            <v>950E14010</v>
          </cell>
          <cell r="B7501" t="str">
            <v>Y</v>
          </cell>
          <cell r="C7501" t="str">
            <v>EACH</v>
          </cell>
          <cell r="D7501" t="str">
            <v>SPECIAL - SALT DOME CONSTRUCTED, 56'</v>
          </cell>
          <cell r="F7501">
            <v>0</v>
          </cell>
          <cell r="G7501">
            <v>0</v>
          </cell>
        </row>
        <row r="7502">
          <cell r="A7502" t="str">
            <v>950E15000</v>
          </cell>
          <cell r="B7502" t="str">
            <v>Y</v>
          </cell>
          <cell r="C7502" t="str">
            <v>EACH</v>
          </cell>
          <cell r="D7502" t="str">
            <v>SPECIAL - SALT DOME CONSTRUCTED, 62'</v>
          </cell>
          <cell r="F7502">
            <v>0</v>
          </cell>
          <cell r="G7502">
            <v>0</v>
          </cell>
        </row>
        <row r="7503">
          <cell r="A7503" t="str">
            <v>950E16000</v>
          </cell>
          <cell r="B7503" t="str">
            <v>Y</v>
          </cell>
          <cell r="C7503" t="str">
            <v>EACH</v>
          </cell>
          <cell r="D7503" t="str">
            <v>SPECIAL - SALT DOME CONSTRUCTED, 61'</v>
          </cell>
          <cell r="F7503">
            <v>0</v>
          </cell>
          <cell r="G7503">
            <v>0</v>
          </cell>
        </row>
        <row r="7504">
          <cell r="A7504" t="str">
            <v>950E20000</v>
          </cell>
          <cell r="B7504" t="str">
            <v>Y</v>
          </cell>
          <cell r="C7504" t="str">
            <v>EACH</v>
          </cell>
          <cell r="D7504" t="str">
            <v>SPECIAL - SALT DOME CONSTRUCTED, 72'</v>
          </cell>
          <cell r="F7504">
            <v>0</v>
          </cell>
          <cell r="G7504">
            <v>0</v>
          </cell>
        </row>
        <row r="7505">
          <cell r="A7505" t="str">
            <v>950E20010</v>
          </cell>
          <cell r="B7505" t="str">
            <v>Y</v>
          </cell>
          <cell r="C7505" t="str">
            <v>EACH</v>
          </cell>
          <cell r="D7505" t="str">
            <v>SPECIAL - SALT DOME CONSTRUCTED, 82'</v>
          </cell>
          <cell r="F7505">
            <v>0</v>
          </cell>
          <cell r="G7505">
            <v>0</v>
          </cell>
        </row>
        <row r="7506">
          <cell r="A7506" t="str">
            <v>950E30000</v>
          </cell>
          <cell r="B7506" t="str">
            <v>Y</v>
          </cell>
          <cell r="C7506" t="str">
            <v>EACH</v>
          </cell>
          <cell r="D7506" t="str">
            <v>SPECIAL - SALT DOME CONSTRUCTED, 100'</v>
          </cell>
          <cell r="F7506">
            <v>0</v>
          </cell>
          <cell r="G7506">
            <v>0</v>
          </cell>
        </row>
        <row r="7507">
          <cell r="A7507" t="str">
            <v>950E35000</v>
          </cell>
          <cell r="B7507" t="str">
            <v>Y</v>
          </cell>
          <cell r="C7507" t="str">
            <v>LS</v>
          </cell>
          <cell r="D7507" t="str">
            <v>SPECIAL - ROOF REPLACEMENT</v>
          </cell>
          <cell r="F7507">
            <v>0</v>
          </cell>
          <cell r="G7507">
            <v>0</v>
          </cell>
        </row>
        <row r="7508">
          <cell r="A7508" t="str">
            <v>950E40000</v>
          </cell>
          <cell r="B7508" t="str">
            <v>Y</v>
          </cell>
          <cell r="C7508" t="str">
            <v>EACH</v>
          </cell>
          <cell r="D7508" t="str">
            <v>SPECIAL - MANUFACTURED OFFICE, 44'</v>
          </cell>
          <cell r="F7508">
            <v>0</v>
          </cell>
          <cell r="G7508">
            <v>0</v>
          </cell>
        </row>
        <row r="7509">
          <cell r="A7509" t="str">
            <v>950E50000</v>
          </cell>
          <cell r="B7509" t="str">
            <v>Y</v>
          </cell>
          <cell r="C7509" t="str">
            <v>LS</v>
          </cell>
          <cell r="D7509" t="str">
            <v>SPECIAL - FACILITIES</v>
          </cell>
          <cell r="F7509" t="str">
            <v>ADD SUPPLEMENTAL DESCRIPTION</v>
          </cell>
          <cell r="G7509">
            <v>1</v>
          </cell>
        </row>
        <row r="7510">
          <cell r="A7510" t="str">
            <v>950E51000</v>
          </cell>
          <cell r="B7510" t="str">
            <v>Y</v>
          </cell>
          <cell r="C7510" t="str">
            <v>EACH</v>
          </cell>
          <cell r="D7510" t="str">
            <v>SPECIAL - FACILITIES</v>
          </cell>
          <cell r="F7510" t="str">
            <v>ADD SUPPLEMENTAL DESCRIPTION</v>
          </cell>
          <cell r="G7510">
            <v>1</v>
          </cell>
        </row>
        <row r="7511">
          <cell r="A7511" t="str">
            <v>990E10000</v>
          </cell>
          <cell r="B7511">
            <v>1</v>
          </cell>
          <cell r="C7511" t="str">
            <v>LS</v>
          </cell>
          <cell r="D7511" t="str">
            <v>ESTIMATED COST OF REPAIRS TO DETOUR</v>
          </cell>
          <cell r="F7511" t="str">
            <v>ODOT INTERNAL USE ONLY</v>
          </cell>
          <cell r="G7511">
            <v>0</v>
          </cell>
        </row>
        <row r="7512">
          <cell r="A7512" t="str">
            <v>990E10010</v>
          </cell>
          <cell r="B7512">
            <v>0</v>
          </cell>
          <cell r="C7512" t="str">
            <v>LS</v>
          </cell>
          <cell r="D7512" t="str">
            <v>ESTIMATED COST OF RIGHT OF WAY</v>
          </cell>
          <cell r="F7512" t="str">
            <v>ODOT INTERNAL USE ONLY</v>
          </cell>
          <cell r="G7512">
            <v>0</v>
          </cell>
        </row>
        <row r="7513">
          <cell r="A7513" t="str">
            <v>990E10020</v>
          </cell>
          <cell r="B7513">
            <v>0</v>
          </cell>
          <cell r="C7513" t="str">
            <v>LS</v>
          </cell>
          <cell r="D7513" t="str">
            <v>ESTIMATED COST OF ENGINEERING, SUPERINTENDENCE AND CONTINGENCIES</v>
          </cell>
          <cell r="F7513" t="str">
            <v>ODOT INTERNAL USE ONLY</v>
          </cell>
          <cell r="G7513">
            <v>0</v>
          </cell>
        </row>
        <row r="7514">
          <cell r="A7514" t="str">
            <v>990E10030</v>
          </cell>
          <cell r="B7514">
            <v>0</v>
          </cell>
          <cell r="C7514" t="str">
            <v>LS</v>
          </cell>
          <cell r="D7514" t="str">
            <v>ESTIMATED COST OF PRELIMINARY ENGINEERING</v>
          </cell>
          <cell r="F7514" t="str">
            <v>ODOT INTERNAL USE ONLY</v>
          </cell>
          <cell r="G7514">
            <v>0</v>
          </cell>
        </row>
        <row r="7515">
          <cell r="A7515" t="str">
            <v>990E10040</v>
          </cell>
          <cell r="B7515">
            <v>0</v>
          </cell>
          <cell r="C7515" t="str">
            <v>LS</v>
          </cell>
          <cell r="D7515" t="str">
            <v>ESTIMATED COST OF FORCE ACCOUNT WORK</v>
          </cell>
          <cell r="F7515" t="str">
            <v>ODOT INTERNAL USE ONLY</v>
          </cell>
          <cell r="G7515">
            <v>0</v>
          </cell>
        </row>
        <row r="7516">
          <cell r="A7516" t="str">
            <v>990E10500</v>
          </cell>
          <cell r="B7516">
            <v>0</v>
          </cell>
          <cell r="C7516" t="str">
            <v>LS</v>
          </cell>
          <cell r="D7516" t="str">
            <v>ESTIMATED COST OF INCENTIVE/DISINCENTIVE PAYMENT</v>
          </cell>
          <cell r="F7516" t="str">
            <v>ODOT INTERNAL USE ONLY</v>
          </cell>
          <cell r="G7516">
            <v>0</v>
          </cell>
        </row>
        <row r="7517">
          <cell r="A7517" t="str">
            <v>990E20000</v>
          </cell>
          <cell r="B7517">
            <v>0</v>
          </cell>
          <cell r="C7517" t="str">
            <v>LS</v>
          </cell>
          <cell r="D7517" t="str">
            <v>FORCE ACCOUNT</v>
          </cell>
          <cell r="F7517" t="str">
            <v>SITE MANAGER USE ONLY</v>
          </cell>
          <cell r="G7517">
            <v>0</v>
          </cell>
        </row>
        <row r="7518">
          <cell r="A7518" t="str">
            <v>990E20010</v>
          </cell>
          <cell r="B7518">
            <v>0</v>
          </cell>
          <cell r="C7518" t="str">
            <v>LS</v>
          </cell>
          <cell r="D7518" t="str">
            <v>DIFFERENCE BETWEEN ESTIMATED AND ACTUAL COST OF FORCE ACCOUNT</v>
          </cell>
          <cell r="F7518" t="str">
            <v>SITE MANAGER USE ONLY</v>
          </cell>
          <cell r="G7518">
            <v>0</v>
          </cell>
        </row>
        <row r="7519">
          <cell r="A7519" t="str">
            <v>990E21000</v>
          </cell>
          <cell r="B7519">
            <v>0</v>
          </cell>
          <cell r="C7519" t="str">
            <v>DLR</v>
          </cell>
          <cell r="D7519" t="str">
            <v>INTEREST PAYMENTS</v>
          </cell>
          <cell r="F7519" t="str">
            <v>SITE MANAGER USE ONLY</v>
          </cell>
          <cell r="G7519">
            <v>0</v>
          </cell>
        </row>
        <row r="7520">
          <cell r="A7520" t="str">
            <v>990E24000</v>
          </cell>
          <cell r="B7520">
            <v>0</v>
          </cell>
          <cell r="C7520" t="str">
            <v>LS</v>
          </cell>
          <cell r="D7520" t="str">
            <v>BITUMINOUS PRICE ADJUSTMENT</v>
          </cell>
          <cell r="F7520" t="str">
            <v>SITE MANAGER USE ONLY</v>
          </cell>
          <cell r="G7520">
            <v>0</v>
          </cell>
        </row>
        <row r="7521">
          <cell r="A7521" t="str">
            <v>990E24100</v>
          </cell>
          <cell r="B7521">
            <v>0</v>
          </cell>
          <cell r="C7521" t="str">
            <v>LS</v>
          </cell>
          <cell r="D7521" t="str">
            <v>446 ADJUSTMENT</v>
          </cell>
          <cell r="F7521" t="str">
            <v>SITE MANAGER USE ONLY</v>
          </cell>
          <cell r="G7521">
            <v>0</v>
          </cell>
        </row>
        <row r="7522">
          <cell r="A7522" t="str">
            <v>990E24130</v>
          </cell>
          <cell r="B7522">
            <v>0</v>
          </cell>
          <cell r="C7522" t="str">
            <v>LS</v>
          </cell>
          <cell r="D7522" t="str">
            <v>447 MAT DENSITY ADJUSTMENT</v>
          </cell>
          <cell r="F7522">
            <v>0</v>
          </cell>
          <cell r="G7522">
            <v>0</v>
          </cell>
        </row>
        <row r="7523">
          <cell r="A7523" t="str">
            <v>990E24170</v>
          </cell>
          <cell r="B7523">
            <v>0</v>
          </cell>
          <cell r="C7523" t="str">
            <v>LS</v>
          </cell>
          <cell r="D7523" t="str">
            <v>447 JOINT DENSITY ADJUSTMENT</v>
          </cell>
          <cell r="F7523">
            <v>0</v>
          </cell>
          <cell r="G7523">
            <v>0</v>
          </cell>
        </row>
        <row r="7524">
          <cell r="A7524" t="str">
            <v>990E24200</v>
          </cell>
          <cell r="B7524">
            <v>0</v>
          </cell>
          <cell r="C7524" t="str">
            <v>LS</v>
          </cell>
          <cell r="D7524" t="str">
            <v>448 ADJUSTMENT</v>
          </cell>
          <cell r="F7524" t="str">
            <v>SITE MANAGER USE ONLY</v>
          </cell>
          <cell r="G7524">
            <v>0</v>
          </cell>
        </row>
        <row r="7525">
          <cell r="A7525" t="str">
            <v>990E24300</v>
          </cell>
          <cell r="B7525">
            <v>0</v>
          </cell>
          <cell r="C7525" t="str">
            <v>LS</v>
          </cell>
          <cell r="D7525" t="str">
            <v>SMOOTHNESS</v>
          </cell>
          <cell r="F7525" t="str">
            <v>SITE MANAGER USE ONLY</v>
          </cell>
          <cell r="G7525">
            <v>0</v>
          </cell>
        </row>
        <row r="7526">
          <cell r="A7526" t="str">
            <v>990E24400</v>
          </cell>
          <cell r="B7526">
            <v>0</v>
          </cell>
          <cell r="C7526" t="str">
            <v>LS</v>
          </cell>
          <cell r="D7526" t="str">
            <v>STEEL PRICE ADJUSTMENT</v>
          </cell>
          <cell r="F7526" t="str">
            <v>SITE MANAGER USE ONLY</v>
          </cell>
          <cell r="G7526">
            <v>0</v>
          </cell>
        </row>
        <row r="7527">
          <cell r="A7527" t="str">
            <v>990E24500</v>
          </cell>
          <cell r="B7527">
            <v>0</v>
          </cell>
          <cell r="C7527" t="str">
            <v>LS</v>
          </cell>
          <cell r="D7527" t="str">
            <v>QC / QA</v>
          </cell>
          <cell r="F7527" t="str">
            <v>SITE MANAGER USE ONLY</v>
          </cell>
          <cell r="G7527">
            <v>0</v>
          </cell>
        </row>
        <row r="7528">
          <cell r="A7528" t="str">
            <v>990E24600</v>
          </cell>
          <cell r="B7528">
            <v>0</v>
          </cell>
          <cell r="C7528" t="str">
            <v>LS</v>
          </cell>
          <cell r="D7528" t="str">
            <v>LANDSCAPING ADJUSTMENT</v>
          </cell>
          <cell r="F7528" t="str">
            <v>SITE MANAGER USE ONLY</v>
          </cell>
          <cell r="G7528">
            <v>0</v>
          </cell>
        </row>
        <row r="7529">
          <cell r="A7529" t="str">
            <v>990E24700</v>
          </cell>
          <cell r="B7529">
            <v>0</v>
          </cell>
          <cell r="C7529" t="str">
            <v>LS</v>
          </cell>
          <cell r="D7529" t="str">
            <v>104.02 ADJUSTMENT</v>
          </cell>
          <cell r="F7529" t="str">
            <v>SITE MANAGER USE ONLY</v>
          </cell>
          <cell r="G7529">
            <v>0</v>
          </cell>
        </row>
        <row r="7530">
          <cell r="A7530" t="str">
            <v>990E24800</v>
          </cell>
          <cell r="B7530">
            <v>0</v>
          </cell>
          <cell r="C7530" t="str">
            <v>LS</v>
          </cell>
          <cell r="D7530" t="str">
            <v>NON-SPEC MATERIAL DEDUCTION</v>
          </cell>
          <cell r="F7530" t="str">
            <v>SITE MANAGER USE ONLY</v>
          </cell>
          <cell r="G7530">
            <v>0</v>
          </cell>
        </row>
        <row r="7531">
          <cell r="A7531" t="str">
            <v>990E24900</v>
          </cell>
          <cell r="B7531">
            <v>0</v>
          </cell>
          <cell r="C7531" t="str">
            <v>LS</v>
          </cell>
          <cell r="D7531" t="str">
            <v>109.05 - BUY BACK MATERIAL</v>
          </cell>
          <cell r="F7531" t="str">
            <v>SITE MANAGER USE ONLY</v>
          </cell>
          <cell r="G7531">
            <v>0</v>
          </cell>
        </row>
        <row r="7532">
          <cell r="A7532" t="str">
            <v>990E25000</v>
          </cell>
          <cell r="B7532">
            <v>0</v>
          </cell>
          <cell r="C7532" t="str">
            <v>LS</v>
          </cell>
          <cell r="D7532" t="str">
            <v>FUEL PRICE ADJUSTMENT</v>
          </cell>
          <cell r="F7532" t="str">
            <v>SITE MANAGER USE ONLY</v>
          </cell>
          <cell r="G7532">
            <v>0</v>
          </cell>
        </row>
        <row r="7533">
          <cell r="A7533" t="str">
            <v>990E25100</v>
          </cell>
          <cell r="B7533">
            <v>0</v>
          </cell>
          <cell r="C7533" t="str">
            <v>LS</v>
          </cell>
          <cell r="D7533" t="str">
            <v>UTILITY CONFLICT/DELAYS</v>
          </cell>
          <cell r="F7533" t="str">
            <v>SITE MANAGER USE ONLY</v>
          </cell>
          <cell r="G7533">
            <v>0</v>
          </cell>
        </row>
        <row r="7534">
          <cell r="A7534" t="str">
            <v>990E25200</v>
          </cell>
          <cell r="B7534">
            <v>0</v>
          </cell>
          <cell r="C7534" t="str">
            <v>LS</v>
          </cell>
          <cell r="D7534" t="str">
            <v>ABANDONED UTILITY CONFLICT/DELAYS</v>
          </cell>
          <cell r="F7534" t="str">
            <v>SITE MANAGER USE ONLY</v>
          </cell>
          <cell r="G7534">
            <v>0</v>
          </cell>
        </row>
        <row r="7535">
          <cell r="A7535" t="str">
            <v>990E25300</v>
          </cell>
          <cell r="B7535">
            <v>0</v>
          </cell>
          <cell r="C7535" t="str">
            <v>LS</v>
          </cell>
          <cell r="D7535" t="str">
            <v>105.03 NON-CONFORMANCE ADJUSTMENT</v>
          </cell>
          <cell r="F7535" t="str">
            <v>SITE MANAGER USE ONLY</v>
          </cell>
          <cell r="G7535">
            <v>0</v>
          </cell>
        </row>
        <row r="7536">
          <cell r="A7536" t="str">
            <v>990E25400</v>
          </cell>
          <cell r="B7536">
            <v>0</v>
          </cell>
          <cell r="C7536" t="str">
            <v>LS</v>
          </cell>
          <cell r="D7536" t="str">
            <v>LUMP SUM ADJUSTMENT - GENERAL / OTHER ITEMS</v>
          </cell>
          <cell r="F7536" t="str">
            <v>SITE MANAGER USE ONLY</v>
          </cell>
          <cell r="G7536">
            <v>0</v>
          </cell>
        </row>
        <row r="7537">
          <cell r="A7537" t="str">
            <v>990E30000</v>
          </cell>
          <cell r="B7537">
            <v>0</v>
          </cell>
          <cell r="C7537" t="str">
            <v>LS</v>
          </cell>
          <cell r="D7537" t="str">
            <v>AGREED LUMP SUM</v>
          </cell>
          <cell r="F7537" t="str">
            <v>SITE MANAGER USE ONLY</v>
          </cell>
          <cell r="G7537">
            <v>0</v>
          </cell>
        </row>
        <row r="7538">
          <cell r="A7538" t="str">
            <v>990E40000</v>
          </cell>
          <cell r="B7538">
            <v>0</v>
          </cell>
          <cell r="C7538" t="str">
            <v>EACH</v>
          </cell>
          <cell r="D7538" t="str">
            <v>AGREED UNIT PRICE</v>
          </cell>
          <cell r="F7538" t="str">
            <v>SITE MANAGER USE ONLY</v>
          </cell>
          <cell r="G7538">
            <v>0</v>
          </cell>
        </row>
        <row r="7539">
          <cell r="A7539" t="str">
            <v>990E40010</v>
          </cell>
          <cell r="B7539">
            <v>0</v>
          </cell>
          <cell r="C7539" t="str">
            <v>FT</v>
          </cell>
          <cell r="D7539" t="str">
            <v>AGREED UNIT PRICE</v>
          </cell>
          <cell r="F7539" t="str">
            <v>SITE MANAGER USE ONLY</v>
          </cell>
          <cell r="G7539">
            <v>0</v>
          </cell>
        </row>
        <row r="7540">
          <cell r="A7540" t="str">
            <v>990E40020</v>
          </cell>
          <cell r="B7540">
            <v>0</v>
          </cell>
          <cell r="C7540" t="str">
            <v>SF</v>
          </cell>
          <cell r="D7540" t="str">
            <v>AGREED UNIT PRICE</v>
          </cell>
          <cell r="F7540" t="str">
            <v>SITE MANAGER USE ONLY</v>
          </cell>
          <cell r="G7540">
            <v>0</v>
          </cell>
        </row>
        <row r="7541">
          <cell r="A7541" t="str">
            <v>990E40030</v>
          </cell>
          <cell r="B7541">
            <v>0</v>
          </cell>
          <cell r="C7541" t="str">
            <v>SY</v>
          </cell>
          <cell r="D7541" t="str">
            <v>AGREED UNIT PRICE</v>
          </cell>
          <cell r="F7541" t="str">
            <v>SITE MANAGER USE ONLY</v>
          </cell>
          <cell r="G7541">
            <v>0</v>
          </cell>
        </row>
        <row r="7542">
          <cell r="A7542" t="str">
            <v>990E40050</v>
          </cell>
          <cell r="B7542">
            <v>0</v>
          </cell>
          <cell r="C7542" t="str">
            <v>MILE</v>
          </cell>
          <cell r="D7542" t="str">
            <v>AGREED UNIT PRICE</v>
          </cell>
          <cell r="F7542" t="str">
            <v>SITE MANAGER USE ONLY</v>
          </cell>
          <cell r="G7542">
            <v>0</v>
          </cell>
        </row>
        <row r="7543">
          <cell r="A7543" t="str">
            <v>990E40060</v>
          </cell>
          <cell r="B7543">
            <v>0</v>
          </cell>
          <cell r="C7543" t="str">
            <v>CY</v>
          </cell>
          <cell r="D7543" t="str">
            <v>AGREED UNIT PRICE</v>
          </cell>
          <cell r="F7543" t="str">
            <v>SITE MANAGER USE ONLY</v>
          </cell>
          <cell r="G7543">
            <v>0</v>
          </cell>
        </row>
        <row r="7544">
          <cell r="A7544" t="str">
            <v>990E40070</v>
          </cell>
          <cell r="B7544">
            <v>0</v>
          </cell>
          <cell r="C7544" t="str">
            <v>LB</v>
          </cell>
          <cell r="D7544" t="str">
            <v>AGREED UNIT PRICE</v>
          </cell>
          <cell r="F7544" t="str">
            <v>SITE MANAGER USE ONLY</v>
          </cell>
          <cell r="G7544">
            <v>0</v>
          </cell>
        </row>
        <row r="7545">
          <cell r="A7545" t="str">
            <v>990E40080</v>
          </cell>
          <cell r="B7545">
            <v>0</v>
          </cell>
          <cell r="C7545" t="str">
            <v>MNTH</v>
          </cell>
          <cell r="D7545" t="str">
            <v>AGREED UNIT PRICE</v>
          </cell>
          <cell r="F7545" t="str">
            <v>SITE MANAGER USE ONLY</v>
          </cell>
          <cell r="G7545">
            <v>0</v>
          </cell>
        </row>
        <row r="7546">
          <cell r="A7546" t="str">
            <v>990E40090</v>
          </cell>
          <cell r="B7546">
            <v>0</v>
          </cell>
          <cell r="C7546" t="str">
            <v>TON</v>
          </cell>
          <cell r="D7546" t="str">
            <v>AGREED UNIT PRICE</v>
          </cell>
          <cell r="F7546" t="str">
            <v>SITE MANAGER USE ONLY</v>
          </cell>
          <cell r="G7546">
            <v>0</v>
          </cell>
        </row>
        <row r="7547">
          <cell r="A7547" t="str">
            <v>990E40100</v>
          </cell>
          <cell r="B7547">
            <v>0</v>
          </cell>
          <cell r="C7547" t="str">
            <v>TKFT</v>
          </cell>
          <cell r="D7547" t="str">
            <v>AGREED UNIT PRICE</v>
          </cell>
          <cell r="F7547" t="str">
            <v>SITE MANAGER USE ONLY</v>
          </cell>
          <cell r="G7547">
            <v>0</v>
          </cell>
        </row>
        <row r="7548">
          <cell r="A7548" t="str">
            <v>990E50000</v>
          </cell>
          <cell r="B7548">
            <v>0</v>
          </cell>
          <cell r="C7548" t="str">
            <v>HOUR</v>
          </cell>
          <cell r="D7548" t="str">
            <v>AGREED UNIT PRICE</v>
          </cell>
          <cell r="F7548" t="str">
            <v>SITE MANAGER USE ONLY</v>
          </cell>
          <cell r="G7548">
            <v>0</v>
          </cell>
        </row>
        <row r="7549">
          <cell r="A7549" t="str">
            <v>990E50100</v>
          </cell>
          <cell r="B7549">
            <v>0</v>
          </cell>
          <cell r="C7549" t="str">
            <v>DAY</v>
          </cell>
          <cell r="D7549" t="str">
            <v>AGREED UNIT PRICE</v>
          </cell>
          <cell r="F7549" t="str">
            <v>SITE MANAGER USE ONLY</v>
          </cell>
          <cell r="G7549">
            <v>0</v>
          </cell>
        </row>
        <row r="7550">
          <cell r="A7550" t="str">
            <v>990E50110</v>
          </cell>
          <cell r="B7550">
            <v>0</v>
          </cell>
          <cell r="C7550" t="str">
            <v>GAL</v>
          </cell>
          <cell r="D7550" t="str">
            <v>AGREED UNIT PRICE</v>
          </cell>
          <cell r="F7550" t="str">
            <v>SITE MANAGER USE ONLY</v>
          </cell>
          <cell r="G7550">
            <v>0</v>
          </cell>
        </row>
        <row r="7551">
          <cell r="A7551" t="str">
            <v>990E50120</v>
          </cell>
          <cell r="B7551">
            <v>0</v>
          </cell>
          <cell r="C7551" t="str">
            <v>STA</v>
          </cell>
          <cell r="D7551" t="str">
            <v>AGREED UNIT PRICE</v>
          </cell>
          <cell r="F7551" t="str">
            <v>SITE MANAGER USE ONLY</v>
          </cell>
          <cell r="G7551">
            <v>0</v>
          </cell>
        </row>
        <row r="7552">
          <cell r="A7552" t="str">
            <v>990E50130</v>
          </cell>
          <cell r="B7552">
            <v>0</v>
          </cell>
          <cell r="C7552" t="str">
            <v>MSF</v>
          </cell>
          <cell r="D7552" t="str">
            <v>AGREED UNIT PRICE</v>
          </cell>
          <cell r="F7552" t="str">
            <v>SITE MANAGER USE ONLY</v>
          </cell>
          <cell r="G7552">
            <v>0</v>
          </cell>
        </row>
        <row r="7553">
          <cell r="A7553" t="str">
            <v>990E50140</v>
          </cell>
          <cell r="B7553">
            <v>0</v>
          </cell>
          <cell r="C7553" t="str">
            <v>MGAL</v>
          </cell>
          <cell r="D7553" t="str">
            <v>AGREED UNIT PRICE</v>
          </cell>
          <cell r="F7553" t="str">
            <v>SITE MANAGER USE ONLY</v>
          </cell>
          <cell r="G755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O324"/>
  <sheetViews>
    <sheetView showGridLines="0" tabSelected="1" topLeftCell="A299" zoomScaleNormal="100" workbookViewId="0">
      <selection activeCell="M321" sqref="M321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16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7.5703125" style="6" customWidth="1"/>
    <col min="12" max="16" width="7.5703125" style="7" customWidth="1"/>
    <col min="17" max="33" width="9.7109375" style="7" customWidth="1"/>
    <col min="34" max="34" width="2.7109375" style="5" customWidth="1"/>
    <col min="35" max="35" width="9.140625" style="5"/>
    <col min="36" max="41" width="5" style="5" customWidth="1"/>
    <col min="42" max="16384" width="9.140625" style="5"/>
  </cols>
  <sheetData>
    <row r="1" spans="1:41" ht="12.75" customHeight="1" x14ac:dyDescent="0.2">
      <c r="A1" s="5">
        <v>1</v>
      </c>
      <c r="D1" s="2"/>
      <c r="E1" s="2"/>
      <c r="F1" s="3"/>
      <c r="G1" s="3" t="s">
        <v>7</v>
      </c>
      <c r="H1" s="34" t="s">
        <v>16</v>
      </c>
      <c r="I1" s="2" t="s">
        <v>15</v>
      </c>
      <c r="J1" s="1"/>
      <c r="K1" s="1"/>
      <c r="L1" s="1"/>
      <c r="M1" s="26"/>
      <c r="N1" s="26"/>
      <c r="O1" s="26"/>
      <c r="P1" s="26"/>
      <c r="Q1" s="35"/>
      <c r="R1" s="35"/>
      <c r="S1" s="35"/>
      <c r="T1" s="26"/>
      <c r="U1" s="26"/>
      <c r="V1" s="39"/>
      <c r="W1" s="39"/>
      <c r="X1" s="39"/>
      <c r="Y1" s="39"/>
      <c r="Z1" s="26"/>
      <c r="AA1" s="21"/>
      <c r="AB1" s="21"/>
      <c r="AC1" s="41"/>
      <c r="AD1" s="1"/>
      <c r="AE1" s="1"/>
      <c r="AF1" s="35"/>
      <c r="AG1" s="35"/>
    </row>
    <row r="2" spans="1:41" ht="12.75" customHeight="1" x14ac:dyDescent="0.2">
      <c r="D2" s="2"/>
      <c r="E2" s="2"/>
      <c r="F2" s="3"/>
      <c r="G2" s="3" t="s">
        <v>5</v>
      </c>
      <c r="H2" s="34" t="s">
        <v>17</v>
      </c>
      <c r="I2" s="2" t="s">
        <v>6</v>
      </c>
      <c r="J2" s="1"/>
      <c r="K2" s="1"/>
      <c r="L2" s="1"/>
      <c r="M2" s="26"/>
      <c r="N2" s="26"/>
      <c r="O2" s="26"/>
      <c r="P2" s="26"/>
      <c r="Q2" s="35"/>
      <c r="R2" s="35"/>
      <c r="S2" s="35"/>
      <c r="T2" s="26"/>
      <c r="U2" s="26"/>
      <c r="V2" s="39"/>
      <c r="W2" s="39"/>
      <c r="X2" s="39"/>
      <c r="Y2" s="39"/>
      <c r="Z2" s="26"/>
      <c r="AA2" s="21"/>
      <c r="AB2" s="21"/>
      <c r="AC2" s="41"/>
      <c r="AD2" s="1"/>
      <c r="AE2" s="1"/>
      <c r="AF2" s="35"/>
      <c r="AG2" s="35"/>
    </row>
    <row r="3" spans="1:41" ht="12.75" customHeight="1" x14ac:dyDescent="0.2">
      <c r="D3" s="2"/>
      <c r="E3" s="3"/>
      <c r="F3" s="3"/>
      <c r="G3" s="3"/>
      <c r="H3" s="34" t="s">
        <v>18</v>
      </c>
      <c r="I3" s="2" t="s">
        <v>13</v>
      </c>
      <c r="J3" s="1"/>
      <c r="K3" s="1"/>
      <c r="L3" s="1"/>
      <c r="M3" s="2"/>
      <c r="N3" s="2"/>
      <c r="O3" s="2"/>
      <c r="P3" s="2"/>
      <c r="Q3" s="35"/>
      <c r="R3" s="35"/>
      <c r="S3" s="35"/>
      <c r="T3" s="2"/>
      <c r="U3" s="2"/>
      <c r="V3" s="40"/>
      <c r="W3" s="40"/>
      <c r="X3" s="40"/>
      <c r="Y3" s="40"/>
      <c r="Z3" s="2"/>
      <c r="AA3" s="21"/>
      <c r="AB3" s="21"/>
      <c r="AC3" s="41"/>
      <c r="AD3" s="1"/>
      <c r="AE3" s="1"/>
      <c r="AF3" s="35"/>
      <c r="AG3" s="35"/>
    </row>
    <row r="4" spans="1:41" ht="12.75" customHeight="1" x14ac:dyDescent="0.2">
      <c r="D4" s="2"/>
      <c r="E4" s="3"/>
      <c r="F4" s="4"/>
      <c r="G4" s="4"/>
      <c r="H4" s="34" t="s">
        <v>19</v>
      </c>
      <c r="I4" s="2" t="s">
        <v>14</v>
      </c>
      <c r="J4" s="1"/>
      <c r="K4" s="1"/>
      <c r="L4" s="1"/>
      <c r="M4" s="2"/>
      <c r="N4" s="2"/>
      <c r="O4" s="2"/>
      <c r="P4" s="2"/>
      <c r="Q4" s="35"/>
      <c r="R4" s="35"/>
      <c r="S4" s="35"/>
      <c r="T4" s="2"/>
      <c r="U4" s="2"/>
      <c r="V4" s="40"/>
      <c r="W4" s="40"/>
      <c r="X4" s="40"/>
      <c r="Y4" s="40"/>
      <c r="Z4" s="2"/>
      <c r="AA4" s="21"/>
      <c r="AB4" s="21"/>
      <c r="AC4" s="41"/>
      <c r="AD4" s="1"/>
      <c r="AE4" s="1"/>
      <c r="AF4" s="35"/>
      <c r="AG4" s="35"/>
    </row>
    <row r="5" spans="1:41" ht="12.75" customHeight="1" x14ac:dyDescent="0.2">
      <c r="D5" s="2"/>
      <c r="E5" s="3"/>
      <c r="F5" s="4"/>
      <c r="G5" s="4"/>
      <c r="H5" s="34"/>
      <c r="I5" s="2"/>
      <c r="J5" s="4"/>
      <c r="K5" s="4"/>
      <c r="L5" s="4"/>
      <c r="M5" s="4"/>
      <c r="N5" s="4"/>
      <c r="O5" s="4"/>
      <c r="P5" s="4"/>
      <c r="Q5" s="36"/>
      <c r="R5" s="36"/>
      <c r="S5" s="36"/>
      <c r="T5" s="4"/>
      <c r="U5" s="4"/>
      <c r="V5" s="36"/>
      <c r="W5" s="36"/>
      <c r="X5" s="36"/>
      <c r="Y5" s="36"/>
      <c r="Z5" s="4"/>
      <c r="AA5" s="27"/>
      <c r="AB5" s="27"/>
      <c r="AC5" s="42"/>
      <c r="AD5" s="1"/>
      <c r="AE5" s="1"/>
      <c r="AF5" s="35"/>
      <c r="AG5" s="35"/>
    </row>
    <row r="6" spans="1:41" ht="12.75" customHeight="1" thickBot="1" x14ac:dyDescent="0.25"/>
    <row r="7" spans="1:41" ht="12.75" customHeight="1" thickBot="1" x14ac:dyDescent="0.25">
      <c r="B7" s="29" t="s">
        <v>10</v>
      </c>
      <c r="D7" s="91">
        <f>AI7</f>
        <v>422</v>
      </c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103"/>
      <c r="R7" s="103"/>
      <c r="S7" s="103"/>
      <c r="T7" s="91"/>
      <c r="U7" s="91"/>
      <c r="V7" s="103"/>
      <c r="W7" s="103"/>
      <c r="X7" s="103"/>
      <c r="Y7" s="103"/>
      <c r="Z7" s="91"/>
      <c r="AA7" s="91"/>
      <c r="AB7" s="91"/>
      <c r="AC7" s="103"/>
      <c r="AD7" s="91"/>
      <c r="AE7" s="91"/>
      <c r="AF7" s="103"/>
      <c r="AG7" s="103"/>
      <c r="AI7" s="23">
        <v>422</v>
      </c>
      <c r="AJ7" s="24" t="s">
        <v>4</v>
      </c>
      <c r="AK7" s="25"/>
      <c r="AL7" s="25"/>
      <c r="AM7" s="25"/>
      <c r="AN7" s="25"/>
    </row>
    <row r="8" spans="1:41" ht="12.75" customHeight="1" thickBot="1" x14ac:dyDescent="0.25">
      <c r="B8" s="33"/>
      <c r="D8" s="104" t="s">
        <v>8</v>
      </c>
      <c r="E8" s="104"/>
      <c r="F8" s="104"/>
      <c r="G8" s="104"/>
      <c r="H8" s="104"/>
      <c r="I8" s="104"/>
      <c r="J8" s="104"/>
      <c r="K8" s="28" t="s">
        <v>21</v>
      </c>
      <c r="L8" s="28" t="s">
        <v>21</v>
      </c>
      <c r="M8" s="28" t="s">
        <v>21</v>
      </c>
      <c r="N8" s="28" t="s">
        <v>54</v>
      </c>
      <c r="O8" s="28" t="s">
        <v>203</v>
      </c>
      <c r="P8" s="28" t="s">
        <v>226</v>
      </c>
      <c r="Q8" s="37" t="s">
        <v>25</v>
      </c>
      <c r="R8" s="37" t="s">
        <v>25</v>
      </c>
      <c r="S8" s="37" t="s">
        <v>29</v>
      </c>
      <c r="T8" s="28" t="s">
        <v>31</v>
      </c>
      <c r="U8" s="28" t="s">
        <v>34</v>
      </c>
      <c r="V8" s="37" t="s">
        <v>37</v>
      </c>
      <c r="W8" s="37" t="s">
        <v>37</v>
      </c>
      <c r="X8" s="37" t="s">
        <v>43</v>
      </c>
      <c r="Y8" s="37" t="s">
        <v>56</v>
      </c>
      <c r="Z8" s="28" t="s">
        <v>44</v>
      </c>
      <c r="AA8" s="28" t="s">
        <v>45</v>
      </c>
      <c r="AB8" s="28" t="s">
        <v>204</v>
      </c>
      <c r="AC8" s="37" t="s">
        <v>46</v>
      </c>
      <c r="AD8" s="28" t="s">
        <v>49</v>
      </c>
      <c r="AE8" s="28" t="s">
        <v>224</v>
      </c>
      <c r="AF8" s="37" t="s">
        <v>50</v>
      </c>
      <c r="AG8" s="28" t="s">
        <v>52</v>
      </c>
    </row>
    <row r="9" spans="1:41" ht="12.75" customHeight="1" thickBot="1" x14ac:dyDescent="0.25">
      <c r="D9" s="105" t="s">
        <v>9</v>
      </c>
      <c r="E9" s="105"/>
      <c r="F9" s="105"/>
      <c r="G9" s="105"/>
      <c r="H9" s="105"/>
      <c r="I9" s="105"/>
      <c r="J9" s="105"/>
      <c r="K9" s="22" t="s">
        <v>22</v>
      </c>
      <c r="L9" s="22" t="s">
        <v>23</v>
      </c>
      <c r="M9" s="22" t="s">
        <v>24</v>
      </c>
      <c r="N9" s="22"/>
      <c r="O9" s="22"/>
      <c r="P9" s="22" t="s">
        <v>227</v>
      </c>
      <c r="Q9" s="38"/>
      <c r="R9" s="38"/>
      <c r="S9" s="38"/>
      <c r="T9" s="22"/>
      <c r="U9" s="22"/>
      <c r="V9" s="38"/>
      <c r="W9" s="38"/>
      <c r="X9" s="38"/>
      <c r="Y9" s="38"/>
      <c r="Z9" s="22"/>
      <c r="AA9" s="22"/>
      <c r="AB9" s="22"/>
      <c r="AC9" s="38"/>
      <c r="AD9" s="22"/>
      <c r="AE9" s="22"/>
      <c r="AF9" s="38"/>
      <c r="AG9" s="22"/>
    </row>
    <row r="10" spans="1:41" ht="12.6" customHeight="1" x14ac:dyDescent="0.2">
      <c r="B10" s="100" t="s">
        <v>11</v>
      </c>
      <c r="D10" s="79" t="s">
        <v>0</v>
      </c>
      <c r="E10" s="79" t="s">
        <v>20</v>
      </c>
      <c r="F10" s="107" t="s">
        <v>1</v>
      </c>
      <c r="G10" s="108"/>
      <c r="H10" s="108"/>
      <c r="I10" s="108"/>
      <c r="J10" s="109"/>
      <c r="K10" s="8" t="str">
        <f t="shared" ref="K10:O10" si="0">IF(OR(TRIM(K8)=0,TRIM(K8)=""),"",IF(IFERROR(TRIM(INDEX(QryItemNamed,MATCH(TRIM(K8),ITEM,0),2)),"")="Y","SPECIAL",LEFT(IFERROR(TRIM(INDEX(ITEM,MATCH(TRIM(K8),ITEM,0))),""),3)))</f>
        <v>621</v>
      </c>
      <c r="L10" s="9" t="str">
        <f t="shared" si="0"/>
        <v>621</v>
      </c>
      <c r="M10" s="9" t="str">
        <f t="shared" si="0"/>
        <v>621</v>
      </c>
      <c r="N10" s="9" t="str">
        <f t="shared" si="0"/>
        <v>644</v>
      </c>
      <c r="O10" s="9" t="str">
        <f t="shared" si="0"/>
        <v>646</v>
      </c>
      <c r="P10" s="9" t="str">
        <f t="shared" ref="P10" si="1">IF(OR(TRIM(P8)=0,TRIM(P8)=""),"",IF(IFERROR(TRIM(INDEX(QryItemNamed,MATCH(TRIM(P8),ITEM,0),2)),"")="Y","SPECIAL",LEFT(IFERROR(TRIM(INDEX(ITEM,MATCH(TRIM(P8),ITEM,0))),""),3)))</f>
        <v>646</v>
      </c>
      <c r="Q10" s="9">
        <v>807</v>
      </c>
      <c r="R10" s="9">
        <v>807</v>
      </c>
      <c r="S10" s="9">
        <v>807</v>
      </c>
      <c r="T10" s="9">
        <v>807</v>
      </c>
      <c r="U10" s="9">
        <v>807</v>
      </c>
      <c r="V10" s="9">
        <v>807</v>
      </c>
      <c r="W10" s="9">
        <v>807</v>
      </c>
      <c r="X10" s="9">
        <v>807</v>
      </c>
      <c r="Y10" s="9">
        <v>807</v>
      </c>
      <c r="Z10" s="9">
        <v>807</v>
      </c>
      <c r="AA10" s="9">
        <v>807</v>
      </c>
      <c r="AB10" s="9">
        <v>850</v>
      </c>
      <c r="AC10" s="9">
        <v>850</v>
      </c>
      <c r="AD10" s="9">
        <v>850</v>
      </c>
      <c r="AE10" s="9">
        <v>850</v>
      </c>
      <c r="AF10" s="9">
        <v>850</v>
      </c>
      <c r="AG10" s="9">
        <v>850</v>
      </c>
    </row>
    <row r="11" spans="1:41" ht="48.6" customHeight="1" x14ac:dyDescent="0.2">
      <c r="B11" s="101"/>
      <c r="D11" s="80"/>
      <c r="E11" s="80"/>
      <c r="F11" s="110"/>
      <c r="G11" s="111"/>
      <c r="H11" s="111"/>
      <c r="I11" s="111"/>
      <c r="J11" s="112"/>
      <c r="K11" s="106" t="str">
        <f t="shared" ref="K11:M11" si="2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RPM (TWO-WAY, WHITE/RED)</v>
      </c>
      <c r="L11" s="92" t="str">
        <f t="shared" si="2"/>
        <v>RPM (ONE WAY, WHITE)</v>
      </c>
      <c r="M11" s="92" t="str">
        <f t="shared" si="2"/>
        <v>RPM (TWO WAY, YELLOW/RED)</v>
      </c>
      <c r="N11" s="92" t="str">
        <f t="shared" ref="N11" si="3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TRANSVERSE/DIAGONAL LINE</v>
      </c>
      <c r="O11" s="92" t="str">
        <f t="shared" ref="O11:P11" si="4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TRANSVERSE/DIAGONAL LINE</v>
      </c>
      <c r="P11" s="92" t="str">
        <f t="shared" si="4"/>
        <v>PAVEMENT MARKING, MISC.:LANE REDUCTION ARROW WITH CONTRAST</v>
      </c>
      <c r="Q11" s="92" t="s">
        <v>27</v>
      </c>
      <c r="R11" s="92" t="s">
        <v>28</v>
      </c>
      <c r="S11" s="92" t="s">
        <v>30</v>
      </c>
      <c r="T11" s="92" t="s">
        <v>32</v>
      </c>
      <c r="U11" s="92" t="s">
        <v>35</v>
      </c>
      <c r="V11" s="92" t="s">
        <v>38</v>
      </c>
      <c r="W11" s="92" t="s">
        <v>39</v>
      </c>
      <c r="X11" s="92" t="s">
        <v>40</v>
      </c>
      <c r="Y11" s="92" t="s">
        <v>55</v>
      </c>
      <c r="Z11" s="92" t="s">
        <v>41</v>
      </c>
      <c r="AA11" s="92" t="s">
        <v>42</v>
      </c>
      <c r="AB11" s="92" t="s">
        <v>47</v>
      </c>
      <c r="AC11" s="92" t="s">
        <v>47</v>
      </c>
      <c r="AD11" s="92" t="s">
        <v>48</v>
      </c>
      <c r="AE11" s="92" t="s">
        <v>51</v>
      </c>
      <c r="AF11" s="92" t="s">
        <v>51</v>
      </c>
      <c r="AG11" s="92" t="s">
        <v>53</v>
      </c>
      <c r="AJ11" s="122" t="s">
        <v>219</v>
      </c>
      <c r="AK11" s="122" t="s">
        <v>220</v>
      </c>
      <c r="AL11" s="122" t="s">
        <v>221</v>
      </c>
      <c r="AM11" s="122" t="s">
        <v>218</v>
      </c>
      <c r="AN11" s="122" t="s">
        <v>222</v>
      </c>
      <c r="AO11" s="122" t="s">
        <v>223</v>
      </c>
    </row>
    <row r="12" spans="1:41" ht="12.75" customHeight="1" x14ac:dyDescent="0.2">
      <c r="B12" s="101"/>
      <c r="D12" s="80"/>
      <c r="E12" s="80"/>
      <c r="F12" s="110"/>
      <c r="G12" s="111"/>
      <c r="H12" s="111"/>
      <c r="I12" s="111"/>
      <c r="J12" s="112"/>
      <c r="K12" s="106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J12" s="122"/>
      <c r="AK12" s="122"/>
      <c r="AL12" s="122"/>
      <c r="AM12" s="122"/>
      <c r="AN12" s="122"/>
      <c r="AO12" s="122"/>
    </row>
    <row r="13" spans="1:41" ht="12.75" customHeight="1" x14ac:dyDescent="0.2">
      <c r="B13" s="101"/>
      <c r="D13" s="80"/>
      <c r="E13" s="80"/>
      <c r="F13" s="110"/>
      <c r="G13" s="111"/>
      <c r="H13" s="111"/>
      <c r="I13" s="111"/>
      <c r="J13" s="112"/>
      <c r="K13" s="106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J13" s="122"/>
      <c r="AK13" s="122"/>
      <c r="AL13" s="122"/>
      <c r="AM13" s="122"/>
      <c r="AN13" s="122"/>
      <c r="AO13" s="122"/>
    </row>
    <row r="14" spans="1:41" ht="12.75" customHeight="1" x14ac:dyDescent="0.2">
      <c r="B14" s="101"/>
      <c r="D14" s="80"/>
      <c r="E14" s="80"/>
      <c r="F14" s="110"/>
      <c r="G14" s="111"/>
      <c r="H14" s="111"/>
      <c r="I14" s="111"/>
      <c r="J14" s="112"/>
      <c r="K14" s="106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J14" s="122"/>
      <c r="AK14" s="122"/>
      <c r="AL14" s="122"/>
      <c r="AM14" s="122"/>
      <c r="AN14" s="122"/>
      <c r="AO14" s="122"/>
    </row>
    <row r="15" spans="1:41" ht="12.75" customHeight="1" x14ac:dyDescent="0.2">
      <c r="B15" s="101"/>
      <c r="D15" s="80"/>
      <c r="E15" s="80"/>
      <c r="F15" s="110"/>
      <c r="G15" s="111"/>
      <c r="H15" s="111"/>
      <c r="I15" s="111"/>
      <c r="J15" s="112"/>
      <c r="K15" s="106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J15" s="122"/>
      <c r="AK15" s="122"/>
      <c r="AL15" s="122"/>
      <c r="AM15" s="122"/>
      <c r="AN15" s="122"/>
      <c r="AO15" s="122"/>
    </row>
    <row r="16" spans="1:41" ht="12.75" customHeight="1" x14ac:dyDescent="0.2">
      <c r="B16" s="101"/>
      <c r="D16" s="80"/>
      <c r="E16" s="80"/>
      <c r="F16" s="110"/>
      <c r="G16" s="111"/>
      <c r="H16" s="111"/>
      <c r="I16" s="111"/>
      <c r="J16" s="112"/>
      <c r="K16" s="106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J16" s="122"/>
      <c r="AK16" s="122"/>
      <c r="AL16" s="122"/>
      <c r="AM16" s="122"/>
      <c r="AN16" s="122"/>
      <c r="AO16" s="122"/>
    </row>
    <row r="17" spans="2:41" ht="12.75" customHeight="1" x14ac:dyDescent="0.2">
      <c r="B17" s="101"/>
      <c r="D17" s="80"/>
      <c r="E17" s="80"/>
      <c r="F17" s="110"/>
      <c r="G17" s="111"/>
      <c r="H17" s="111"/>
      <c r="I17" s="111"/>
      <c r="J17" s="112"/>
      <c r="K17" s="106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J17" s="122"/>
      <c r="AK17" s="122"/>
      <c r="AL17" s="122"/>
      <c r="AM17" s="122"/>
      <c r="AN17" s="122"/>
      <c r="AO17" s="122"/>
    </row>
    <row r="18" spans="2:41" ht="12.75" customHeight="1" x14ac:dyDescent="0.2">
      <c r="B18" s="101"/>
      <c r="D18" s="80"/>
      <c r="E18" s="80"/>
      <c r="F18" s="110"/>
      <c r="G18" s="111"/>
      <c r="H18" s="111"/>
      <c r="I18" s="111"/>
      <c r="J18" s="112"/>
      <c r="K18" s="106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J18" s="122"/>
      <c r="AK18" s="122"/>
      <c r="AL18" s="122"/>
      <c r="AM18" s="122"/>
      <c r="AN18" s="122"/>
      <c r="AO18" s="122"/>
    </row>
    <row r="19" spans="2:41" ht="12.75" customHeight="1" x14ac:dyDescent="0.2">
      <c r="B19" s="101"/>
      <c r="D19" s="80"/>
      <c r="E19" s="80"/>
      <c r="F19" s="110"/>
      <c r="G19" s="111"/>
      <c r="H19" s="111"/>
      <c r="I19" s="111"/>
      <c r="J19" s="112"/>
      <c r="K19" s="106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J19" s="122"/>
      <c r="AK19" s="122"/>
      <c r="AL19" s="122"/>
      <c r="AM19" s="122"/>
      <c r="AN19" s="122"/>
      <c r="AO19" s="122"/>
    </row>
    <row r="20" spans="2:41" ht="12.75" customHeight="1" x14ac:dyDescent="0.2">
      <c r="B20" s="101"/>
      <c r="D20" s="80"/>
      <c r="E20" s="80"/>
      <c r="F20" s="110"/>
      <c r="G20" s="111"/>
      <c r="H20" s="111"/>
      <c r="I20" s="111"/>
      <c r="J20" s="112"/>
      <c r="K20" s="106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J20" s="122"/>
      <c r="AK20" s="122"/>
      <c r="AL20" s="122"/>
      <c r="AM20" s="122"/>
      <c r="AN20" s="122"/>
      <c r="AO20" s="122"/>
    </row>
    <row r="21" spans="2:41" ht="12.75" customHeight="1" x14ac:dyDescent="0.2">
      <c r="B21" s="101"/>
      <c r="D21" s="80"/>
      <c r="E21" s="80"/>
      <c r="F21" s="110"/>
      <c r="G21" s="111"/>
      <c r="H21" s="111"/>
      <c r="I21" s="111"/>
      <c r="J21" s="112"/>
      <c r="K21" s="106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J21" s="122"/>
      <c r="AK21" s="122"/>
      <c r="AL21" s="122"/>
      <c r="AM21" s="122"/>
      <c r="AN21" s="122"/>
      <c r="AO21" s="122"/>
    </row>
    <row r="22" spans="2:41" ht="12.75" customHeight="1" x14ac:dyDescent="0.2">
      <c r="B22" s="101"/>
      <c r="D22" s="80"/>
      <c r="E22" s="80"/>
      <c r="F22" s="110"/>
      <c r="G22" s="111"/>
      <c r="H22" s="111"/>
      <c r="I22" s="111"/>
      <c r="J22" s="112"/>
      <c r="K22" s="106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J22" s="122"/>
      <c r="AK22" s="122"/>
      <c r="AL22" s="122"/>
      <c r="AM22" s="122"/>
      <c r="AN22" s="122"/>
      <c r="AO22" s="122"/>
    </row>
    <row r="23" spans="2:41" ht="12.75" customHeight="1" thickBot="1" x14ac:dyDescent="0.25">
      <c r="B23" s="102"/>
      <c r="D23" s="81"/>
      <c r="E23" s="81"/>
      <c r="F23" s="113"/>
      <c r="G23" s="114"/>
      <c r="H23" s="114"/>
      <c r="I23" s="114"/>
      <c r="J23" s="115"/>
      <c r="K23" s="10" t="str">
        <f t="shared" ref="K23:M23" si="5">IF(OR(TRIM(K8)=0,TRIM(K8)=""),"",IF(IFERROR(TRIM(INDEX(QryItemNamed,MATCH(TRIM(K8),ITEM,0),3)),"")="LS","",IFERROR(TRIM(INDEX(QryItemNamed,MATCH(TRIM(K8),ITEM,0),3)),"")))</f>
        <v>EACH</v>
      </c>
      <c r="L23" s="11" t="str">
        <f t="shared" si="5"/>
        <v>EACH</v>
      </c>
      <c r="M23" s="11" t="str">
        <f t="shared" si="5"/>
        <v>EACH</v>
      </c>
      <c r="N23" s="11" t="str">
        <f t="shared" ref="N23:P23" si="6">IF(OR(TRIM(N8)=0,TRIM(N8)=""),"",IF(IFERROR(TRIM(INDEX(QryItemNamed,MATCH(TRIM(N8),ITEM,0),3)),"")="LS","",IFERROR(TRIM(INDEX(QryItemNamed,MATCH(TRIM(N8),ITEM,0),3)),"")))</f>
        <v>FT</v>
      </c>
      <c r="O23" s="11" t="str">
        <f t="shared" si="6"/>
        <v>FT</v>
      </c>
      <c r="P23" s="11" t="str">
        <f t="shared" si="6"/>
        <v>EACH</v>
      </c>
      <c r="Q23" s="11" t="s">
        <v>26</v>
      </c>
      <c r="R23" s="11" t="s">
        <v>26</v>
      </c>
      <c r="S23" s="11" t="s">
        <v>26</v>
      </c>
      <c r="T23" s="11" t="s">
        <v>33</v>
      </c>
      <c r="U23" s="11" t="s">
        <v>33</v>
      </c>
      <c r="V23" s="11" t="s">
        <v>26</v>
      </c>
      <c r="W23" s="11" t="s">
        <v>26</v>
      </c>
      <c r="X23" s="11" t="s">
        <v>26</v>
      </c>
      <c r="Y23" s="11" t="s">
        <v>26</v>
      </c>
      <c r="Z23" s="11" t="s">
        <v>33</v>
      </c>
      <c r="AA23" s="11" t="s">
        <v>33</v>
      </c>
      <c r="AB23" s="11" t="s">
        <v>33</v>
      </c>
      <c r="AC23" s="11" t="s">
        <v>26</v>
      </c>
      <c r="AD23" s="11" t="s">
        <v>33</v>
      </c>
      <c r="AE23" s="11" t="s">
        <v>33</v>
      </c>
      <c r="AF23" s="11" t="s">
        <v>26</v>
      </c>
      <c r="AG23" s="11" t="s">
        <v>33</v>
      </c>
      <c r="AJ23" s="122"/>
      <c r="AK23" s="122"/>
      <c r="AL23" s="122"/>
      <c r="AM23" s="122"/>
      <c r="AN23" s="122"/>
      <c r="AO23" s="122"/>
    </row>
    <row r="24" spans="2:41" ht="12.75" customHeight="1" x14ac:dyDescent="0.2">
      <c r="B24" s="30"/>
      <c r="D24" s="12"/>
      <c r="E24" s="12"/>
      <c r="F24" s="88" t="s">
        <v>202</v>
      </c>
      <c r="G24" s="89"/>
      <c r="H24" s="14"/>
      <c r="I24" s="88" t="s">
        <v>2</v>
      </c>
      <c r="J24" s="90"/>
      <c r="K24" s="13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</row>
    <row r="25" spans="2:41" ht="12.75" customHeight="1" x14ac:dyDescent="0.2">
      <c r="B25" s="31"/>
      <c r="D25" s="15">
        <v>432</v>
      </c>
      <c r="E25" s="76" t="s">
        <v>36</v>
      </c>
      <c r="F25" s="16" t="s">
        <v>205</v>
      </c>
      <c r="G25" s="17"/>
      <c r="H25" s="18"/>
      <c r="I25" s="16" t="s">
        <v>196</v>
      </c>
      <c r="J25" s="19" t="s">
        <v>59</v>
      </c>
      <c r="K25" s="17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>
        <v>2038</v>
      </c>
      <c r="X25" s="18"/>
      <c r="Y25" s="18"/>
      <c r="Z25" s="18"/>
      <c r="AA25" s="18"/>
      <c r="AB25" s="18"/>
      <c r="AC25" s="18">
        <v>2038</v>
      </c>
      <c r="AD25" s="18"/>
      <c r="AE25" s="18"/>
      <c r="AF25" s="18"/>
      <c r="AG25" s="18"/>
    </row>
    <row r="26" spans="2:41" ht="12.75" customHeight="1" x14ac:dyDescent="0.2">
      <c r="B26" s="31"/>
      <c r="D26" s="15"/>
      <c r="E26" s="77"/>
      <c r="F26" s="16" t="s">
        <v>205</v>
      </c>
      <c r="G26" s="17"/>
      <c r="H26" s="18"/>
      <c r="I26" s="16" t="s">
        <v>196</v>
      </c>
      <c r="J26" s="19" t="s">
        <v>59</v>
      </c>
      <c r="K26" s="17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>
        <v>2038</v>
      </c>
      <c r="W26" s="18"/>
      <c r="X26" s="18"/>
      <c r="Y26" s="18"/>
      <c r="Z26" s="18"/>
      <c r="AA26" s="18"/>
      <c r="AB26" s="18"/>
      <c r="AC26" s="18">
        <v>2038</v>
      </c>
      <c r="AD26" s="18"/>
      <c r="AE26" s="18"/>
      <c r="AF26" s="18"/>
      <c r="AG26" s="18"/>
    </row>
    <row r="27" spans="2:41" ht="12.75" customHeight="1" x14ac:dyDescent="0.2">
      <c r="B27" s="31"/>
      <c r="D27" s="15"/>
      <c r="E27" s="77"/>
      <c r="F27" s="16" t="s">
        <v>205</v>
      </c>
      <c r="G27" s="17"/>
      <c r="H27" s="18"/>
      <c r="I27" s="16" t="s">
        <v>196</v>
      </c>
      <c r="J27" s="19" t="s">
        <v>59</v>
      </c>
      <c r="K27" s="17"/>
      <c r="L27" s="18">
        <f>9+8</f>
        <v>17</v>
      </c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>
        <f>938+1100</f>
        <v>2038</v>
      </c>
      <c r="Y27" s="18"/>
      <c r="Z27" s="18"/>
      <c r="AA27" s="18"/>
      <c r="AB27" s="18"/>
      <c r="AC27" s="18">
        <v>2038</v>
      </c>
      <c r="AD27" s="18"/>
      <c r="AE27" s="18"/>
      <c r="AF27" s="18"/>
      <c r="AG27" s="18"/>
    </row>
    <row r="28" spans="2:41" ht="12.75" customHeight="1" x14ac:dyDescent="0.2">
      <c r="B28" s="31"/>
      <c r="D28" s="15"/>
      <c r="E28" s="78"/>
      <c r="F28" s="16" t="s">
        <v>205</v>
      </c>
      <c r="G28" s="17"/>
      <c r="H28" s="18"/>
      <c r="I28" s="16" t="s">
        <v>196</v>
      </c>
      <c r="J28" s="19" t="s">
        <v>59</v>
      </c>
      <c r="K28" s="17"/>
      <c r="L28" s="18">
        <f>9+8</f>
        <v>17</v>
      </c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>
        <v>2038</v>
      </c>
      <c r="Y28" s="18"/>
      <c r="Z28" s="18"/>
      <c r="AA28" s="18"/>
      <c r="AB28" s="18"/>
      <c r="AC28" s="18">
        <v>2038</v>
      </c>
      <c r="AD28" s="18"/>
      <c r="AE28" s="18"/>
      <c r="AF28" s="18"/>
      <c r="AG28" s="18"/>
    </row>
    <row r="29" spans="2:41" ht="12.75" customHeight="1" x14ac:dyDescent="0.2">
      <c r="B29" s="31"/>
      <c r="D29" s="15"/>
      <c r="E29" s="50"/>
      <c r="F29" s="16"/>
      <c r="G29" s="17"/>
      <c r="H29" s="18"/>
      <c r="I29" s="16"/>
      <c r="J29" s="19"/>
      <c r="K29" s="17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</row>
    <row r="30" spans="2:41" ht="12.75" customHeight="1" x14ac:dyDescent="0.2">
      <c r="B30" s="31"/>
      <c r="D30" s="15">
        <v>433</v>
      </c>
      <c r="E30" s="76" t="s">
        <v>36</v>
      </c>
      <c r="F30" s="16" t="s">
        <v>196</v>
      </c>
      <c r="G30" s="17" t="s">
        <v>59</v>
      </c>
      <c r="H30" s="18"/>
      <c r="I30" s="16" t="s">
        <v>197</v>
      </c>
      <c r="J30" s="19" t="s">
        <v>59</v>
      </c>
      <c r="K30" s="17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>
        <f>22400-21100</f>
        <v>1300</v>
      </c>
      <c r="X30" s="18"/>
      <c r="Y30" s="18"/>
      <c r="Z30" s="18"/>
      <c r="AA30" s="18"/>
      <c r="AB30" s="18"/>
      <c r="AC30" s="18">
        <v>1300</v>
      </c>
      <c r="AD30" s="18"/>
      <c r="AE30" s="18"/>
      <c r="AF30" s="18"/>
      <c r="AG30" s="18"/>
    </row>
    <row r="31" spans="2:41" ht="12.75" customHeight="1" x14ac:dyDescent="0.2">
      <c r="B31" s="31"/>
      <c r="D31" s="15"/>
      <c r="E31" s="77"/>
      <c r="F31" s="16" t="s">
        <v>196</v>
      </c>
      <c r="G31" s="17" t="s">
        <v>59</v>
      </c>
      <c r="H31" s="18"/>
      <c r="I31" s="16" t="s">
        <v>197</v>
      </c>
      <c r="J31" s="19" t="s">
        <v>59</v>
      </c>
      <c r="K31" s="17"/>
      <c r="L31" s="18">
        <v>11</v>
      </c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>
        <v>1300</v>
      </c>
      <c r="Y31" s="18"/>
      <c r="Z31" s="18"/>
      <c r="AA31" s="18"/>
      <c r="AB31" s="18"/>
      <c r="AC31" s="18">
        <v>1300</v>
      </c>
      <c r="AD31" s="18"/>
      <c r="AE31" s="18"/>
      <c r="AF31" s="18"/>
      <c r="AG31" s="18"/>
    </row>
    <row r="32" spans="2:41" ht="12.75" customHeight="1" x14ac:dyDescent="0.2">
      <c r="B32" s="31"/>
      <c r="D32" s="15"/>
      <c r="E32" s="77"/>
      <c r="F32" s="16" t="s">
        <v>196</v>
      </c>
      <c r="G32" s="17" t="s">
        <v>59</v>
      </c>
      <c r="H32" s="18"/>
      <c r="I32" s="16" t="s">
        <v>197</v>
      </c>
      <c r="J32" s="19" t="s">
        <v>59</v>
      </c>
      <c r="K32" s="17"/>
      <c r="L32" s="18">
        <v>11</v>
      </c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>
        <v>1300</v>
      </c>
      <c r="Y32" s="18"/>
      <c r="Z32" s="18"/>
      <c r="AA32" s="18"/>
      <c r="AB32" s="18"/>
      <c r="AC32" s="18">
        <v>1300</v>
      </c>
      <c r="AD32" s="18"/>
      <c r="AE32" s="18"/>
      <c r="AF32" s="18"/>
      <c r="AG32" s="18"/>
    </row>
    <row r="33" spans="2:33" ht="12.75" customHeight="1" x14ac:dyDescent="0.2">
      <c r="B33" s="31"/>
      <c r="D33" s="15"/>
      <c r="E33" s="77"/>
      <c r="F33" s="16" t="s">
        <v>196</v>
      </c>
      <c r="G33" s="17" t="s">
        <v>59</v>
      </c>
      <c r="H33" s="18"/>
      <c r="I33" s="16" t="s">
        <v>200</v>
      </c>
      <c r="J33" s="19" t="s">
        <v>59</v>
      </c>
      <c r="K33" s="17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>
        <f>21357-21100</f>
        <v>257</v>
      </c>
      <c r="W33" s="18"/>
      <c r="X33" s="18"/>
      <c r="Y33" s="18"/>
      <c r="Z33" s="18"/>
      <c r="AA33" s="18"/>
      <c r="AB33" s="18"/>
      <c r="AC33" s="18">
        <v>257</v>
      </c>
      <c r="AD33" s="18"/>
      <c r="AE33" s="18"/>
      <c r="AF33" s="18"/>
      <c r="AG33" s="18"/>
    </row>
    <row r="34" spans="2:33" ht="12.75" customHeight="1" x14ac:dyDescent="0.2">
      <c r="B34" s="31"/>
      <c r="D34" s="15"/>
      <c r="E34" s="77"/>
      <c r="F34" s="16" t="s">
        <v>200</v>
      </c>
      <c r="G34" s="17" t="s">
        <v>59</v>
      </c>
      <c r="H34" s="18"/>
      <c r="I34" s="16" t="s">
        <v>198</v>
      </c>
      <c r="J34" s="19" t="s">
        <v>59</v>
      </c>
      <c r="K34" s="17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>
        <f>21799-21357</f>
        <v>442</v>
      </c>
      <c r="AA34" s="18"/>
      <c r="AB34" s="18"/>
      <c r="AC34" s="18"/>
      <c r="AD34" s="18">
        <v>442</v>
      </c>
      <c r="AE34" s="18"/>
      <c r="AF34" s="18"/>
      <c r="AG34" s="18"/>
    </row>
    <row r="35" spans="2:33" ht="12.75" customHeight="1" x14ac:dyDescent="0.2">
      <c r="B35" s="31"/>
      <c r="D35" s="15"/>
      <c r="E35" s="77"/>
      <c r="F35" s="16" t="s">
        <v>199</v>
      </c>
      <c r="G35" s="17" t="s">
        <v>59</v>
      </c>
      <c r="H35" s="18"/>
      <c r="I35" s="16" t="s">
        <v>197</v>
      </c>
      <c r="J35" s="19" t="s">
        <v>59</v>
      </c>
      <c r="K35" s="17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>
        <f>22400-21796</f>
        <v>604</v>
      </c>
      <c r="W35" s="18"/>
      <c r="X35" s="18"/>
      <c r="Y35" s="18"/>
      <c r="Z35" s="18"/>
      <c r="AA35" s="18"/>
      <c r="AB35" s="18"/>
      <c r="AC35" s="18">
        <v>604</v>
      </c>
      <c r="AD35" s="18"/>
      <c r="AE35" s="18"/>
      <c r="AF35" s="18"/>
      <c r="AG35" s="18"/>
    </row>
    <row r="36" spans="2:33" ht="12.75" customHeight="1" x14ac:dyDescent="0.2">
      <c r="B36" s="31"/>
      <c r="D36" s="15"/>
      <c r="E36" s="77"/>
      <c r="F36" s="16" t="s">
        <v>198</v>
      </c>
      <c r="G36" s="17" t="s">
        <v>59</v>
      </c>
      <c r="H36" s="18"/>
      <c r="I36" s="16" t="s">
        <v>197</v>
      </c>
      <c r="J36" s="19" t="s">
        <v>59</v>
      </c>
      <c r="K36" s="17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>
        <f>22400-21799</f>
        <v>601</v>
      </c>
      <c r="AB36" s="18">
        <v>601</v>
      </c>
      <c r="AC36" s="18"/>
      <c r="AD36" s="18"/>
      <c r="AE36" s="18"/>
      <c r="AF36" s="18"/>
      <c r="AG36" s="18"/>
    </row>
    <row r="37" spans="2:33" ht="12.75" customHeight="1" x14ac:dyDescent="0.2">
      <c r="B37" s="31"/>
      <c r="D37" s="15"/>
      <c r="E37" s="77"/>
      <c r="F37" s="16" t="s">
        <v>197</v>
      </c>
      <c r="G37" s="17" t="s">
        <v>59</v>
      </c>
      <c r="H37" s="18"/>
      <c r="I37" s="16" t="s">
        <v>60</v>
      </c>
      <c r="J37" s="19" t="s">
        <v>58</v>
      </c>
      <c r="K37" s="17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>
        <f>23633-22400</f>
        <v>1233</v>
      </c>
      <c r="X37" s="18"/>
      <c r="Y37" s="18"/>
      <c r="Z37" s="18"/>
      <c r="AA37" s="18"/>
      <c r="AB37" s="18"/>
      <c r="AC37" s="18">
        <v>1233</v>
      </c>
      <c r="AD37" s="18"/>
      <c r="AE37" s="18"/>
      <c r="AF37" s="18"/>
      <c r="AG37" s="18"/>
    </row>
    <row r="38" spans="2:33" ht="12.75" customHeight="1" x14ac:dyDescent="0.2">
      <c r="B38" s="31"/>
      <c r="D38" s="15"/>
      <c r="E38" s="77"/>
      <c r="F38" s="16" t="s">
        <v>197</v>
      </c>
      <c r="G38" s="17" t="s">
        <v>59</v>
      </c>
      <c r="H38" s="18"/>
      <c r="I38" s="16" t="s">
        <v>60</v>
      </c>
      <c r="J38" s="19" t="s">
        <v>58</v>
      </c>
      <c r="K38" s="17"/>
      <c r="L38" s="18">
        <v>10</v>
      </c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>
        <v>1233</v>
      </c>
      <c r="Y38" s="18"/>
      <c r="Z38" s="18"/>
      <c r="AA38" s="18"/>
      <c r="AB38" s="18"/>
      <c r="AC38" s="18">
        <v>1233</v>
      </c>
      <c r="AD38" s="18"/>
      <c r="AE38" s="18"/>
      <c r="AF38" s="18"/>
      <c r="AG38" s="18"/>
    </row>
    <row r="39" spans="2:33" ht="12.75" customHeight="1" x14ac:dyDescent="0.2">
      <c r="B39" s="31"/>
      <c r="D39" s="15"/>
      <c r="E39" s="77"/>
      <c r="F39" s="16" t="s">
        <v>197</v>
      </c>
      <c r="G39" s="17" t="s">
        <v>59</v>
      </c>
      <c r="H39" s="18"/>
      <c r="I39" s="16" t="s">
        <v>60</v>
      </c>
      <c r="J39" s="19" t="s">
        <v>58</v>
      </c>
      <c r="K39" s="17"/>
      <c r="L39" s="18">
        <v>10</v>
      </c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>
        <v>1233</v>
      </c>
      <c r="Y39" s="18"/>
      <c r="Z39" s="18"/>
      <c r="AA39" s="18"/>
      <c r="AB39" s="18"/>
      <c r="AC39" s="18">
        <v>1233</v>
      </c>
      <c r="AD39" s="18"/>
      <c r="AE39" s="18"/>
      <c r="AF39" s="18"/>
      <c r="AG39" s="18"/>
    </row>
    <row r="40" spans="2:33" ht="12.75" customHeight="1" x14ac:dyDescent="0.2">
      <c r="B40" s="31"/>
      <c r="D40" s="15"/>
      <c r="E40" s="77"/>
      <c r="F40" s="16" t="s">
        <v>197</v>
      </c>
      <c r="G40" s="17" t="s">
        <v>59</v>
      </c>
      <c r="H40" s="18"/>
      <c r="I40" s="16" t="s">
        <v>201</v>
      </c>
      <c r="J40" s="19" t="s">
        <v>59</v>
      </c>
      <c r="K40" s="17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>
        <f>22504-22400</f>
        <v>104</v>
      </c>
      <c r="AB40" s="18">
        <v>104</v>
      </c>
      <c r="AC40" s="18"/>
      <c r="AD40" s="18"/>
      <c r="AE40" s="18"/>
      <c r="AF40" s="18"/>
      <c r="AG40" s="18"/>
    </row>
    <row r="41" spans="2:33" ht="12.75" customHeight="1" x14ac:dyDescent="0.2">
      <c r="B41" s="31"/>
      <c r="D41" s="15"/>
      <c r="E41" s="77"/>
      <c r="F41" s="16" t="s">
        <v>197</v>
      </c>
      <c r="G41" s="17" t="s">
        <v>59</v>
      </c>
      <c r="H41" s="18"/>
      <c r="I41" s="16" t="s">
        <v>57</v>
      </c>
      <c r="J41" s="19" t="s">
        <v>59</v>
      </c>
      <c r="K41" s="17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>
        <f>23564-22400</f>
        <v>1164</v>
      </c>
      <c r="W41" s="18"/>
      <c r="X41" s="18"/>
      <c r="Y41" s="18"/>
      <c r="Z41" s="18"/>
      <c r="AA41" s="18"/>
      <c r="AB41" s="18"/>
      <c r="AC41" s="18">
        <v>1164</v>
      </c>
      <c r="AD41" s="18"/>
      <c r="AE41" s="18"/>
      <c r="AF41" s="18"/>
      <c r="AG41" s="18"/>
    </row>
    <row r="42" spans="2:33" ht="12.75" customHeight="1" x14ac:dyDescent="0.2">
      <c r="B42" s="31"/>
      <c r="D42" s="15"/>
      <c r="E42" s="78"/>
      <c r="F42" s="16" t="s">
        <v>57</v>
      </c>
      <c r="G42" s="17" t="s">
        <v>59</v>
      </c>
      <c r="H42" s="18"/>
      <c r="I42" s="16" t="s">
        <v>60</v>
      </c>
      <c r="J42" s="19" t="s">
        <v>59</v>
      </c>
      <c r="K42" s="17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>
        <f>10400-10330</f>
        <v>70</v>
      </c>
      <c r="AA42" s="18"/>
      <c r="AB42" s="18"/>
      <c r="AC42" s="18"/>
      <c r="AD42" s="18">
        <v>70</v>
      </c>
      <c r="AE42" s="18"/>
      <c r="AF42" s="18"/>
      <c r="AG42" s="18"/>
    </row>
    <row r="43" spans="2:33" ht="12.75" customHeight="1" x14ac:dyDescent="0.2">
      <c r="B43" s="31"/>
      <c r="D43" s="15"/>
      <c r="E43" s="51"/>
      <c r="F43" s="16"/>
      <c r="G43" s="17"/>
      <c r="H43" s="18"/>
      <c r="I43" s="16"/>
      <c r="J43" s="19"/>
      <c r="K43" s="17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2:33" ht="12.75" customHeight="1" x14ac:dyDescent="0.2">
      <c r="B44" s="31"/>
      <c r="D44" s="15">
        <v>434</v>
      </c>
      <c r="E44" s="76" t="s">
        <v>36</v>
      </c>
      <c r="F44" s="16" t="s">
        <v>60</v>
      </c>
      <c r="G44" s="17" t="s">
        <v>59</v>
      </c>
      <c r="H44" s="18"/>
      <c r="I44" s="16" t="s">
        <v>61</v>
      </c>
      <c r="J44" s="19" t="s">
        <v>58</v>
      </c>
      <c r="K44" s="17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>
        <v>1200</v>
      </c>
      <c r="X44" s="18"/>
      <c r="Y44" s="18"/>
      <c r="Z44" s="18"/>
      <c r="AA44" s="18"/>
      <c r="AB44" s="18"/>
      <c r="AC44" s="18">
        <v>1200</v>
      </c>
      <c r="AD44" s="18"/>
      <c r="AE44" s="18"/>
      <c r="AF44" s="18"/>
      <c r="AG44" s="18"/>
    </row>
    <row r="45" spans="2:33" ht="12.75" customHeight="1" x14ac:dyDescent="0.2">
      <c r="B45" s="31"/>
      <c r="D45" s="15"/>
      <c r="E45" s="77"/>
      <c r="F45" s="16" t="s">
        <v>60</v>
      </c>
      <c r="G45" s="17" t="s">
        <v>59</v>
      </c>
      <c r="H45" s="18"/>
      <c r="I45" s="16" t="s">
        <v>61</v>
      </c>
      <c r="J45" s="19" t="s">
        <v>58</v>
      </c>
      <c r="K45" s="17"/>
      <c r="L45" s="18">
        <v>10</v>
      </c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>
        <v>1200</v>
      </c>
      <c r="Y45" s="18"/>
      <c r="Z45" s="18"/>
      <c r="AA45" s="18"/>
      <c r="AB45" s="18"/>
      <c r="AC45" s="18">
        <v>1200</v>
      </c>
      <c r="AD45" s="18"/>
      <c r="AE45" s="18"/>
      <c r="AF45" s="18"/>
      <c r="AG45" s="18"/>
    </row>
    <row r="46" spans="2:33" ht="12.75" customHeight="1" x14ac:dyDescent="0.2">
      <c r="B46" s="31"/>
      <c r="D46" s="15"/>
      <c r="E46" s="77"/>
      <c r="F46" s="16" t="s">
        <v>60</v>
      </c>
      <c r="G46" s="17" t="s">
        <v>59</v>
      </c>
      <c r="H46" s="18"/>
      <c r="I46" s="16" t="s">
        <v>62</v>
      </c>
      <c r="J46" s="19" t="s">
        <v>58</v>
      </c>
      <c r="K46" s="17"/>
      <c r="L46" s="18">
        <v>9</v>
      </c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>
        <v>1043</v>
      </c>
      <c r="Y46" s="18"/>
      <c r="Z46" s="18"/>
      <c r="AA46" s="18"/>
      <c r="AB46" s="18"/>
      <c r="AC46" s="18">
        <v>1043</v>
      </c>
      <c r="AD46" s="18"/>
      <c r="AE46" s="18"/>
      <c r="AF46" s="18"/>
      <c r="AG46" s="18"/>
    </row>
    <row r="47" spans="2:33" ht="12.75" customHeight="1" x14ac:dyDescent="0.2">
      <c r="B47" s="31"/>
      <c r="D47" s="15"/>
      <c r="E47" s="77"/>
      <c r="F47" s="16" t="s">
        <v>60</v>
      </c>
      <c r="G47" s="17" t="s">
        <v>59</v>
      </c>
      <c r="H47" s="18"/>
      <c r="I47" s="16" t="s">
        <v>63</v>
      </c>
      <c r="J47" s="19" t="s">
        <v>59</v>
      </c>
      <c r="K47" s="17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>
        <v>767</v>
      </c>
      <c r="AA47" s="18"/>
      <c r="AB47" s="18"/>
      <c r="AC47" s="18"/>
      <c r="AD47" s="18">
        <v>767</v>
      </c>
      <c r="AE47" s="18"/>
      <c r="AF47" s="18"/>
      <c r="AG47" s="18"/>
    </row>
    <row r="48" spans="2:33" ht="12.75" customHeight="1" x14ac:dyDescent="0.2">
      <c r="B48" s="31"/>
      <c r="D48" s="15"/>
      <c r="E48" s="77"/>
      <c r="F48" s="16" t="s">
        <v>63</v>
      </c>
      <c r="G48" s="17" t="s">
        <v>59</v>
      </c>
      <c r="H48" s="18"/>
      <c r="I48" s="16" t="s">
        <v>61</v>
      </c>
      <c r="J48" s="19" t="s">
        <v>59</v>
      </c>
      <c r="K48" s="17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>
        <v>433</v>
      </c>
      <c r="W48" s="18"/>
      <c r="X48" s="18"/>
      <c r="Y48" s="18"/>
      <c r="Z48" s="18"/>
      <c r="AA48" s="18"/>
      <c r="AB48" s="18"/>
      <c r="AC48" s="18">
        <v>433</v>
      </c>
      <c r="AD48" s="18"/>
      <c r="AE48" s="18"/>
      <c r="AF48" s="18"/>
      <c r="AG48" s="18"/>
    </row>
    <row r="49" spans="2:33" ht="12.75" customHeight="1" x14ac:dyDescent="0.2">
      <c r="B49" s="31"/>
      <c r="D49" s="15"/>
      <c r="E49" s="77"/>
      <c r="F49" s="16" t="s">
        <v>63</v>
      </c>
      <c r="G49" s="17" t="s">
        <v>59</v>
      </c>
      <c r="H49" s="18"/>
      <c r="I49" s="16" t="s">
        <v>61</v>
      </c>
      <c r="J49" s="19" t="s">
        <v>59</v>
      </c>
      <c r="K49" s="17"/>
      <c r="L49" s="18">
        <v>4</v>
      </c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>
        <v>433</v>
      </c>
      <c r="Y49" s="18"/>
      <c r="Z49" s="18"/>
      <c r="AA49" s="18"/>
      <c r="AB49" s="18"/>
      <c r="AC49" s="18">
        <v>433</v>
      </c>
      <c r="AD49" s="18"/>
      <c r="AE49" s="18"/>
      <c r="AF49" s="18"/>
      <c r="AG49" s="18"/>
    </row>
    <row r="50" spans="2:33" ht="12.75" customHeight="1" x14ac:dyDescent="0.2">
      <c r="B50" s="31"/>
      <c r="D50" s="15"/>
      <c r="E50" s="78"/>
      <c r="F50" s="16" t="s">
        <v>62</v>
      </c>
      <c r="G50" s="17" t="s">
        <v>64</v>
      </c>
      <c r="H50" s="18"/>
      <c r="I50" s="16" t="s">
        <v>61</v>
      </c>
      <c r="J50" s="19" t="s">
        <v>64</v>
      </c>
      <c r="K50" s="17"/>
      <c r="L50" s="18">
        <v>2</v>
      </c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>
        <v>157</v>
      </c>
      <c r="Z50" s="18"/>
      <c r="AA50" s="18"/>
      <c r="AB50" s="18"/>
      <c r="AC50" s="18">
        <v>314</v>
      </c>
      <c r="AD50" s="18"/>
      <c r="AE50" s="18"/>
      <c r="AF50" s="18"/>
      <c r="AG50" s="18"/>
    </row>
    <row r="51" spans="2:33" ht="12.75" customHeight="1" x14ac:dyDescent="0.2">
      <c r="B51" s="31"/>
      <c r="D51" s="15"/>
      <c r="E51" s="15"/>
      <c r="F51" s="16"/>
      <c r="G51" s="17"/>
      <c r="H51" s="18"/>
      <c r="I51" s="16"/>
      <c r="J51" s="19"/>
      <c r="K51" s="17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</row>
    <row r="52" spans="2:33" ht="12.75" customHeight="1" x14ac:dyDescent="0.2">
      <c r="B52" s="31"/>
      <c r="D52" s="15">
        <v>435</v>
      </c>
      <c r="E52" s="76" t="s">
        <v>36</v>
      </c>
      <c r="F52" s="16" t="s">
        <v>61</v>
      </c>
      <c r="G52" s="17" t="s">
        <v>58</v>
      </c>
      <c r="H52" s="18"/>
      <c r="I52" s="16" t="s">
        <v>70</v>
      </c>
      <c r="J52" s="19" t="s">
        <v>58</v>
      </c>
      <c r="K52" s="17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>
        <v>1098</v>
      </c>
      <c r="X52" s="18"/>
      <c r="Y52" s="18"/>
      <c r="Z52" s="18"/>
      <c r="AA52" s="18"/>
      <c r="AB52" s="18"/>
      <c r="AC52" s="18">
        <v>1098</v>
      </c>
      <c r="AD52" s="18"/>
      <c r="AE52" s="18"/>
      <c r="AF52" s="18"/>
      <c r="AG52" s="18"/>
    </row>
    <row r="53" spans="2:33" ht="12.75" customHeight="1" x14ac:dyDescent="0.2">
      <c r="B53" s="31"/>
      <c r="D53" s="15"/>
      <c r="E53" s="77"/>
      <c r="F53" s="16" t="s">
        <v>61</v>
      </c>
      <c r="G53" s="17" t="s">
        <v>58</v>
      </c>
      <c r="H53" s="18"/>
      <c r="I53" s="16" t="s">
        <v>70</v>
      </c>
      <c r="J53" s="19" t="s">
        <v>58</v>
      </c>
      <c r="K53" s="17"/>
      <c r="L53" s="18">
        <v>9</v>
      </c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>
        <v>1098</v>
      </c>
      <c r="Y53" s="18"/>
      <c r="Z53" s="18"/>
      <c r="AA53" s="18"/>
      <c r="AB53" s="18"/>
      <c r="AC53" s="18">
        <v>1098</v>
      </c>
      <c r="AD53" s="18"/>
      <c r="AE53" s="18"/>
      <c r="AF53" s="18"/>
      <c r="AG53" s="18"/>
    </row>
    <row r="54" spans="2:33" ht="12.75" customHeight="1" x14ac:dyDescent="0.2">
      <c r="B54" s="31"/>
      <c r="D54" s="15"/>
      <c r="E54" s="77"/>
      <c r="F54" s="16" t="s">
        <v>61</v>
      </c>
      <c r="G54" s="17" t="s">
        <v>64</v>
      </c>
      <c r="H54" s="18"/>
      <c r="I54" s="16" t="s">
        <v>67</v>
      </c>
      <c r="J54" s="19" t="s">
        <v>64</v>
      </c>
      <c r="K54" s="17"/>
      <c r="L54" s="18">
        <v>3</v>
      </c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>
        <v>400</v>
      </c>
      <c r="Z54" s="18"/>
      <c r="AA54" s="18"/>
      <c r="AB54" s="18"/>
      <c r="AC54" s="18">
        <v>800</v>
      </c>
      <c r="AD54" s="18"/>
      <c r="AE54" s="18"/>
      <c r="AF54" s="18"/>
      <c r="AG54" s="18"/>
    </row>
    <row r="55" spans="2:33" ht="12.75" customHeight="1" x14ac:dyDescent="0.2">
      <c r="B55" s="31"/>
      <c r="D55" s="15"/>
      <c r="E55" s="77"/>
      <c r="F55" s="16" t="s">
        <v>61</v>
      </c>
      <c r="G55" s="17" t="s">
        <v>59</v>
      </c>
      <c r="H55" s="18"/>
      <c r="I55" s="16" t="s">
        <v>68</v>
      </c>
      <c r="J55" s="19" t="s">
        <v>59</v>
      </c>
      <c r="K55" s="17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>
        <v>1098</v>
      </c>
      <c r="W55" s="18"/>
      <c r="X55" s="5"/>
      <c r="Y55" s="18"/>
      <c r="Z55" s="18"/>
      <c r="AA55" s="18"/>
      <c r="AB55" s="18"/>
      <c r="AC55" s="18">
        <v>1098</v>
      </c>
      <c r="AD55" s="18"/>
      <c r="AE55" s="18"/>
      <c r="AF55" s="18"/>
      <c r="AG55" s="18"/>
    </row>
    <row r="56" spans="2:33" ht="12.75" customHeight="1" x14ac:dyDescent="0.2">
      <c r="B56" s="31"/>
      <c r="D56" s="15"/>
      <c r="E56" s="77"/>
      <c r="F56" s="16" t="s">
        <v>61</v>
      </c>
      <c r="G56" s="17" t="s">
        <v>64</v>
      </c>
      <c r="H56" s="18"/>
      <c r="I56" s="16" t="s">
        <v>68</v>
      </c>
      <c r="J56" s="19" t="s">
        <v>207</v>
      </c>
      <c r="K56" s="17"/>
      <c r="L56" s="18">
        <v>9</v>
      </c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>
        <v>1098</v>
      </c>
      <c r="Y56" s="18"/>
      <c r="Z56" s="18"/>
      <c r="AA56" s="18"/>
      <c r="AB56" s="18"/>
      <c r="AC56" s="18">
        <v>1098</v>
      </c>
      <c r="AD56" s="18"/>
      <c r="AE56" s="18"/>
      <c r="AF56" s="18"/>
      <c r="AG56" s="18"/>
    </row>
    <row r="57" spans="2:33" ht="12.75" customHeight="1" x14ac:dyDescent="0.2">
      <c r="B57" s="31"/>
      <c r="D57" s="15"/>
      <c r="E57" s="77"/>
      <c r="F57" s="16" t="s">
        <v>67</v>
      </c>
      <c r="G57" s="17" t="s">
        <v>64</v>
      </c>
      <c r="H57" s="18"/>
      <c r="I57" s="16" t="s">
        <v>70</v>
      </c>
      <c r="J57" s="19" t="s">
        <v>208</v>
      </c>
      <c r="K57" s="17">
        <v>18</v>
      </c>
      <c r="L57" s="18"/>
      <c r="M57" s="18"/>
      <c r="N57" s="18">
        <v>177</v>
      </c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>
        <v>698</v>
      </c>
      <c r="AA57" s="18"/>
      <c r="AB57" s="18"/>
      <c r="AC57" s="18"/>
      <c r="AD57" s="18">
        <v>698</v>
      </c>
      <c r="AE57" s="18"/>
      <c r="AF57" s="18"/>
      <c r="AG57" s="18"/>
    </row>
    <row r="58" spans="2:33" ht="12.75" customHeight="1" x14ac:dyDescent="0.2">
      <c r="B58" s="31"/>
      <c r="D58" s="15"/>
      <c r="E58" s="77"/>
      <c r="F58" s="16" t="s">
        <v>67</v>
      </c>
      <c r="G58" s="17" t="s">
        <v>59</v>
      </c>
      <c r="H58" s="18"/>
      <c r="I58" s="16" t="s">
        <v>68</v>
      </c>
      <c r="J58" s="19" t="s">
        <v>58</v>
      </c>
      <c r="K58" s="17">
        <v>18</v>
      </c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>
        <v>698</v>
      </c>
      <c r="AA58" s="18"/>
      <c r="AB58" s="18"/>
      <c r="AC58" s="18"/>
      <c r="AD58" s="18">
        <v>698</v>
      </c>
      <c r="AE58" s="18"/>
      <c r="AF58" s="18"/>
      <c r="AG58" s="18"/>
    </row>
    <row r="59" spans="2:33" ht="12.75" customHeight="1" x14ac:dyDescent="0.2">
      <c r="B59" s="31"/>
      <c r="D59" s="15"/>
      <c r="E59" s="77"/>
      <c r="F59" s="16" t="s">
        <v>70</v>
      </c>
      <c r="G59" s="44" t="s">
        <v>58</v>
      </c>
      <c r="H59" s="18"/>
      <c r="I59" s="16" t="s">
        <v>66</v>
      </c>
      <c r="J59" s="19" t="s">
        <v>58</v>
      </c>
      <c r="K59" s="17"/>
      <c r="L59" s="18"/>
      <c r="M59" s="18"/>
      <c r="N59" s="18"/>
      <c r="O59" s="18"/>
      <c r="P59" s="18"/>
      <c r="Q59" s="18"/>
      <c r="R59" s="18">
        <v>102</v>
      </c>
      <c r="S59" s="18"/>
      <c r="T59" s="18"/>
      <c r="U59" s="18"/>
      <c r="V59" s="45"/>
      <c r="W59" s="45"/>
      <c r="X59" s="45"/>
      <c r="Y59" s="45"/>
      <c r="Z59" s="45"/>
      <c r="AA59" s="18"/>
      <c r="AB59" s="18"/>
      <c r="AC59" s="18"/>
      <c r="AD59" s="18"/>
      <c r="AE59" s="18"/>
      <c r="AF59" s="18">
        <v>102</v>
      </c>
      <c r="AG59" s="18"/>
    </row>
    <row r="60" spans="2:33" ht="12.75" customHeight="1" x14ac:dyDescent="0.2">
      <c r="B60" s="31"/>
      <c r="D60" s="15"/>
      <c r="E60" s="77"/>
      <c r="F60" s="16" t="s">
        <v>70</v>
      </c>
      <c r="G60" s="17" t="s">
        <v>58</v>
      </c>
      <c r="H60" s="18"/>
      <c r="I60" s="16" t="s">
        <v>66</v>
      </c>
      <c r="J60" s="19" t="s">
        <v>58</v>
      </c>
      <c r="K60" s="17"/>
      <c r="L60" s="18">
        <v>1</v>
      </c>
      <c r="M60" s="18"/>
      <c r="N60" s="18"/>
      <c r="O60" s="18"/>
      <c r="P60" s="18"/>
      <c r="Q60" s="18"/>
      <c r="R60" s="18"/>
      <c r="S60" s="18">
        <v>102</v>
      </c>
      <c r="T60" s="18"/>
      <c r="U60" s="18"/>
      <c r="V60" s="45"/>
      <c r="W60" s="45"/>
      <c r="X60" s="45"/>
      <c r="Y60" s="45"/>
      <c r="Z60" s="45"/>
      <c r="AA60" s="18"/>
      <c r="AB60" s="18"/>
      <c r="AC60" s="18"/>
      <c r="AD60" s="18"/>
      <c r="AE60" s="18"/>
      <c r="AF60" s="18">
        <v>102</v>
      </c>
      <c r="AG60" s="18"/>
    </row>
    <row r="61" spans="2:33" ht="12.75" customHeight="1" x14ac:dyDescent="0.2">
      <c r="B61" s="31"/>
      <c r="D61" s="15"/>
      <c r="E61" s="77"/>
      <c r="F61" s="16" t="s">
        <v>70</v>
      </c>
      <c r="G61" s="17" t="s">
        <v>208</v>
      </c>
      <c r="H61" s="18"/>
      <c r="I61" s="16" t="s">
        <v>66</v>
      </c>
      <c r="J61" s="19" t="s">
        <v>208</v>
      </c>
      <c r="K61" s="17">
        <v>3</v>
      </c>
      <c r="L61" s="18"/>
      <c r="M61" s="18"/>
      <c r="N61" s="18"/>
      <c r="O61" s="18">
        <v>95</v>
      </c>
      <c r="P61" s="18"/>
      <c r="Q61" s="18"/>
      <c r="R61" s="18"/>
      <c r="S61" s="18"/>
      <c r="T61" s="18">
        <v>102</v>
      </c>
      <c r="U61" s="18"/>
      <c r="V61" s="45"/>
      <c r="W61" s="45"/>
      <c r="X61" s="45"/>
      <c r="Y61" s="45"/>
      <c r="Z61" s="45"/>
      <c r="AA61" s="18"/>
      <c r="AB61" s="18"/>
      <c r="AC61" s="18"/>
      <c r="AD61" s="18"/>
      <c r="AE61" s="18"/>
      <c r="AF61" s="18"/>
      <c r="AG61" s="18">
        <v>102</v>
      </c>
    </row>
    <row r="62" spans="2:33" ht="12.75" customHeight="1" x14ac:dyDescent="0.2">
      <c r="B62" s="31"/>
      <c r="D62" s="15"/>
      <c r="E62" s="77"/>
      <c r="F62" s="16" t="s">
        <v>68</v>
      </c>
      <c r="G62" s="44" t="s">
        <v>58</v>
      </c>
      <c r="H62" s="18"/>
      <c r="I62" s="16" t="s">
        <v>69</v>
      </c>
      <c r="J62" s="19" t="s">
        <v>58</v>
      </c>
      <c r="K62" s="17">
        <v>2</v>
      </c>
      <c r="L62" s="18"/>
      <c r="M62" s="18"/>
      <c r="N62" s="18"/>
      <c r="O62" s="18"/>
      <c r="P62" s="18"/>
      <c r="Q62" s="18"/>
      <c r="R62" s="18"/>
      <c r="S62" s="18"/>
      <c r="T62" s="18">
        <v>64</v>
      </c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>
        <v>64</v>
      </c>
    </row>
    <row r="63" spans="2:33" ht="12.75" customHeight="1" x14ac:dyDescent="0.2">
      <c r="B63" s="31"/>
      <c r="D63" s="15"/>
      <c r="E63" s="77"/>
      <c r="F63" s="16" t="s">
        <v>68</v>
      </c>
      <c r="G63" s="44" t="s">
        <v>207</v>
      </c>
      <c r="H63" s="18"/>
      <c r="I63" s="16" t="s">
        <v>69</v>
      </c>
      <c r="J63" s="19" t="s">
        <v>207</v>
      </c>
      <c r="K63" s="17"/>
      <c r="L63" s="18"/>
      <c r="M63" s="18"/>
      <c r="N63" s="18"/>
      <c r="O63" s="18"/>
      <c r="P63" s="18"/>
      <c r="Q63" s="18"/>
      <c r="R63" s="18"/>
      <c r="S63" s="18">
        <v>64</v>
      </c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>
        <v>64</v>
      </c>
      <c r="AG63" s="18"/>
    </row>
    <row r="64" spans="2:33" ht="12.75" customHeight="1" x14ac:dyDescent="0.2">
      <c r="B64" s="31"/>
      <c r="D64" s="15"/>
      <c r="E64" s="78"/>
      <c r="F64" s="16" t="s">
        <v>68</v>
      </c>
      <c r="G64" s="44" t="s">
        <v>59</v>
      </c>
      <c r="H64" s="18"/>
      <c r="I64" s="16" t="s">
        <v>69</v>
      </c>
      <c r="J64" s="19" t="s">
        <v>59</v>
      </c>
      <c r="K64" s="17"/>
      <c r="L64" s="18"/>
      <c r="M64" s="18"/>
      <c r="N64" s="18"/>
      <c r="O64" s="18"/>
      <c r="P64" s="18"/>
      <c r="Q64" s="18">
        <v>64</v>
      </c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>
        <v>64</v>
      </c>
      <c r="AG64" s="18"/>
    </row>
    <row r="65" spans="2:33" ht="12.75" customHeight="1" x14ac:dyDescent="0.2">
      <c r="B65" s="31"/>
      <c r="D65" s="15"/>
      <c r="E65" s="76" t="s">
        <v>71</v>
      </c>
      <c r="F65" s="16" t="s">
        <v>72</v>
      </c>
      <c r="G65" s="44" t="s">
        <v>59</v>
      </c>
      <c r="H65" s="18"/>
      <c r="I65" s="16" t="s">
        <v>74</v>
      </c>
      <c r="J65" s="19" t="s">
        <v>59</v>
      </c>
      <c r="K65" s="17"/>
      <c r="L65" s="18">
        <v>5</v>
      </c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>
        <v>591</v>
      </c>
      <c r="Y65" s="18"/>
      <c r="Z65" s="18"/>
      <c r="AA65" s="18"/>
      <c r="AB65" s="18"/>
      <c r="AC65" s="18">
        <v>591</v>
      </c>
      <c r="AD65" s="18"/>
      <c r="AE65" s="18"/>
      <c r="AF65" s="18"/>
      <c r="AG65" s="18"/>
    </row>
    <row r="66" spans="2:33" ht="12.75" customHeight="1" x14ac:dyDescent="0.2">
      <c r="B66" s="31"/>
      <c r="D66" s="15"/>
      <c r="E66" s="77"/>
      <c r="F66" s="16" t="s">
        <v>72</v>
      </c>
      <c r="G66" s="44" t="s">
        <v>59</v>
      </c>
      <c r="H66" s="18"/>
      <c r="I66" s="16" t="s">
        <v>75</v>
      </c>
      <c r="J66" s="19" t="s">
        <v>59</v>
      </c>
      <c r="K66" s="17"/>
      <c r="L66" s="18">
        <v>6</v>
      </c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>
        <v>756</v>
      </c>
      <c r="Y66" s="18"/>
      <c r="Z66" s="18"/>
      <c r="AA66" s="18"/>
      <c r="AB66" s="18"/>
      <c r="AC66" s="18">
        <v>756</v>
      </c>
      <c r="AD66" s="18"/>
      <c r="AE66" s="18"/>
      <c r="AF66" s="18"/>
      <c r="AG66" s="18"/>
    </row>
    <row r="67" spans="2:33" ht="12.75" customHeight="1" x14ac:dyDescent="0.2">
      <c r="B67" s="31"/>
      <c r="D67" s="15"/>
      <c r="E67" s="77"/>
      <c r="F67" s="16" t="s">
        <v>72</v>
      </c>
      <c r="G67" s="44" t="s">
        <v>59</v>
      </c>
      <c r="H67" s="18"/>
      <c r="I67" s="16" t="s">
        <v>73</v>
      </c>
      <c r="J67" s="19" t="s">
        <v>59</v>
      </c>
      <c r="K67" s="17"/>
      <c r="L67" s="18">
        <v>7</v>
      </c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>
        <v>795</v>
      </c>
      <c r="Y67" s="18"/>
      <c r="Z67" s="18"/>
      <c r="AA67" s="18"/>
      <c r="AB67" s="18"/>
      <c r="AC67" s="18">
        <v>795</v>
      </c>
      <c r="AD67" s="18"/>
      <c r="AE67" s="18"/>
      <c r="AF67" s="18"/>
      <c r="AG67" s="18"/>
    </row>
    <row r="68" spans="2:33" ht="12.75" customHeight="1" x14ac:dyDescent="0.2">
      <c r="B68" s="31"/>
      <c r="D68" s="15"/>
      <c r="E68" s="77"/>
      <c r="F68" s="16" t="s">
        <v>72</v>
      </c>
      <c r="G68" s="44" t="s">
        <v>59</v>
      </c>
      <c r="H68" s="18"/>
      <c r="I68" s="16" t="s">
        <v>73</v>
      </c>
      <c r="J68" s="19" t="s">
        <v>59</v>
      </c>
      <c r="K68" s="17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>
        <v>795</v>
      </c>
      <c r="W68" s="18"/>
      <c r="X68" s="18"/>
      <c r="Y68" s="18"/>
      <c r="Z68" s="18"/>
      <c r="AA68" s="18"/>
      <c r="AB68" s="18"/>
      <c r="AC68" s="18">
        <v>795</v>
      </c>
      <c r="AD68" s="18"/>
      <c r="AE68" s="18"/>
      <c r="AF68" s="18"/>
      <c r="AG68" s="18"/>
    </row>
    <row r="69" spans="2:33" ht="12.75" customHeight="1" x14ac:dyDescent="0.2">
      <c r="B69" s="31"/>
      <c r="D69" s="15"/>
      <c r="E69" s="77"/>
      <c r="F69" s="16" t="s">
        <v>72</v>
      </c>
      <c r="G69" s="44" t="s">
        <v>59</v>
      </c>
      <c r="H69" s="18"/>
      <c r="I69" s="16" t="s">
        <v>73</v>
      </c>
      <c r="J69" s="19" t="s">
        <v>59</v>
      </c>
      <c r="K69" s="17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>
        <v>795</v>
      </c>
      <c r="X69" s="18"/>
      <c r="Y69" s="18"/>
      <c r="Z69" s="18"/>
      <c r="AA69" s="18"/>
      <c r="AB69" s="18"/>
      <c r="AC69" s="18">
        <v>795</v>
      </c>
      <c r="AD69" s="18"/>
      <c r="AE69" s="18"/>
      <c r="AF69" s="18"/>
      <c r="AG69" s="18"/>
    </row>
    <row r="70" spans="2:33" ht="12.75" customHeight="1" x14ac:dyDescent="0.2">
      <c r="B70" s="31"/>
      <c r="D70" s="15"/>
      <c r="E70" s="77"/>
      <c r="F70" s="16" t="s">
        <v>74</v>
      </c>
      <c r="G70" s="44" t="s">
        <v>59</v>
      </c>
      <c r="H70" s="18"/>
      <c r="I70" s="16" t="s">
        <v>73</v>
      </c>
      <c r="J70" s="19" t="s">
        <v>59</v>
      </c>
      <c r="K70" s="17">
        <v>5</v>
      </c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>
        <v>408</v>
      </c>
      <c r="AA70" s="18"/>
      <c r="AB70" s="18"/>
      <c r="AC70" s="18"/>
      <c r="AD70" s="18">
        <v>408</v>
      </c>
      <c r="AE70" s="18"/>
      <c r="AF70" s="18"/>
      <c r="AG70" s="18"/>
    </row>
    <row r="71" spans="2:33" ht="12.75" customHeight="1" x14ac:dyDescent="0.2">
      <c r="B71" s="31"/>
      <c r="D71" s="15"/>
      <c r="E71" s="77"/>
      <c r="F71" s="16" t="s">
        <v>75</v>
      </c>
      <c r="G71" s="44" t="s">
        <v>59</v>
      </c>
      <c r="H71" s="18"/>
      <c r="I71" s="16" t="s">
        <v>73</v>
      </c>
      <c r="J71" s="19" t="s">
        <v>59</v>
      </c>
      <c r="K71" s="17">
        <v>2</v>
      </c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>
        <v>78</v>
      </c>
      <c r="AA71" s="18"/>
      <c r="AB71" s="18"/>
      <c r="AC71" s="18"/>
      <c r="AD71" s="18">
        <v>78</v>
      </c>
      <c r="AE71" s="18"/>
      <c r="AF71" s="18"/>
      <c r="AG71" s="18"/>
    </row>
    <row r="72" spans="2:33" ht="12.75" customHeight="1" x14ac:dyDescent="0.2">
      <c r="B72" s="31"/>
      <c r="D72" s="15"/>
      <c r="E72" s="77"/>
      <c r="F72" s="16" t="s">
        <v>73</v>
      </c>
      <c r="G72" s="44" t="s">
        <v>59</v>
      </c>
      <c r="H72" s="18"/>
      <c r="I72" s="16" t="s">
        <v>77</v>
      </c>
      <c r="J72" s="19" t="s">
        <v>59</v>
      </c>
      <c r="K72" s="17">
        <v>3</v>
      </c>
      <c r="L72" s="18"/>
      <c r="M72" s="18"/>
      <c r="N72" s="18"/>
      <c r="O72" s="18"/>
      <c r="P72" s="18"/>
      <c r="Q72" s="18"/>
      <c r="R72" s="18"/>
      <c r="S72" s="18"/>
      <c r="T72" s="18">
        <v>128</v>
      </c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>
        <v>128</v>
      </c>
    </row>
    <row r="73" spans="2:33" ht="12.75" customHeight="1" x14ac:dyDescent="0.2">
      <c r="B73" s="31"/>
      <c r="D73" s="15"/>
      <c r="E73" s="77"/>
      <c r="F73" s="16" t="s">
        <v>73</v>
      </c>
      <c r="G73" s="44" t="s">
        <v>59</v>
      </c>
      <c r="H73" s="18"/>
      <c r="I73" s="16" t="s">
        <v>77</v>
      </c>
      <c r="J73" s="19" t="s">
        <v>59</v>
      </c>
      <c r="K73" s="17">
        <v>3</v>
      </c>
      <c r="L73" s="18"/>
      <c r="M73" s="18"/>
      <c r="N73" s="18"/>
      <c r="O73" s="18"/>
      <c r="P73" s="18"/>
      <c r="Q73" s="18"/>
      <c r="R73" s="18"/>
      <c r="S73" s="18"/>
      <c r="T73" s="18">
        <v>128</v>
      </c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>
        <v>128</v>
      </c>
    </row>
    <row r="74" spans="2:33" ht="12.75" customHeight="1" x14ac:dyDescent="0.2">
      <c r="B74" s="31"/>
      <c r="D74" s="15"/>
      <c r="E74" s="77"/>
      <c r="F74" s="16" t="s">
        <v>73</v>
      </c>
      <c r="G74" s="44" t="s">
        <v>59</v>
      </c>
      <c r="H74" s="18"/>
      <c r="I74" s="16" t="s">
        <v>77</v>
      </c>
      <c r="J74" s="19" t="s">
        <v>59</v>
      </c>
      <c r="K74" s="17"/>
      <c r="L74" s="18">
        <v>1</v>
      </c>
      <c r="M74" s="18"/>
      <c r="N74" s="18"/>
      <c r="O74" s="18"/>
      <c r="P74" s="18"/>
      <c r="Q74" s="18"/>
      <c r="R74" s="18"/>
      <c r="S74" s="18">
        <v>64</v>
      </c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>
        <v>64</v>
      </c>
      <c r="AG74" s="18"/>
    </row>
    <row r="75" spans="2:33" ht="12.75" customHeight="1" x14ac:dyDescent="0.2">
      <c r="B75" s="31"/>
      <c r="D75" s="15"/>
      <c r="E75" s="77"/>
      <c r="F75" s="16" t="s">
        <v>73</v>
      </c>
      <c r="G75" s="44" t="s">
        <v>59</v>
      </c>
      <c r="H75" s="18"/>
      <c r="I75" s="16" t="s">
        <v>77</v>
      </c>
      <c r="J75" s="19" t="s">
        <v>59</v>
      </c>
      <c r="K75" s="17"/>
      <c r="L75" s="18"/>
      <c r="M75" s="18"/>
      <c r="N75" s="18"/>
      <c r="O75" s="18"/>
      <c r="P75" s="18"/>
      <c r="Q75" s="18">
        <v>64</v>
      </c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>
        <v>64</v>
      </c>
      <c r="AG75" s="18"/>
    </row>
    <row r="76" spans="2:33" ht="12.75" customHeight="1" x14ac:dyDescent="0.2">
      <c r="B76" s="31"/>
      <c r="D76" s="15"/>
      <c r="E76" s="77"/>
      <c r="F76" s="16" t="s">
        <v>73</v>
      </c>
      <c r="G76" s="44" t="s">
        <v>59</v>
      </c>
      <c r="H76" s="18"/>
      <c r="I76" s="16" t="s">
        <v>77</v>
      </c>
      <c r="J76" s="19" t="s">
        <v>59</v>
      </c>
      <c r="K76" s="17"/>
      <c r="L76" s="18"/>
      <c r="M76" s="18"/>
      <c r="N76" s="18"/>
      <c r="O76" s="18"/>
      <c r="P76" s="18"/>
      <c r="Q76" s="18"/>
      <c r="R76" s="18">
        <v>64</v>
      </c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>
        <v>64</v>
      </c>
      <c r="AG76" s="18"/>
    </row>
    <row r="77" spans="2:33" ht="12.75" customHeight="1" x14ac:dyDescent="0.2">
      <c r="B77" s="31"/>
      <c r="D77" s="15"/>
      <c r="E77" s="77"/>
      <c r="F77" s="16" t="s">
        <v>77</v>
      </c>
      <c r="G77" s="44" t="s">
        <v>59</v>
      </c>
      <c r="H77" s="18"/>
      <c r="I77" s="16" t="s">
        <v>76</v>
      </c>
      <c r="J77" s="19" t="s">
        <v>59</v>
      </c>
      <c r="K77" s="17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>
        <v>81</v>
      </c>
      <c r="W77" s="18"/>
      <c r="X77" s="18"/>
      <c r="Y77" s="18"/>
      <c r="Z77" s="18"/>
      <c r="AA77" s="18"/>
      <c r="AB77" s="18"/>
      <c r="AC77" s="18">
        <v>81</v>
      </c>
      <c r="AD77" s="18"/>
      <c r="AE77" s="18"/>
      <c r="AF77" s="18"/>
      <c r="AG77" s="18"/>
    </row>
    <row r="78" spans="2:33" ht="12.75" customHeight="1" x14ac:dyDescent="0.2">
      <c r="B78" s="31"/>
      <c r="D78" s="15"/>
      <c r="E78" s="77"/>
      <c r="F78" s="16" t="s">
        <v>77</v>
      </c>
      <c r="G78" s="44" t="s">
        <v>59</v>
      </c>
      <c r="H78" s="18"/>
      <c r="I78" s="16" t="s">
        <v>76</v>
      </c>
      <c r="J78" s="19" t="s">
        <v>59</v>
      </c>
      <c r="K78" s="17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>
        <v>81</v>
      </c>
      <c r="X78" s="18"/>
      <c r="Y78" s="18"/>
      <c r="Z78" s="18"/>
      <c r="AA78" s="18"/>
      <c r="AB78" s="18"/>
      <c r="AC78" s="18">
        <v>81</v>
      </c>
      <c r="AD78" s="18"/>
      <c r="AE78" s="18"/>
      <c r="AF78" s="18"/>
      <c r="AG78" s="18"/>
    </row>
    <row r="79" spans="2:33" ht="12.75" customHeight="1" x14ac:dyDescent="0.2">
      <c r="B79" s="52"/>
      <c r="D79" s="53"/>
      <c r="E79" s="77"/>
      <c r="F79" s="16" t="s">
        <v>77</v>
      </c>
      <c r="G79" s="17" t="s">
        <v>59</v>
      </c>
      <c r="H79" s="18"/>
      <c r="I79" s="16" t="s">
        <v>76</v>
      </c>
      <c r="J79" s="19" t="s">
        <v>59</v>
      </c>
      <c r="K79" s="17"/>
      <c r="L79" s="18">
        <v>1</v>
      </c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>
        <v>81</v>
      </c>
      <c r="Y79" s="18"/>
      <c r="Z79" s="18"/>
      <c r="AA79" s="18"/>
      <c r="AB79" s="18"/>
      <c r="AC79" s="18">
        <v>81</v>
      </c>
      <c r="AD79" s="18"/>
      <c r="AE79" s="18"/>
      <c r="AF79" s="18"/>
      <c r="AG79" s="18"/>
    </row>
    <row r="80" spans="2:33" ht="12.75" customHeight="1" x14ac:dyDescent="0.2">
      <c r="B80" s="52"/>
      <c r="D80" s="53"/>
      <c r="E80" s="77"/>
      <c r="F80" s="16" t="s">
        <v>77</v>
      </c>
      <c r="G80" s="17" t="s">
        <v>59</v>
      </c>
      <c r="H80" s="18"/>
      <c r="I80" s="16" t="s">
        <v>76</v>
      </c>
      <c r="J80" s="19" t="s">
        <v>59</v>
      </c>
      <c r="K80" s="17">
        <v>2</v>
      </c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>
        <v>162</v>
      </c>
      <c r="AA80" s="18"/>
      <c r="AB80" s="18"/>
      <c r="AC80" s="18"/>
      <c r="AD80" s="18">
        <v>162</v>
      </c>
      <c r="AE80" s="18"/>
      <c r="AF80" s="18"/>
      <c r="AG80" s="18"/>
    </row>
    <row r="81" spans="2:41" ht="12.75" customHeight="1" x14ac:dyDescent="0.2">
      <c r="B81" s="52"/>
      <c r="D81" s="53"/>
      <c r="E81" s="78"/>
      <c r="F81" s="16" t="s">
        <v>77</v>
      </c>
      <c r="G81" s="17" t="s">
        <v>59</v>
      </c>
      <c r="H81" s="18"/>
      <c r="I81" s="16" t="s">
        <v>76</v>
      </c>
      <c r="J81" s="19" t="s">
        <v>59</v>
      </c>
      <c r="K81" s="17">
        <v>2</v>
      </c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>
        <v>162</v>
      </c>
      <c r="AA81" s="18"/>
      <c r="AB81" s="18"/>
      <c r="AC81" s="18"/>
      <c r="AD81" s="18">
        <v>162</v>
      </c>
      <c r="AE81" s="18"/>
      <c r="AF81" s="18"/>
      <c r="AG81" s="18"/>
    </row>
    <row r="82" spans="2:41" ht="12.75" customHeight="1" x14ac:dyDescent="0.2">
      <c r="B82" s="52"/>
      <c r="D82" s="53"/>
      <c r="E82" s="15"/>
      <c r="F82" s="54"/>
      <c r="G82" s="55"/>
      <c r="H82" s="62"/>
      <c r="I82" s="54"/>
      <c r="J82" s="56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</row>
    <row r="83" spans="2:41" ht="12.75" customHeight="1" thickBot="1" x14ac:dyDescent="0.25">
      <c r="B83" s="32"/>
      <c r="D83" s="93" t="s">
        <v>217</v>
      </c>
      <c r="E83" s="94"/>
      <c r="F83" s="94"/>
      <c r="G83" s="94"/>
      <c r="H83" s="94"/>
      <c r="I83" s="94"/>
      <c r="J83" s="95"/>
      <c r="K83" s="59"/>
      <c r="L83" s="60"/>
      <c r="M83" s="60"/>
      <c r="N83" s="60"/>
      <c r="O83" s="60"/>
      <c r="P83" s="60"/>
      <c r="Q83" s="60">
        <f>SUM(Q24:Q82)</f>
        <v>128</v>
      </c>
      <c r="R83" s="60">
        <f t="shared" ref="R83:S83" si="7">SUM(R24:R82)</f>
        <v>166</v>
      </c>
      <c r="S83" s="60">
        <f t="shared" si="7"/>
        <v>230</v>
      </c>
      <c r="T83" s="60"/>
      <c r="U83" s="60"/>
      <c r="V83" s="60">
        <f>SUM(V24:V82)</f>
        <v>6470</v>
      </c>
      <c r="W83" s="60">
        <f t="shared" ref="W83:Y83" si="8">SUM(W24:W82)</f>
        <v>7745</v>
      </c>
      <c r="X83" s="60">
        <f t="shared" si="8"/>
        <v>16237</v>
      </c>
      <c r="Y83" s="60">
        <f t="shared" si="8"/>
        <v>557</v>
      </c>
      <c r="Z83" s="60"/>
      <c r="AA83" s="60"/>
      <c r="AB83" s="60"/>
      <c r="AC83" s="60">
        <f t="shared" ref="AC83" si="9">SUM(AC24:AC82)</f>
        <v>31566</v>
      </c>
      <c r="AD83" s="60"/>
      <c r="AE83" s="60"/>
      <c r="AF83" s="60">
        <f t="shared" ref="AF83" si="10">SUM(AF24:AF82)</f>
        <v>524</v>
      </c>
      <c r="AG83" s="60"/>
    </row>
    <row r="84" spans="2:41" ht="18.95" customHeight="1" x14ac:dyDescent="0.2">
      <c r="B84" s="5" t="s">
        <v>12</v>
      </c>
      <c r="D84" s="85" t="s">
        <v>206</v>
      </c>
      <c r="E84" s="86"/>
      <c r="F84" s="86"/>
      <c r="G84" s="86"/>
      <c r="H84" s="86"/>
      <c r="I84" s="86"/>
      <c r="J84" s="87"/>
      <c r="K84" s="58">
        <f>SUM(K25:K83)</f>
        <v>58</v>
      </c>
      <c r="L84" s="58">
        <f>SUM(L25:L83)</f>
        <v>143</v>
      </c>
      <c r="M84" s="58"/>
      <c r="N84" s="58">
        <f>SUM(N25:N83)</f>
        <v>177</v>
      </c>
      <c r="O84" s="58">
        <f>SUM(O25:O83)</f>
        <v>95</v>
      </c>
      <c r="P84" s="58"/>
      <c r="Q84" s="69">
        <f>Q83/5280</f>
        <v>2.4242424242424242E-2</v>
      </c>
      <c r="R84" s="69">
        <f t="shared" ref="R84:S84" si="11">R83/5280</f>
        <v>3.1439393939393941E-2</v>
      </c>
      <c r="S84" s="69">
        <f t="shared" si="11"/>
        <v>4.3560606060606064E-2</v>
      </c>
      <c r="T84" s="58">
        <f>SUM(T25:T83)</f>
        <v>422</v>
      </c>
      <c r="U84" s="58"/>
      <c r="V84" s="69">
        <f>V83/5280</f>
        <v>1.2253787878787878</v>
      </c>
      <c r="W84" s="69">
        <f t="shared" ref="W84:Y84" si="12">W83/5280</f>
        <v>1.4668560606060606</v>
      </c>
      <c r="X84" s="69">
        <f t="shared" si="12"/>
        <v>3.0751893939393939</v>
      </c>
      <c r="Y84" s="69">
        <f t="shared" si="12"/>
        <v>0.10549242424242425</v>
      </c>
      <c r="Z84" s="58">
        <f t="shared" ref="Z84:AD84" si="13">SUM(Z25:Z83)</f>
        <v>3485</v>
      </c>
      <c r="AA84" s="58">
        <f t="shared" si="13"/>
        <v>705</v>
      </c>
      <c r="AB84" s="58">
        <f t="shared" si="13"/>
        <v>705</v>
      </c>
      <c r="AC84" s="69">
        <f t="shared" ref="AC84" si="14">AC83/5280</f>
        <v>5.978409090909091</v>
      </c>
      <c r="AD84" s="58">
        <f t="shared" si="13"/>
        <v>3485</v>
      </c>
      <c r="AE84" s="58"/>
      <c r="AF84" s="69">
        <f t="shared" ref="AF84" si="15">AF83/5280</f>
        <v>9.9242424242424243E-2</v>
      </c>
      <c r="AG84" s="58">
        <f>SUM(AG25:AG83)</f>
        <v>422</v>
      </c>
      <c r="AJ84" s="5" t="str">
        <f t="shared" ref="AJ84" si="16">IF(SUM(Q84:S84)=AF84,"OK","ERR")</f>
        <v>OK</v>
      </c>
      <c r="AK84" s="5" t="str">
        <f t="shared" ref="AK84" si="17">IF(T84=AG84,"OK","ERR")</f>
        <v>OK</v>
      </c>
      <c r="AL84" s="5" t="str">
        <f t="shared" ref="AL84" si="18">IF(U84=AE84,"OK","ERR")</f>
        <v>OK</v>
      </c>
      <c r="AM84" s="5" t="str">
        <f>IF((V84+W84+X84+(2*Y84))=AC84,"OK","ERR")</f>
        <v>OK</v>
      </c>
      <c r="AN84" s="5" t="str">
        <f>IF(Z84=AD84,"OK","ERR")</f>
        <v>OK</v>
      </c>
      <c r="AO84" s="5" t="str">
        <f>IF(AA84=AB84,"OK","ERR")</f>
        <v>OK</v>
      </c>
    </row>
    <row r="85" spans="2:41" ht="12.75" customHeight="1" thickBot="1" x14ac:dyDescent="0.25"/>
    <row r="86" spans="2:41" ht="12.75" customHeight="1" thickBot="1" x14ac:dyDescent="0.25">
      <c r="B86" s="29" t="s">
        <v>10</v>
      </c>
      <c r="D86" s="91">
        <f>D7+1</f>
        <v>423</v>
      </c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103"/>
      <c r="R86" s="103"/>
      <c r="S86" s="103"/>
      <c r="T86" s="91"/>
      <c r="U86" s="91"/>
      <c r="V86" s="103"/>
      <c r="W86" s="103"/>
      <c r="X86" s="103"/>
      <c r="Y86" s="103"/>
      <c r="Z86" s="91"/>
      <c r="AA86" s="91"/>
      <c r="AB86" s="91"/>
      <c r="AC86" s="103"/>
      <c r="AD86" s="91"/>
      <c r="AE86" s="91"/>
      <c r="AF86" s="103"/>
      <c r="AG86" s="103"/>
    </row>
    <row r="87" spans="2:41" ht="12.75" customHeight="1" thickBot="1" x14ac:dyDescent="0.25">
      <c r="B87" s="33"/>
      <c r="D87" s="104" t="s">
        <v>8</v>
      </c>
      <c r="E87" s="104"/>
      <c r="F87" s="104"/>
      <c r="G87" s="104"/>
      <c r="H87" s="104"/>
      <c r="I87" s="104"/>
      <c r="J87" s="104"/>
      <c r="K87" s="28" t="s">
        <v>21</v>
      </c>
      <c r="L87" s="28" t="s">
        <v>21</v>
      </c>
      <c r="M87" s="28" t="s">
        <v>21</v>
      </c>
      <c r="N87" s="28" t="s">
        <v>54</v>
      </c>
      <c r="O87" s="28" t="s">
        <v>203</v>
      </c>
      <c r="P87" s="28" t="s">
        <v>226</v>
      </c>
      <c r="Q87" s="37" t="s">
        <v>25</v>
      </c>
      <c r="R87" s="37" t="s">
        <v>25</v>
      </c>
      <c r="S87" s="37" t="s">
        <v>29</v>
      </c>
      <c r="T87" s="28" t="s">
        <v>31</v>
      </c>
      <c r="U87" s="28" t="s">
        <v>34</v>
      </c>
      <c r="V87" s="37" t="s">
        <v>37</v>
      </c>
      <c r="W87" s="37" t="s">
        <v>37</v>
      </c>
      <c r="X87" s="37" t="s">
        <v>43</v>
      </c>
      <c r="Y87" s="37" t="s">
        <v>56</v>
      </c>
      <c r="Z87" s="28" t="s">
        <v>44</v>
      </c>
      <c r="AA87" s="28" t="s">
        <v>45</v>
      </c>
      <c r="AB87" s="28" t="s">
        <v>204</v>
      </c>
      <c r="AC87" s="37" t="s">
        <v>46</v>
      </c>
      <c r="AD87" s="28" t="s">
        <v>49</v>
      </c>
      <c r="AE87" s="28" t="s">
        <v>224</v>
      </c>
      <c r="AF87" s="37" t="s">
        <v>50</v>
      </c>
      <c r="AG87" s="28" t="s">
        <v>52</v>
      </c>
    </row>
    <row r="88" spans="2:41" ht="12.75" customHeight="1" thickBot="1" x14ac:dyDescent="0.25">
      <c r="D88" s="105" t="s">
        <v>9</v>
      </c>
      <c r="E88" s="105"/>
      <c r="F88" s="105"/>
      <c r="G88" s="105"/>
      <c r="H88" s="105"/>
      <c r="I88" s="105"/>
      <c r="J88" s="105"/>
      <c r="K88" s="22" t="s">
        <v>22</v>
      </c>
      <c r="L88" s="22" t="s">
        <v>23</v>
      </c>
      <c r="M88" s="22" t="s">
        <v>24</v>
      </c>
      <c r="N88" s="22"/>
      <c r="O88" s="22"/>
      <c r="P88" s="22" t="s">
        <v>227</v>
      </c>
      <c r="Q88" s="38"/>
      <c r="R88" s="38"/>
      <c r="S88" s="38"/>
      <c r="T88" s="22"/>
      <c r="U88" s="22"/>
      <c r="V88" s="38"/>
      <c r="W88" s="38"/>
      <c r="X88" s="38"/>
      <c r="Y88" s="38"/>
      <c r="Z88" s="22"/>
      <c r="AA88" s="22"/>
      <c r="AB88" s="22"/>
      <c r="AC88" s="38"/>
      <c r="AD88" s="22"/>
      <c r="AE88" s="22"/>
      <c r="AF88" s="38"/>
      <c r="AG88" s="22"/>
    </row>
    <row r="89" spans="2:41" ht="12.75" customHeight="1" x14ac:dyDescent="0.2">
      <c r="B89" s="100" t="s">
        <v>11</v>
      </c>
      <c r="D89" s="79" t="s">
        <v>0</v>
      </c>
      <c r="E89" s="79" t="s">
        <v>20</v>
      </c>
      <c r="F89" s="107" t="s">
        <v>1</v>
      </c>
      <c r="G89" s="108"/>
      <c r="H89" s="108"/>
      <c r="I89" s="108"/>
      <c r="J89" s="109"/>
      <c r="K89" s="8" t="str">
        <f t="shared" ref="K89:P89" si="19">IF(OR(TRIM(K87)=0,TRIM(K87)=""),"",IF(IFERROR(TRIM(INDEX(QryItemNamed,MATCH(TRIM(K87),ITEM,0),2)),"")="Y","SPECIAL",LEFT(IFERROR(TRIM(INDEX(ITEM,MATCH(TRIM(K87),ITEM,0))),""),3)))</f>
        <v>621</v>
      </c>
      <c r="L89" s="9" t="str">
        <f t="shared" si="19"/>
        <v>621</v>
      </c>
      <c r="M89" s="9" t="str">
        <f t="shared" si="19"/>
        <v>621</v>
      </c>
      <c r="N89" s="9" t="str">
        <f t="shared" si="19"/>
        <v>644</v>
      </c>
      <c r="O89" s="9" t="str">
        <f t="shared" si="19"/>
        <v>646</v>
      </c>
      <c r="P89" s="9" t="str">
        <f t="shared" si="19"/>
        <v>646</v>
      </c>
      <c r="Q89" s="9">
        <v>807</v>
      </c>
      <c r="R89" s="9">
        <v>807</v>
      </c>
      <c r="S89" s="9">
        <v>807</v>
      </c>
      <c r="T89" s="9">
        <v>807</v>
      </c>
      <c r="U89" s="9">
        <v>807</v>
      </c>
      <c r="V89" s="9">
        <v>807</v>
      </c>
      <c r="W89" s="9">
        <v>807</v>
      </c>
      <c r="X89" s="9">
        <v>807</v>
      </c>
      <c r="Y89" s="9">
        <v>807</v>
      </c>
      <c r="Z89" s="9">
        <v>807</v>
      </c>
      <c r="AA89" s="9">
        <v>807</v>
      </c>
      <c r="AB89" s="9">
        <v>850</v>
      </c>
      <c r="AC89" s="9">
        <v>850</v>
      </c>
      <c r="AD89" s="9">
        <v>850</v>
      </c>
      <c r="AE89" s="9">
        <v>850</v>
      </c>
      <c r="AF89" s="9">
        <v>850</v>
      </c>
      <c r="AG89" s="9">
        <v>850</v>
      </c>
    </row>
    <row r="90" spans="2:41" ht="46.5" customHeight="1" x14ac:dyDescent="0.2">
      <c r="B90" s="101"/>
      <c r="D90" s="80"/>
      <c r="E90" s="80"/>
      <c r="F90" s="110"/>
      <c r="G90" s="111"/>
      <c r="H90" s="111"/>
      <c r="I90" s="111"/>
      <c r="J90" s="112"/>
      <c r="K90" s="106" t="str">
        <f t="shared" ref="K90:O90" si="20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>RPM (TWO-WAY, WHITE/RED)</v>
      </c>
      <c r="L90" s="92" t="str">
        <f t="shared" si="20"/>
        <v>RPM (ONE WAY, WHITE)</v>
      </c>
      <c r="M90" s="92" t="str">
        <f t="shared" si="20"/>
        <v>RPM (TWO WAY, YELLOW/RED)</v>
      </c>
      <c r="N90" s="92" t="str">
        <f t="shared" si="20"/>
        <v>TRANSVERSE/DIAGONAL LINE</v>
      </c>
      <c r="O90" s="92" t="str">
        <f t="shared" si="20"/>
        <v>TRANSVERSE/DIAGONAL LINE</v>
      </c>
      <c r="P90" s="92" t="str">
        <f t="shared" ref="P90" si="21">IF(OR(TRIM(P87)=0,TRIM(P87)=""),IF(P88="","",P88),IF(IFERROR(TRIM(INDEX(QryItemNamed,MATCH(TRIM(P87),ITEM,0),2)),"")="Y",TRIM(RIGHT(IFERROR(TRIM(INDEX(QryItemNamed,MATCH(TRIM(P87),ITEM,0),4)),"123456789012"),LEN(IFERROR(TRIM(INDEX(QryItemNamed,MATCH(TRIM(P87),ITEM,0),4)),"123456789012"))-9))&amp;P88,IFERROR(TRIM(INDEX(QryItemNamed,MATCH(TRIM(P87),ITEM,0),4))&amp;P88,"ITEM CODE DOES NOT EXIST IN ITEM MASTER")))</f>
        <v>PAVEMENT MARKING, MISC.:LANE REDUCTION ARROW WITH CONTRAST</v>
      </c>
      <c r="Q90" s="92" t="s">
        <v>27</v>
      </c>
      <c r="R90" s="92" t="s">
        <v>28</v>
      </c>
      <c r="S90" s="92" t="s">
        <v>30</v>
      </c>
      <c r="T90" s="92" t="s">
        <v>32</v>
      </c>
      <c r="U90" s="92" t="s">
        <v>35</v>
      </c>
      <c r="V90" s="92" t="s">
        <v>38</v>
      </c>
      <c r="W90" s="92" t="s">
        <v>39</v>
      </c>
      <c r="X90" s="92" t="s">
        <v>40</v>
      </c>
      <c r="Y90" s="92" t="s">
        <v>55</v>
      </c>
      <c r="Z90" s="92" t="s">
        <v>41</v>
      </c>
      <c r="AA90" s="92" t="s">
        <v>42</v>
      </c>
      <c r="AB90" s="92" t="s">
        <v>47</v>
      </c>
      <c r="AC90" s="92" t="s">
        <v>47</v>
      </c>
      <c r="AD90" s="92" t="s">
        <v>48</v>
      </c>
      <c r="AE90" s="92" t="s">
        <v>51</v>
      </c>
      <c r="AF90" s="92" t="s">
        <v>51</v>
      </c>
      <c r="AG90" s="92" t="s">
        <v>53</v>
      </c>
    </row>
    <row r="91" spans="2:41" ht="12.75" customHeight="1" x14ac:dyDescent="0.2">
      <c r="B91" s="101"/>
      <c r="D91" s="80"/>
      <c r="E91" s="80"/>
      <c r="F91" s="110"/>
      <c r="G91" s="111"/>
      <c r="H91" s="111"/>
      <c r="I91" s="111"/>
      <c r="J91" s="112"/>
      <c r="K91" s="106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</row>
    <row r="92" spans="2:41" ht="12.75" customHeight="1" x14ac:dyDescent="0.2">
      <c r="B92" s="101"/>
      <c r="D92" s="80"/>
      <c r="E92" s="80"/>
      <c r="F92" s="110"/>
      <c r="G92" s="111"/>
      <c r="H92" s="111"/>
      <c r="I92" s="111"/>
      <c r="J92" s="112"/>
      <c r="K92" s="106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</row>
    <row r="93" spans="2:41" ht="12.75" customHeight="1" x14ac:dyDescent="0.2">
      <c r="B93" s="101"/>
      <c r="D93" s="80"/>
      <c r="E93" s="80"/>
      <c r="F93" s="110"/>
      <c r="G93" s="111"/>
      <c r="H93" s="111"/>
      <c r="I93" s="111"/>
      <c r="J93" s="112"/>
      <c r="K93" s="106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</row>
    <row r="94" spans="2:41" ht="12.75" customHeight="1" x14ac:dyDescent="0.2">
      <c r="B94" s="101"/>
      <c r="D94" s="80"/>
      <c r="E94" s="80"/>
      <c r="F94" s="110"/>
      <c r="G94" s="111"/>
      <c r="H94" s="111"/>
      <c r="I94" s="111"/>
      <c r="J94" s="112"/>
      <c r="K94" s="106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</row>
    <row r="95" spans="2:41" ht="12.75" customHeight="1" x14ac:dyDescent="0.2">
      <c r="B95" s="101"/>
      <c r="D95" s="80"/>
      <c r="E95" s="80"/>
      <c r="F95" s="110"/>
      <c r="G95" s="111"/>
      <c r="H95" s="111"/>
      <c r="I95" s="111"/>
      <c r="J95" s="112"/>
      <c r="K95" s="106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</row>
    <row r="96" spans="2:41" ht="12.75" customHeight="1" x14ac:dyDescent="0.2">
      <c r="B96" s="101"/>
      <c r="D96" s="80"/>
      <c r="E96" s="80"/>
      <c r="F96" s="110"/>
      <c r="G96" s="111"/>
      <c r="H96" s="111"/>
      <c r="I96" s="111"/>
      <c r="J96" s="112"/>
      <c r="K96" s="106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</row>
    <row r="97" spans="2:33" ht="12.75" customHeight="1" x14ac:dyDescent="0.2">
      <c r="B97" s="101"/>
      <c r="D97" s="80"/>
      <c r="E97" s="80"/>
      <c r="F97" s="110"/>
      <c r="G97" s="111"/>
      <c r="H97" s="111"/>
      <c r="I97" s="111"/>
      <c r="J97" s="112"/>
      <c r="K97" s="106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2"/>
    </row>
    <row r="98" spans="2:33" ht="12.75" customHeight="1" x14ac:dyDescent="0.2">
      <c r="B98" s="101"/>
      <c r="D98" s="80"/>
      <c r="E98" s="80"/>
      <c r="F98" s="110"/>
      <c r="G98" s="111"/>
      <c r="H98" s="111"/>
      <c r="I98" s="111"/>
      <c r="J98" s="112"/>
      <c r="K98" s="106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92"/>
      <c r="AG98" s="92"/>
    </row>
    <row r="99" spans="2:33" ht="12.75" customHeight="1" x14ac:dyDescent="0.2">
      <c r="B99" s="101"/>
      <c r="D99" s="80"/>
      <c r="E99" s="80"/>
      <c r="F99" s="110"/>
      <c r="G99" s="111"/>
      <c r="H99" s="111"/>
      <c r="I99" s="111"/>
      <c r="J99" s="112"/>
      <c r="K99" s="106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92"/>
      <c r="AG99" s="92"/>
    </row>
    <row r="100" spans="2:33" ht="12.75" customHeight="1" x14ac:dyDescent="0.2">
      <c r="B100" s="101"/>
      <c r="D100" s="80"/>
      <c r="E100" s="80"/>
      <c r="F100" s="110"/>
      <c r="G100" s="111"/>
      <c r="H100" s="111"/>
      <c r="I100" s="111"/>
      <c r="J100" s="112"/>
      <c r="K100" s="106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2"/>
      <c r="AD100" s="92"/>
      <c r="AE100" s="92"/>
      <c r="AF100" s="92"/>
      <c r="AG100" s="92"/>
    </row>
    <row r="101" spans="2:33" ht="12.75" customHeight="1" x14ac:dyDescent="0.2">
      <c r="B101" s="101"/>
      <c r="D101" s="80"/>
      <c r="E101" s="80"/>
      <c r="F101" s="110"/>
      <c r="G101" s="111"/>
      <c r="H101" s="111"/>
      <c r="I101" s="111"/>
      <c r="J101" s="112"/>
      <c r="K101" s="106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  <c r="AA101" s="92"/>
      <c r="AB101" s="92"/>
      <c r="AC101" s="92"/>
      <c r="AD101" s="92"/>
      <c r="AE101" s="92"/>
      <c r="AF101" s="92"/>
      <c r="AG101" s="92"/>
    </row>
    <row r="102" spans="2:33" ht="12.75" customHeight="1" thickBot="1" x14ac:dyDescent="0.25">
      <c r="B102" s="102"/>
      <c r="D102" s="81"/>
      <c r="E102" s="81"/>
      <c r="F102" s="113"/>
      <c r="G102" s="114"/>
      <c r="H102" s="114"/>
      <c r="I102" s="114"/>
      <c r="J102" s="115"/>
      <c r="K102" s="10" t="str">
        <f t="shared" ref="K102:P102" si="22">IF(OR(TRIM(K87)=0,TRIM(K87)=""),"",IF(IFERROR(TRIM(INDEX(QryItemNamed,MATCH(TRIM(K87),ITEM,0),3)),"")="LS","",IFERROR(TRIM(INDEX(QryItemNamed,MATCH(TRIM(K87),ITEM,0),3)),"")))</f>
        <v>EACH</v>
      </c>
      <c r="L102" s="11" t="str">
        <f t="shared" si="22"/>
        <v>EACH</v>
      </c>
      <c r="M102" s="11" t="str">
        <f t="shared" si="22"/>
        <v>EACH</v>
      </c>
      <c r="N102" s="11" t="str">
        <f t="shared" si="22"/>
        <v>FT</v>
      </c>
      <c r="O102" s="11" t="str">
        <f t="shared" si="22"/>
        <v>FT</v>
      </c>
      <c r="P102" s="11" t="str">
        <f t="shared" si="22"/>
        <v>EACH</v>
      </c>
      <c r="Q102" s="11" t="s">
        <v>26</v>
      </c>
      <c r="R102" s="11" t="s">
        <v>26</v>
      </c>
      <c r="S102" s="11" t="s">
        <v>26</v>
      </c>
      <c r="T102" s="11" t="s">
        <v>33</v>
      </c>
      <c r="U102" s="11" t="s">
        <v>33</v>
      </c>
      <c r="V102" s="11" t="s">
        <v>26</v>
      </c>
      <c r="W102" s="11" t="s">
        <v>26</v>
      </c>
      <c r="X102" s="11" t="s">
        <v>26</v>
      </c>
      <c r="Y102" s="11" t="s">
        <v>26</v>
      </c>
      <c r="Z102" s="11" t="s">
        <v>33</v>
      </c>
      <c r="AA102" s="11" t="s">
        <v>33</v>
      </c>
      <c r="AB102" s="11" t="s">
        <v>33</v>
      </c>
      <c r="AC102" s="11" t="s">
        <v>26</v>
      </c>
      <c r="AD102" s="11" t="s">
        <v>33</v>
      </c>
      <c r="AE102" s="11" t="s">
        <v>33</v>
      </c>
      <c r="AF102" s="11" t="s">
        <v>26</v>
      </c>
      <c r="AG102" s="11" t="s">
        <v>33</v>
      </c>
    </row>
    <row r="103" spans="2:33" ht="12.75" customHeight="1" x14ac:dyDescent="0.2">
      <c r="B103" s="30"/>
      <c r="D103" s="12"/>
      <c r="E103" s="12"/>
      <c r="F103" s="88" t="s">
        <v>202</v>
      </c>
      <c r="G103" s="89"/>
      <c r="H103" s="14"/>
      <c r="I103" s="88" t="s">
        <v>2</v>
      </c>
      <c r="J103" s="90"/>
      <c r="K103" s="13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</row>
    <row r="104" spans="2:33" ht="12.75" customHeight="1" x14ac:dyDescent="0.2">
      <c r="B104" s="30"/>
      <c r="D104" s="51">
        <v>436</v>
      </c>
      <c r="E104" s="76" t="s">
        <v>36</v>
      </c>
      <c r="F104" s="16" t="s">
        <v>66</v>
      </c>
      <c r="G104" s="17" t="s">
        <v>58</v>
      </c>
      <c r="H104" s="18"/>
      <c r="I104" s="16" t="s">
        <v>78</v>
      </c>
      <c r="J104" s="19" t="s">
        <v>58</v>
      </c>
      <c r="K104" s="17"/>
      <c r="L104" s="18"/>
      <c r="M104" s="18"/>
      <c r="N104" s="18"/>
      <c r="O104" s="18"/>
      <c r="P104" s="18"/>
      <c r="Q104" s="18"/>
      <c r="R104" s="18">
        <v>26</v>
      </c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>
        <v>26</v>
      </c>
      <c r="AG104" s="18"/>
    </row>
    <row r="105" spans="2:33" ht="12.75" customHeight="1" x14ac:dyDescent="0.2">
      <c r="B105" s="30"/>
      <c r="D105" s="51"/>
      <c r="E105" s="77"/>
      <c r="F105" s="16" t="s">
        <v>66</v>
      </c>
      <c r="G105" s="17" t="s">
        <v>58</v>
      </c>
      <c r="H105" s="18"/>
      <c r="I105" s="16" t="s">
        <v>78</v>
      </c>
      <c r="J105" s="19" t="s">
        <v>58</v>
      </c>
      <c r="K105" s="17"/>
      <c r="L105" s="18">
        <v>1</v>
      </c>
      <c r="M105" s="18"/>
      <c r="N105" s="18"/>
      <c r="O105" s="18"/>
      <c r="P105" s="18"/>
      <c r="Q105" s="18"/>
      <c r="R105" s="18"/>
      <c r="S105" s="18">
        <v>26</v>
      </c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>
        <v>26</v>
      </c>
      <c r="AG105" s="18"/>
    </row>
    <row r="106" spans="2:33" ht="12.75" customHeight="1" x14ac:dyDescent="0.2">
      <c r="B106" s="30"/>
      <c r="D106" s="51"/>
      <c r="E106" s="78"/>
      <c r="F106" s="16" t="s">
        <v>66</v>
      </c>
      <c r="G106" s="17" t="s">
        <v>64</v>
      </c>
      <c r="H106" s="18"/>
      <c r="I106" s="16" t="s">
        <v>78</v>
      </c>
      <c r="J106" s="19" t="s">
        <v>64</v>
      </c>
      <c r="K106" s="17">
        <v>2</v>
      </c>
      <c r="L106" s="18"/>
      <c r="M106" s="18"/>
      <c r="N106" s="18"/>
      <c r="O106" s="18"/>
      <c r="P106" s="18"/>
      <c r="Q106" s="18"/>
      <c r="R106" s="18"/>
      <c r="S106" s="18"/>
      <c r="T106" s="18">
        <v>26</v>
      </c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>
        <v>26</v>
      </c>
    </row>
    <row r="107" spans="2:33" ht="12.75" customHeight="1" x14ac:dyDescent="0.2">
      <c r="B107" s="30"/>
      <c r="D107" s="51"/>
      <c r="E107" s="76" t="s">
        <v>71</v>
      </c>
      <c r="F107" s="16" t="s">
        <v>76</v>
      </c>
      <c r="G107" s="17" t="s">
        <v>59</v>
      </c>
      <c r="H107" s="18"/>
      <c r="I107" s="16" t="s">
        <v>79</v>
      </c>
      <c r="J107" s="19" t="s">
        <v>59</v>
      </c>
      <c r="K107" s="17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>
        <v>85</v>
      </c>
      <c r="W107" s="18"/>
      <c r="X107" s="18"/>
      <c r="Y107" s="18"/>
      <c r="Z107" s="18"/>
      <c r="AA107" s="18"/>
      <c r="AB107" s="18"/>
      <c r="AC107" s="18">
        <v>85</v>
      </c>
      <c r="AD107" s="18"/>
      <c r="AE107" s="18"/>
      <c r="AF107" s="18"/>
      <c r="AG107" s="18"/>
    </row>
    <row r="108" spans="2:33" ht="12.75" customHeight="1" x14ac:dyDescent="0.2">
      <c r="B108" s="30"/>
      <c r="D108" s="51"/>
      <c r="E108" s="77"/>
      <c r="F108" s="16" t="s">
        <v>76</v>
      </c>
      <c r="G108" s="17" t="s">
        <v>59</v>
      </c>
      <c r="H108" s="18"/>
      <c r="I108" s="16" t="s">
        <v>79</v>
      </c>
      <c r="J108" s="19" t="s">
        <v>59</v>
      </c>
      <c r="K108" s="17">
        <v>2</v>
      </c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>
        <v>85</v>
      </c>
      <c r="AA108" s="18"/>
      <c r="AB108" s="18"/>
      <c r="AC108" s="18"/>
      <c r="AD108" s="18">
        <v>85</v>
      </c>
      <c r="AE108" s="18"/>
      <c r="AF108" s="18"/>
      <c r="AG108" s="18"/>
    </row>
    <row r="109" spans="2:33" ht="12.75" customHeight="1" x14ac:dyDescent="0.2">
      <c r="B109" s="30"/>
      <c r="D109" s="51"/>
      <c r="E109" s="77"/>
      <c r="F109" s="16" t="s">
        <v>76</v>
      </c>
      <c r="G109" s="17" t="s">
        <v>59</v>
      </c>
      <c r="H109" s="18"/>
      <c r="I109" s="16" t="s">
        <v>79</v>
      </c>
      <c r="J109" s="19" t="s">
        <v>59</v>
      </c>
      <c r="K109" s="17">
        <v>2</v>
      </c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>
        <v>85</v>
      </c>
      <c r="AA109" s="18"/>
      <c r="AB109" s="18"/>
      <c r="AC109" s="18"/>
      <c r="AD109" s="18">
        <v>85</v>
      </c>
      <c r="AE109" s="18"/>
      <c r="AF109" s="18"/>
      <c r="AG109" s="18"/>
    </row>
    <row r="110" spans="2:33" ht="12.75" customHeight="1" x14ac:dyDescent="0.2">
      <c r="B110" s="30"/>
      <c r="D110" s="51"/>
      <c r="E110" s="77"/>
      <c r="F110" s="16" t="s">
        <v>76</v>
      </c>
      <c r="G110" s="17" t="s">
        <v>59</v>
      </c>
      <c r="H110" s="18"/>
      <c r="I110" s="16" t="s">
        <v>79</v>
      </c>
      <c r="J110" s="19" t="s">
        <v>59</v>
      </c>
      <c r="K110" s="17">
        <v>2</v>
      </c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>
        <v>85</v>
      </c>
      <c r="AA110" s="18"/>
      <c r="AB110" s="18"/>
      <c r="AC110" s="18"/>
      <c r="AD110" s="18">
        <v>85</v>
      </c>
      <c r="AE110" s="18"/>
      <c r="AF110" s="18"/>
      <c r="AG110" s="18"/>
    </row>
    <row r="111" spans="2:33" ht="12.75" customHeight="1" x14ac:dyDescent="0.2">
      <c r="B111" s="30"/>
      <c r="D111" s="51"/>
      <c r="E111" s="77"/>
      <c r="F111" s="16" t="s">
        <v>76</v>
      </c>
      <c r="G111" s="17" t="s">
        <v>59</v>
      </c>
      <c r="H111" s="18"/>
      <c r="I111" s="16" t="s">
        <v>79</v>
      </c>
      <c r="J111" s="19" t="s">
        <v>59</v>
      </c>
      <c r="K111" s="17">
        <v>2</v>
      </c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>
        <v>85</v>
      </c>
      <c r="AA111" s="18"/>
      <c r="AB111" s="18"/>
      <c r="AC111" s="18"/>
      <c r="AD111" s="18">
        <v>85</v>
      </c>
      <c r="AE111" s="18"/>
      <c r="AF111" s="18"/>
      <c r="AG111" s="18"/>
    </row>
    <row r="112" spans="2:33" ht="12.75" customHeight="1" x14ac:dyDescent="0.2">
      <c r="B112" s="30"/>
      <c r="D112" s="15"/>
      <c r="E112" s="77"/>
      <c r="F112" s="16" t="s">
        <v>76</v>
      </c>
      <c r="G112" s="17" t="s">
        <v>59</v>
      </c>
      <c r="H112" s="18"/>
      <c r="I112" s="16" t="s">
        <v>80</v>
      </c>
      <c r="J112" s="19" t="s">
        <v>59</v>
      </c>
      <c r="K112" s="17"/>
      <c r="L112" s="18"/>
      <c r="M112" s="18">
        <v>6</v>
      </c>
      <c r="N112" s="18"/>
      <c r="O112" s="18"/>
      <c r="P112" s="18"/>
      <c r="Q112" s="18"/>
      <c r="R112" s="18"/>
      <c r="S112" s="18"/>
      <c r="T112" s="18"/>
      <c r="U112" s="18"/>
      <c r="V112" s="18"/>
      <c r="W112" s="18">
        <v>470</v>
      </c>
      <c r="X112" s="18"/>
      <c r="Y112" s="18"/>
      <c r="Z112" s="18"/>
      <c r="AA112" s="18"/>
      <c r="AB112" s="18"/>
      <c r="AC112" s="18">
        <v>470</v>
      </c>
      <c r="AD112" s="18"/>
      <c r="AE112" s="18"/>
      <c r="AF112" s="18"/>
      <c r="AG112" s="18"/>
    </row>
    <row r="113" spans="2:33" ht="12.75" customHeight="1" x14ac:dyDescent="0.2">
      <c r="B113" s="30"/>
      <c r="D113" s="49"/>
      <c r="E113" s="77"/>
      <c r="F113" s="16" t="s">
        <v>76</v>
      </c>
      <c r="G113" s="17" t="s">
        <v>59</v>
      </c>
      <c r="H113" s="18"/>
      <c r="I113" s="16" t="s">
        <v>81</v>
      </c>
      <c r="J113" s="19" t="s">
        <v>59</v>
      </c>
      <c r="K113" s="17"/>
      <c r="L113" s="18">
        <v>6</v>
      </c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>
        <v>613</v>
      </c>
      <c r="Y113" s="18"/>
      <c r="Z113" s="18"/>
      <c r="AA113" s="18"/>
      <c r="AB113" s="18"/>
      <c r="AC113" s="18">
        <v>613</v>
      </c>
      <c r="AD113" s="18"/>
      <c r="AE113" s="18"/>
      <c r="AF113" s="18"/>
      <c r="AG113" s="18"/>
    </row>
    <row r="114" spans="2:33" ht="12.75" customHeight="1" x14ac:dyDescent="0.2">
      <c r="B114" s="30"/>
      <c r="D114" s="15"/>
      <c r="E114" s="77"/>
      <c r="F114" s="16" t="s">
        <v>79</v>
      </c>
      <c r="G114" s="17" t="s">
        <v>59</v>
      </c>
      <c r="H114" s="18"/>
      <c r="I114" s="16" t="s">
        <v>81</v>
      </c>
      <c r="J114" s="19" t="s">
        <v>59</v>
      </c>
      <c r="K114" s="17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>
        <v>528</v>
      </c>
      <c r="W114" s="18"/>
      <c r="X114" s="18"/>
      <c r="Y114" s="18"/>
      <c r="Z114" s="18"/>
      <c r="AA114" s="18"/>
      <c r="AB114" s="18"/>
      <c r="AC114" s="18">
        <v>528</v>
      </c>
      <c r="AD114" s="18"/>
      <c r="AE114" s="18"/>
      <c r="AF114" s="18"/>
      <c r="AG114" s="18"/>
    </row>
    <row r="115" spans="2:33" ht="12.75" customHeight="1" x14ac:dyDescent="0.2">
      <c r="B115" s="30"/>
      <c r="D115" s="15"/>
      <c r="E115" s="77"/>
      <c r="F115" s="16" t="s">
        <v>79</v>
      </c>
      <c r="G115" s="17" t="s">
        <v>59</v>
      </c>
      <c r="H115" s="18"/>
      <c r="I115" s="16" t="s">
        <v>81</v>
      </c>
      <c r="J115" s="19" t="s">
        <v>59</v>
      </c>
      <c r="K115" s="17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>
        <v>528</v>
      </c>
      <c r="X115" s="18"/>
      <c r="Y115" s="18"/>
      <c r="Z115" s="18"/>
      <c r="AA115" s="18"/>
      <c r="AB115" s="18"/>
      <c r="AC115" s="18">
        <v>528</v>
      </c>
      <c r="AD115" s="18"/>
      <c r="AE115" s="18"/>
      <c r="AF115" s="18"/>
      <c r="AG115" s="18"/>
    </row>
    <row r="116" spans="2:33" ht="12.75" customHeight="1" x14ac:dyDescent="0.2">
      <c r="B116" s="30"/>
      <c r="D116" s="15"/>
      <c r="E116" s="78"/>
      <c r="F116" s="16" t="s">
        <v>79</v>
      </c>
      <c r="G116" s="17" t="s">
        <v>59</v>
      </c>
      <c r="H116" s="18"/>
      <c r="I116" s="16" t="s">
        <v>80</v>
      </c>
      <c r="J116" s="19" t="s">
        <v>59</v>
      </c>
      <c r="K116" s="17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>
        <v>385</v>
      </c>
      <c r="W116" s="18"/>
      <c r="X116" s="18"/>
      <c r="Y116" s="18"/>
      <c r="Z116" s="18"/>
      <c r="AA116" s="18"/>
      <c r="AB116" s="18"/>
      <c r="AC116" s="18">
        <v>385</v>
      </c>
      <c r="AD116" s="18"/>
      <c r="AE116" s="18"/>
      <c r="AF116" s="18"/>
      <c r="AG116" s="18"/>
    </row>
    <row r="117" spans="2:33" ht="12.75" customHeight="1" x14ac:dyDescent="0.2">
      <c r="B117" s="30"/>
      <c r="D117" s="15"/>
      <c r="E117" s="76" t="s">
        <v>82</v>
      </c>
      <c r="F117" s="16" t="s">
        <v>69</v>
      </c>
      <c r="G117" s="17" t="s">
        <v>207</v>
      </c>
      <c r="H117" s="18"/>
      <c r="I117" s="16" t="s">
        <v>83</v>
      </c>
      <c r="J117" s="19" t="s">
        <v>207</v>
      </c>
      <c r="K117" s="17"/>
      <c r="L117" s="18">
        <v>1</v>
      </c>
      <c r="M117" s="18"/>
      <c r="N117" s="18"/>
      <c r="O117" s="18"/>
      <c r="P117" s="18"/>
      <c r="Q117" s="18"/>
      <c r="R117" s="18"/>
      <c r="S117" s="18">
        <v>14</v>
      </c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>
        <v>14</v>
      </c>
      <c r="AG117" s="18"/>
    </row>
    <row r="118" spans="2:33" ht="12.75" customHeight="1" x14ac:dyDescent="0.2">
      <c r="B118" s="30"/>
      <c r="D118" s="15"/>
      <c r="E118" s="77"/>
      <c r="F118" s="16" t="s">
        <v>69</v>
      </c>
      <c r="G118" s="17" t="s">
        <v>58</v>
      </c>
      <c r="H118" s="18"/>
      <c r="I118" s="16" t="s">
        <v>84</v>
      </c>
      <c r="J118" s="19" t="s">
        <v>58</v>
      </c>
      <c r="K118" s="17">
        <v>2</v>
      </c>
      <c r="L118" s="18"/>
      <c r="M118" s="18"/>
      <c r="N118" s="18"/>
      <c r="O118" s="18"/>
      <c r="P118" s="18"/>
      <c r="Q118" s="18"/>
      <c r="R118" s="18"/>
      <c r="S118" s="18"/>
      <c r="T118" s="18">
        <v>56</v>
      </c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>
        <v>56</v>
      </c>
    </row>
    <row r="119" spans="2:33" ht="12.75" customHeight="1" x14ac:dyDescent="0.2">
      <c r="B119" s="30"/>
      <c r="D119" s="15"/>
      <c r="E119" s="77"/>
      <c r="F119" s="16" t="s">
        <v>83</v>
      </c>
      <c r="G119" s="17" t="s">
        <v>207</v>
      </c>
      <c r="H119" s="18"/>
      <c r="I119" s="16" t="s">
        <v>85</v>
      </c>
      <c r="J119" s="19" t="s">
        <v>207</v>
      </c>
      <c r="K119" s="17">
        <v>1</v>
      </c>
      <c r="L119" s="18"/>
      <c r="M119" s="18"/>
      <c r="N119" s="18"/>
      <c r="O119" s="18"/>
      <c r="P119" s="18"/>
      <c r="Q119" s="18"/>
      <c r="R119" s="18"/>
      <c r="S119" s="18"/>
      <c r="T119" s="18">
        <v>53</v>
      </c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>
        <v>53</v>
      </c>
    </row>
    <row r="120" spans="2:33" ht="12.75" customHeight="1" x14ac:dyDescent="0.2">
      <c r="B120" s="30"/>
      <c r="D120" s="15"/>
      <c r="E120" s="77"/>
      <c r="F120" s="16" t="s">
        <v>84</v>
      </c>
      <c r="G120" s="17" t="s">
        <v>58</v>
      </c>
      <c r="H120" s="18"/>
      <c r="I120" s="16" t="s">
        <v>85</v>
      </c>
      <c r="J120" s="19" t="s">
        <v>58</v>
      </c>
      <c r="K120" s="17"/>
      <c r="L120" s="18"/>
      <c r="M120" s="18">
        <v>1</v>
      </c>
      <c r="N120" s="18"/>
      <c r="O120" s="18"/>
      <c r="P120" s="18"/>
      <c r="Q120" s="18"/>
      <c r="R120" s="18">
        <v>11</v>
      </c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>
        <v>11</v>
      </c>
      <c r="AG120" s="18"/>
    </row>
    <row r="121" spans="2:33" ht="12.75" customHeight="1" x14ac:dyDescent="0.2">
      <c r="B121" s="30"/>
      <c r="D121" s="15"/>
      <c r="E121" s="77"/>
      <c r="F121" s="16" t="s">
        <v>85</v>
      </c>
      <c r="G121" s="17" t="s">
        <v>207</v>
      </c>
      <c r="H121" s="18"/>
      <c r="I121" s="16" t="s">
        <v>92</v>
      </c>
      <c r="J121" s="19" t="s">
        <v>207</v>
      </c>
      <c r="K121" s="17">
        <v>16</v>
      </c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>
        <v>638</v>
      </c>
      <c r="AA121" s="18"/>
      <c r="AB121" s="18"/>
      <c r="AC121" s="18"/>
      <c r="AD121" s="18">
        <v>638</v>
      </c>
      <c r="AE121" s="18"/>
      <c r="AF121" s="18"/>
      <c r="AG121" s="18"/>
    </row>
    <row r="122" spans="2:33" ht="12.75" customHeight="1" x14ac:dyDescent="0.2">
      <c r="B122" s="30"/>
      <c r="D122" s="15"/>
      <c r="E122" s="77"/>
      <c r="F122" s="16" t="s">
        <v>85</v>
      </c>
      <c r="G122" s="17" t="s">
        <v>58</v>
      </c>
      <c r="H122" s="18"/>
      <c r="I122" s="16" t="s">
        <v>86</v>
      </c>
      <c r="J122" s="19" t="s">
        <v>58</v>
      </c>
      <c r="K122" s="17"/>
      <c r="L122" s="18"/>
      <c r="M122" s="18">
        <v>11</v>
      </c>
      <c r="N122" s="18"/>
      <c r="O122" s="18"/>
      <c r="P122" s="18"/>
      <c r="Q122" s="18"/>
      <c r="R122" s="18"/>
      <c r="S122" s="18"/>
      <c r="T122" s="18"/>
      <c r="U122" s="18"/>
      <c r="V122" s="18"/>
      <c r="W122" s="18">
        <v>891</v>
      </c>
      <c r="X122" s="18"/>
      <c r="Y122" s="18"/>
      <c r="Z122" s="18"/>
      <c r="AA122" s="18"/>
      <c r="AB122" s="18"/>
      <c r="AC122" s="18">
        <v>891</v>
      </c>
      <c r="AD122" s="18"/>
      <c r="AE122" s="18"/>
      <c r="AF122" s="18"/>
      <c r="AG122" s="18"/>
    </row>
    <row r="123" spans="2:33" ht="12.75" customHeight="1" x14ac:dyDescent="0.2">
      <c r="B123" s="30"/>
      <c r="D123" s="15"/>
      <c r="E123" s="77"/>
      <c r="F123" s="16" t="s">
        <v>92</v>
      </c>
      <c r="G123" s="17" t="s">
        <v>207</v>
      </c>
      <c r="H123" s="18"/>
      <c r="I123" s="16" t="s">
        <v>86</v>
      </c>
      <c r="J123" s="19" t="s">
        <v>207</v>
      </c>
      <c r="K123" s="17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>
        <v>253</v>
      </c>
      <c r="W123" s="18"/>
      <c r="X123" s="18"/>
      <c r="Y123" s="18"/>
      <c r="Z123" s="18"/>
      <c r="AA123" s="18"/>
      <c r="AB123" s="18"/>
      <c r="AC123" s="18">
        <v>253</v>
      </c>
      <c r="AD123" s="18"/>
      <c r="AE123" s="18"/>
      <c r="AF123" s="18"/>
      <c r="AG123" s="18"/>
    </row>
    <row r="124" spans="2:33" ht="12.75" customHeight="1" x14ac:dyDescent="0.2">
      <c r="B124" s="30"/>
      <c r="D124" s="15"/>
      <c r="E124" s="77"/>
      <c r="F124" s="16" t="s">
        <v>86</v>
      </c>
      <c r="G124" s="44" t="s">
        <v>58</v>
      </c>
      <c r="H124" s="18"/>
      <c r="I124" s="16" t="s">
        <v>87</v>
      </c>
      <c r="J124" s="19" t="s">
        <v>58</v>
      </c>
      <c r="K124" s="17"/>
      <c r="L124" s="18"/>
      <c r="M124" s="18">
        <v>3</v>
      </c>
      <c r="N124" s="18"/>
      <c r="O124" s="18"/>
      <c r="P124" s="18"/>
      <c r="Q124" s="18"/>
      <c r="R124" s="18">
        <v>242</v>
      </c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>
        <v>242</v>
      </c>
      <c r="AG124" s="18"/>
    </row>
    <row r="125" spans="2:33" ht="12.75" customHeight="1" x14ac:dyDescent="0.2">
      <c r="B125" s="30"/>
      <c r="D125" s="15"/>
      <c r="E125" s="78"/>
      <c r="F125" s="16" t="s">
        <v>86</v>
      </c>
      <c r="G125" s="44" t="s">
        <v>207</v>
      </c>
      <c r="H125" s="18"/>
      <c r="I125" s="16" t="s">
        <v>87</v>
      </c>
      <c r="J125" s="19" t="s">
        <v>207</v>
      </c>
      <c r="K125" s="17"/>
      <c r="L125" s="18"/>
      <c r="M125" s="18"/>
      <c r="N125" s="18"/>
      <c r="O125" s="18"/>
      <c r="P125" s="18"/>
      <c r="Q125" s="18">
        <v>242</v>
      </c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>
        <v>242</v>
      </c>
      <c r="AG125" s="18"/>
    </row>
    <row r="126" spans="2:33" ht="12.75" customHeight="1" x14ac:dyDescent="0.2">
      <c r="B126" s="30"/>
      <c r="D126" s="15"/>
      <c r="E126" s="76" t="s">
        <v>88</v>
      </c>
      <c r="F126" s="16" t="s">
        <v>69</v>
      </c>
      <c r="G126" s="17" t="s">
        <v>59</v>
      </c>
      <c r="H126" s="18"/>
      <c r="I126" s="16" t="s">
        <v>85</v>
      </c>
      <c r="J126" s="19" t="s">
        <v>59</v>
      </c>
      <c r="K126" s="17"/>
      <c r="L126" s="18"/>
      <c r="M126" s="18"/>
      <c r="N126" s="18"/>
      <c r="O126" s="18"/>
      <c r="P126" s="18"/>
      <c r="Q126" s="18">
        <v>67</v>
      </c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>
        <v>67</v>
      </c>
      <c r="AG126" s="18"/>
    </row>
    <row r="127" spans="2:33" ht="12.75" customHeight="1" x14ac:dyDescent="0.2">
      <c r="B127" s="30"/>
      <c r="D127" s="15"/>
      <c r="E127" s="77"/>
      <c r="F127" s="16" t="s">
        <v>85</v>
      </c>
      <c r="G127" s="17" t="s">
        <v>59</v>
      </c>
      <c r="H127" s="18"/>
      <c r="I127" s="16" t="s">
        <v>89</v>
      </c>
      <c r="J127" s="19" t="s">
        <v>207</v>
      </c>
      <c r="K127" s="17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>
        <v>716</v>
      </c>
      <c r="W127" s="18"/>
      <c r="X127" s="18"/>
      <c r="Y127" s="18"/>
      <c r="Z127" s="18"/>
      <c r="AA127" s="18"/>
      <c r="AB127" s="18"/>
      <c r="AC127" s="18">
        <v>716</v>
      </c>
      <c r="AD127" s="18"/>
      <c r="AE127" s="18"/>
      <c r="AF127" s="18"/>
      <c r="AG127" s="18"/>
    </row>
    <row r="128" spans="2:33" ht="12.75" customHeight="1" x14ac:dyDescent="0.2">
      <c r="B128" s="30"/>
      <c r="D128" s="15"/>
      <c r="E128" s="77"/>
      <c r="F128" s="16" t="s">
        <v>90</v>
      </c>
      <c r="G128" s="17" t="s">
        <v>207</v>
      </c>
      <c r="H128" s="18"/>
      <c r="I128" s="16" t="s">
        <v>91</v>
      </c>
      <c r="J128" s="19" t="s">
        <v>58</v>
      </c>
      <c r="K128" s="17">
        <v>5</v>
      </c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>
        <v>192</v>
      </c>
      <c r="AA128" s="18"/>
      <c r="AB128" s="18"/>
      <c r="AC128" s="18"/>
      <c r="AD128" s="18">
        <v>192</v>
      </c>
      <c r="AE128" s="18"/>
      <c r="AF128" s="18"/>
      <c r="AG128" s="18"/>
    </row>
    <row r="129" spans="2:33" ht="12.75" customHeight="1" x14ac:dyDescent="0.2">
      <c r="B129" s="30"/>
      <c r="D129" s="15"/>
      <c r="E129" s="77"/>
      <c r="F129" s="16" t="s">
        <v>90</v>
      </c>
      <c r="G129" s="17" t="s">
        <v>64</v>
      </c>
      <c r="H129" s="18"/>
      <c r="I129" s="16" t="s">
        <v>91</v>
      </c>
      <c r="J129" s="19" t="s">
        <v>58</v>
      </c>
      <c r="K129" s="17"/>
      <c r="L129" s="18"/>
      <c r="M129" s="18"/>
      <c r="N129" s="18">
        <v>38</v>
      </c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</row>
    <row r="130" spans="2:33" ht="12.75" customHeight="1" x14ac:dyDescent="0.2">
      <c r="B130" s="30"/>
      <c r="D130" s="15"/>
      <c r="E130" s="78"/>
      <c r="F130" s="16" t="s">
        <v>91</v>
      </c>
      <c r="G130" s="17" t="s">
        <v>58</v>
      </c>
      <c r="H130" s="18"/>
      <c r="I130" s="16" t="s">
        <v>89</v>
      </c>
      <c r="J130" s="19" t="s">
        <v>58</v>
      </c>
      <c r="K130" s="17"/>
      <c r="L130" s="18"/>
      <c r="M130" s="18">
        <v>2</v>
      </c>
      <c r="N130" s="18"/>
      <c r="O130" s="18"/>
      <c r="P130" s="18"/>
      <c r="Q130" s="18"/>
      <c r="R130" s="18"/>
      <c r="S130" s="18"/>
      <c r="T130" s="18"/>
      <c r="U130" s="18"/>
      <c r="V130" s="18"/>
      <c r="W130" s="18">
        <v>88</v>
      </c>
      <c r="X130" s="18"/>
      <c r="Y130" s="18"/>
      <c r="Z130" s="18"/>
      <c r="AA130" s="18"/>
      <c r="AB130" s="18"/>
      <c r="AC130" s="18">
        <v>88</v>
      </c>
      <c r="AD130" s="18"/>
      <c r="AE130" s="18"/>
      <c r="AF130" s="18"/>
      <c r="AG130" s="18"/>
    </row>
    <row r="131" spans="2:33" ht="12.75" customHeight="1" x14ac:dyDescent="0.2">
      <c r="B131" s="30"/>
      <c r="D131" s="15">
        <v>437</v>
      </c>
      <c r="E131" s="76" t="s">
        <v>209</v>
      </c>
      <c r="F131" s="16" t="s">
        <v>93</v>
      </c>
      <c r="G131" s="17" t="s">
        <v>59</v>
      </c>
      <c r="H131" s="18"/>
      <c r="I131" s="16" t="s">
        <v>94</v>
      </c>
      <c r="J131" s="19" t="s">
        <v>59</v>
      </c>
      <c r="K131" s="17"/>
      <c r="L131" s="18"/>
      <c r="M131" s="18">
        <v>8</v>
      </c>
      <c r="N131" s="18"/>
      <c r="O131" s="18"/>
      <c r="P131" s="18"/>
      <c r="Q131" s="18"/>
      <c r="R131" s="18"/>
      <c r="S131" s="18"/>
      <c r="T131" s="18"/>
      <c r="U131" s="18"/>
      <c r="V131" s="18"/>
      <c r="W131" s="18">
        <v>621</v>
      </c>
      <c r="X131" s="18"/>
      <c r="Y131" s="18"/>
      <c r="Z131" s="18"/>
      <c r="AA131" s="18"/>
      <c r="AB131" s="18"/>
      <c r="AC131" s="18">
        <v>621</v>
      </c>
      <c r="AD131" s="18"/>
      <c r="AE131" s="18"/>
      <c r="AF131" s="18"/>
      <c r="AG131" s="18"/>
    </row>
    <row r="132" spans="2:33" ht="12.75" customHeight="1" x14ac:dyDescent="0.2">
      <c r="B132" s="30"/>
      <c r="D132" s="15"/>
      <c r="E132" s="77"/>
      <c r="F132" s="16" t="s">
        <v>93</v>
      </c>
      <c r="G132" s="17" t="s">
        <v>207</v>
      </c>
      <c r="H132" s="18"/>
      <c r="I132" s="16" t="s">
        <v>95</v>
      </c>
      <c r="J132" s="19" t="s">
        <v>207</v>
      </c>
      <c r="K132" s="17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>
        <v>640</v>
      </c>
      <c r="W132" s="18"/>
      <c r="X132" s="18"/>
      <c r="Y132" s="18"/>
      <c r="Z132" s="18"/>
      <c r="AA132" s="18"/>
      <c r="AB132" s="18"/>
      <c r="AC132" s="18">
        <v>640</v>
      </c>
      <c r="AD132" s="18"/>
      <c r="AE132" s="18"/>
      <c r="AF132" s="18"/>
      <c r="AG132" s="18"/>
    </row>
    <row r="133" spans="2:33" ht="12.75" customHeight="1" x14ac:dyDescent="0.2">
      <c r="B133" s="30"/>
      <c r="D133" s="15"/>
      <c r="E133" s="77"/>
      <c r="F133" s="16" t="s">
        <v>96</v>
      </c>
      <c r="G133" s="17" t="s">
        <v>207</v>
      </c>
      <c r="H133" s="18"/>
      <c r="I133" s="16" t="s">
        <v>97</v>
      </c>
      <c r="J133" s="19" t="s">
        <v>59</v>
      </c>
      <c r="K133" s="17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>
        <v>225</v>
      </c>
      <c r="AB133" s="18">
        <v>225</v>
      </c>
      <c r="AC133" s="18"/>
      <c r="AD133" s="18"/>
      <c r="AE133" s="18"/>
      <c r="AF133" s="18"/>
      <c r="AG133" s="18"/>
    </row>
    <row r="134" spans="2:33" ht="12.75" customHeight="1" x14ac:dyDescent="0.2">
      <c r="B134" s="30"/>
      <c r="D134" s="15"/>
      <c r="E134" s="77"/>
      <c r="F134" s="16" t="s">
        <v>94</v>
      </c>
      <c r="G134" s="44" t="s">
        <v>59</v>
      </c>
      <c r="H134" s="18"/>
      <c r="I134" s="16" t="s">
        <v>98</v>
      </c>
      <c r="J134" s="19" t="s">
        <v>59</v>
      </c>
      <c r="K134" s="17"/>
      <c r="L134" s="18"/>
      <c r="M134" s="18">
        <v>4</v>
      </c>
      <c r="N134" s="18"/>
      <c r="O134" s="18"/>
      <c r="P134" s="18"/>
      <c r="Q134" s="18"/>
      <c r="R134" s="18">
        <v>340</v>
      </c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>
        <v>340</v>
      </c>
      <c r="AG134" s="18"/>
    </row>
    <row r="135" spans="2:33" ht="12.75" customHeight="1" x14ac:dyDescent="0.2">
      <c r="B135" s="30"/>
      <c r="D135" s="15"/>
      <c r="E135" s="77"/>
      <c r="F135" s="16" t="s">
        <v>95</v>
      </c>
      <c r="G135" s="44" t="s">
        <v>207</v>
      </c>
      <c r="H135" s="18"/>
      <c r="I135" s="16" t="s">
        <v>98</v>
      </c>
      <c r="J135" s="19" t="s">
        <v>207</v>
      </c>
      <c r="K135" s="17"/>
      <c r="L135" s="18"/>
      <c r="M135" s="18"/>
      <c r="N135" s="18"/>
      <c r="O135" s="18"/>
      <c r="P135" s="18"/>
      <c r="Q135" s="18">
        <v>321</v>
      </c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F135" s="18">
        <v>321</v>
      </c>
      <c r="AG135" s="18"/>
    </row>
    <row r="136" spans="2:33" ht="12.75" customHeight="1" x14ac:dyDescent="0.2">
      <c r="B136" s="30"/>
      <c r="D136" s="15"/>
      <c r="E136" s="77"/>
      <c r="F136" s="16" t="s">
        <v>97</v>
      </c>
      <c r="G136" s="44" t="s">
        <v>59</v>
      </c>
      <c r="H136" s="18"/>
      <c r="I136" s="16" t="s">
        <v>98</v>
      </c>
      <c r="J136" s="19" t="s">
        <v>59</v>
      </c>
      <c r="K136" s="17"/>
      <c r="L136" s="18"/>
      <c r="M136" s="18"/>
      <c r="N136" s="18"/>
      <c r="O136" s="18"/>
      <c r="P136" s="18"/>
      <c r="Q136" s="18"/>
      <c r="R136" s="18"/>
      <c r="S136" s="18"/>
      <c r="T136" s="18"/>
      <c r="U136" s="18">
        <v>331</v>
      </c>
      <c r="V136" s="18"/>
      <c r="W136" s="18"/>
      <c r="X136" s="18"/>
      <c r="Y136" s="18"/>
      <c r="Z136" s="18"/>
      <c r="AA136" s="18"/>
      <c r="AB136" s="18"/>
      <c r="AC136" s="18"/>
      <c r="AD136" s="18"/>
      <c r="AE136" s="18">
        <v>331</v>
      </c>
      <c r="AF136" s="18"/>
      <c r="AG136" s="18"/>
    </row>
    <row r="137" spans="2:33" ht="12.75" customHeight="1" x14ac:dyDescent="0.2">
      <c r="B137" s="30"/>
      <c r="D137" s="15"/>
      <c r="E137" s="78"/>
      <c r="F137" s="16" t="s">
        <v>210</v>
      </c>
      <c r="G137" s="44" t="s">
        <v>59</v>
      </c>
      <c r="H137" s="18"/>
      <c r="I137" s="16"/>
      <c r="J137" s="19"/>
      <c r="K137" s="17"/>
      <c r="L137" s="18"/>
      <c r="M137" s="18"/>
      <c r="N137" s="18"/>
      <c r="O137" s="18"/>
      <c r="P137" s="18">
        <v>1</v>
      </c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</row>
    <row r="138" spans="2:33" ht="12.75" customHeight="1" x14ac:dyDescent="0.2">
      <c r="B138" s="30"/>
      <c r="D138" s="72"/>
      <c r="E138" s="71" t="s">
        <v>228</v>
      </c>
      <c r="F138" s="16" t="s">
        <v>229</v>
      </c>
      <c r="G138" s="44" t="s">
        <v>231</v>
      </c>
      <c r="H138" s="18"/>
      <c r="I138" s="16" t="s">
        <v>230</v>
      </c>
      <c r="J138" s="19" t="s">
        <v>231</v>
      </c>
      <c r="K138" s="17"/>
      <c r="L138" s="18"/>
      <c r="M138" s="18">
        <v>3</v>
      </c>
      <c r="N138" s="18"/>
      <c r="O138" s="18"/>
      <c r="P138" s="18"/>
      <c r="Q138" s="18">
        <v>197</v>
      </c>
      <c r="R138" s="18">
        <v>197</v>
      </c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>
        <v>394</v>
      </c>
      <c r="AG138" s="18"/>
    </row>
    <row r="139" spans="2:33" ht="12.75" customHeight="1" x14ac:dyDescent="0.2">
      <c r="B139" s="30"/>
      <c r="D139" s="15"/>
      <c r="E139" s="76" t="s">
        <v>82</v>
      </c>
      <c r="F139" s="16" t="s">
        <v>87</v>
      </c>
      <c r="G139" s="17" t="s">
        <v>58</v>
      </c>
      <c r="H139" s="18"/>
      <c r="I139" s="16" t="s">
        <v>100</v>
      </c>
      <c r="J139" s="19" t="s">
        <v>58</v>
      </c>
      <c r="K139" s="17"/>
      <c r="L139" s="18"/>
      <c r="M139" s="18">
        <v>10</v>
      </c>
      <c r="N139" s="18"/>
      <c r="O139" s="18"/>
      <c r="P139" s="18"/>
      <c r="Q139" s="18"/>
      <c r="R139" s="18">
        <v>775</v>
      </c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>
        <v>775</v>
      </c>
      <c r="AG139" s="18"/>
    </row>
    <row r="140" spans="2:33" ht="12.75" customHeight="1" x14ac:dyDescent="0.2">
      <c r="B140" s="30"/>
      <c r="D140" s="15"/>
      <c r="E140" s="77"/>
      <c r="F140" s="16" t="s">
        <v>87</v>
      </c>
      <c r="G140" s="17" t="s">
        <v>207</v>
      </c>
      <c r="H140" s="18"/>
      <c r="I140" s="16" t="s">
        <v>99</v>
      </c>
      <c r="J140" s="19" t="s">
        <v>207</v>
      </c>
      <c r="K140" s="17"/>
      <c r="L140" s="18"/>
      <c r="M140" s="18"/>
      <c r="N140" s="18"/>
      <c r="O140" s="18"/>
      <c r="P140" s="18"/>
      <c r="Q140" s="18">
        <v>754</v>
      </c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>
        <v>754</v>
      </c>
      <c r="AG140" s="18"/>
    </row>
    <row r="141" spans="2:33" ht="12.75" customHeight="1" x14ac:dyDescent="0.2">
      <c r="B141" s="30"/>
      <c r="D141" s="15"/>
      <c r="E141" s="77"/>
      <c r="F141" s="16" t="s">
        <v>101</v>
      </c>
      <c r="G141" s="17" t="s">
        <v>58</v>
      </c>
      <c r="H141" s="18"/>
      <c r="I141" s="16" t="s">
        <v>103</v>
      </c>
      <c r="J141" s="19" t="s">
        <v>58</v>
      </c>
      <c r="K141" s="17">
        <v>9</v>
      </c>
      <c r="L141" s="18"/>
      <c r="M141" s="18"/>
      <c r="N141" s="18"/>
      <c r="O141" s="18"/>
      <c r="P141" s="18"/>
      <c r="Q141" s="18"/>
      <c r="R141" s="18"/>
      <c r="S141" s="18"/>
      <c r="T141" s="18">
        <v>357</v>
      </c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>
        <v>357</v>
      </c>
    </row>
    <row r="142" spans="2:33" ht="12.75" customHeight="1" x14ac:dyDescent="0.2">
      <c r="B142" s="30"/>
      <c r="D142" s="15"/>
      <c r="E142" s="77"/>
      <c r="F142" s="16" t="s">
        <v>102</v>
      </c>
      <c r="G142" s="17" t="s">
        <v>58</v>
      </c>
      <c r="H142" s="18"/>
      <c r="I142" s="16" t="s">
        <v>104</v>
      </c>
      <c r="J142" s="19" t="s">
        <v>58</v>
      </c>
      <c r="K142" s="17"/>
      <c r="L142" s="18"/>
      <c r="M142" s="18"/>
      <c r="N142" s="18"/>
      <c r="O142" s="18"/>
      <c r="P142" s="18"/>
      <c r="Q142" s="18"/>
      <c r="R142" s="18">
        <v>520</v>
      </c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>
        <v>520</v>
      </c>
      <c r="AG142" s="18"/>
    </row>
    <row r="143" spans="2:33" ht="12.75" customHeight="1" x14ac:dyDescent="0.2">
      <c r="B143" s="30"/>
      <c r="D143" s="15"/>
      <c r="E143" s="77"/>
      <c r="F143" s="16" t="s">
        <v>99</v>
      </c>
      <c r="G143" s="44" t="s">
        <v>207</v>
      </c>
      <c r="H143" s="18"/>
      <c r="I143" s="16" t="s">
        <v>103</v>
      </c>
      <c r="J143" s="19" t="s">
        <v>207</v>
      </c>
      <c r="K143" s="17">
        <v>9</v>
      </c>
      <c r="L143" s="18"/>
      <c r="M143" s="18"/>
      <c r="N143" s="18"/>
      <c r="O143" s="18"/>
      <c r="P143" s="18"/>
      <c r="Q143" s="18"/>
      <c r="R143" s="18"/>
      <c r="S143" s="18"/>
      <c r="T143" s="18">
        <v>375</v>
      </c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>
        <v>375</v>
      </c>
    </row>
    <row r="144" spans="2:33" ht="12.75" customHeight="1" x14ac:dyDescent="0.2">
      <c r="B144" s="30"/>
      <c r="D144" s="15"/>
      <c r="E144" s="77"/>
      <c r="F144" s="16" t="s">
        <v>100</v>
      </c>
      <c r="G144" s="44" t="s">
        <v>58</v>
      </c>
      <c r="H144" s="18"/>
      <c r="I144" s="16" t="s">
        <v>103</v>
      </c>
      <c r="J144" s="19" t="s">
        <v>58</v>
      </c>
      <c r="K144" s="17">
        <v>9</v>
      </c>
      <c r="L144" s="18"/>
      <c r="M144" s="18"/>
      <c r="N144" s="18"/>
      <c r="O144" s="18"/>
      <c r="P144" s="18"/>
      <c r="Q144" s="18"/>
      <c r="R144" s="18"/>
      <c r="S144" s="18"/>
      <c r="T144" s="18">
        <v>354</v>
      </c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>
        <v>354</v>
      </c>
    </row>
    <row r="145" spans="2:33" ht="12.75" customHeight="1" x14ac:dyDescent="0.2">
      <c r="B145" s="30"/>
      <c r="D145" s="15"/>
      <c r="E145" s="77"/>
      <c r="F145" s="16" t="s">
        <v>103</v>
      </c>
      <c r="G145" s="17" t="s">
        <v>58</v>
      </c>
      <c r="H145" s="18"/>
      <c r="I145" s="16" t="s">
        <v>104</v>
      </c>
      <c r="J145" s="19" t="s">
        <v>58</v>
      </c>
      <c r="K145" s="17"/>
      <c r="L145" s="18">
        <v>1</v>
      </c>
      <c r="M145" s="18"/>
      <c r="N145" s="18"/>
      <c r="O145" s="18"/>
      <c r="P145" s="18"/>
      <c r="Q145" s="18"/>
      <c r="R145" s="18"/>
      <c r="S145" s="18">
        <v>171</v>
      </c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>
        <v>171</v>
      </c>
      <c r="AG145" s="18"/>
    </row>
    <row r="146" spans="2:33" ht="12.75" customHeight="1" x14ac:dyDescent="0.2">
      <c r="B146" s="30"/>
      <c r="D146" s="15"/>
      <c r="E146" s="78"/>
      <c r="F146" s="16" t="s">
        <v>103</v>
      </c>
      <c r="G146" s="17" t="s">
        <v>207</v>
      </c>
      <c r="H146" s="18"/>
      <c r="I146" s="16" t="s">
        <v>104</v>
      </c>
      <c r="J146" s="19" t="s">
        <v>207</v>
      </c>
      <c r="K146" s="17"/>
      <c r="L146" s="18">
        <v>1</v>
      </c>
      <c r="M146" s="18"/>
      <c r="N146" s="18"/>
      <c r="O146" s="18"/>
      <c r="P146" s="18"/>
      <c r="Q146" s="18"/>
      <c r="R146" s="18"/>
      <c r="S146" s="18">
        <v>171</v>
      </c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>
        <v>171</v>
      </c>
      <c r="AG146" s="18"/>
    </row>
    <row r="147" spans="2:33" ht="12.75" customHeight="1" x14ac:dyDescent="0.2">
      <c r="B147" s="30"/>
      <c r="D147" s="15"/>
      <c r="E147" s="76" t="s">
        <v>106</v>
      </c>
      <c r="F147" s="16" t="s">
        <v>105</v>
      </c>
      <c r="G147" s="17" t="s">
        <v>58</v>
      </c>
      <c r="H147" s="18"/>
      <c r="I147" s="16" t="s">
        <v>103</v>
      </c>
      <c r="J147" s="19" t="s">
        <v>59</v>
      </c>
      <c r="K147" s="17">
        <v>9</v>
      </c>
      <c r="L147" s="18"/>
      <c r="M147" s="18"/>
      <c r="N147" s="18"/>
      <c r="O147" s="18"/>
      <c r="P147" s="18"/>
      <c r="Q147" s="18"/>
      <c r="R147" s="18"/>
      <c r="S147" s="18"/>
      <c r="T147" s="18">
        <v>368</v>
      </c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>
        <v>368</v>
      </c>
    </row>
    <row r="148" spans="2:33" ht="12.75" customHeight="1" x14ac:dyDescent="0.2">
      <c r="B148" s="30"/>
      <c r="D148" s="15"/>
      <c r="E148" s="78"/>
      <c r="F148" s="16" t="s">
        <v>105</v>
      </c>
      <c r="G148" s="17" t="s">
        <v>207</v>
      </c>
      <c r="H148" s="18"/>
      <c r="I148" s="16" t="s">
        <v>104</v>
      </c>
      <c r="J148" s="19" t="s">
        <v>59</v>
      </c>
      <c r="K148" s="17"/>
      <c r="L148" s="18"/>
      <c r="M148" s="18"/>
      <c r="N148" s="18"/>
      <c r="O148" s="18"/>
      <c r="P148" s="18"/>
      <c r="Q148" s="18">
        <v>542</v>
      </c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>
        <v>542</v>
      </c>
      <c r="AG148" s="18"/>
    </row>
    <row r="149" spans="2:33" ht="12.75" customHeight="1" x14ac:dyDescent="0.2">
      <c r="B149" s="30"/>
      <c r="D149" s="15"/>
      <c r="E149" s="82" t="s">
        <v>211</v>
      </c>
      <c r="F149" s="16" t="s">
        <v>108</v>
      </c>
      <c r="G149" s="17" t="s">
        <v>207</v>
      </c>
      <c r="H149" s="18"/>
      <c r="I149" s="16" t="s">
        <v>110</v>
      </c>
      <c r="J149" s="19" t="s">
        <v>207</v>
      </c>
      <c r="K149" s="17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>
        <v>1013</v>
      </c>
      <c r="W149" s="18"/>
      <c r="X149" s="18"/>
      <c r="Y149" s="18"/>
      <c r="Z149" s="18"/>
      <c r="AA149" s="18"/>
      <c r="AB149" s="18"/>
      <c r="AC149" s="18">
        <v>1013</v>
      </c>
      <c r="AD149" s="18"/>
      <c r="AE149" s="18"/>
      <c r="AF149" s="18"/>
      <c r="AG149" s="18"/>
    </row>
    <row r="150" spans="2:33" ht="12.75" customHeight="1" x14ac:dyDescent="0.2">
      <c r="B150" s="30"/>
      <c r="D150" s="15"/>
      <c r="E150" s="83"/>
      <c r="F150" s="16" t="s">
        <v>108</v>
      </c>
      <c r="G150" s="17" t="s">
        <v>59</v>
      </c>
      <c r="H150" s="18"/>
      <c r="I150" s="16" t="s">
        <v>109</v>
      </c>
      <c r="J150" s="19" t="s">
        <v>59</v>
      </c>
      <c r="K150" s="17">
        <v>2</v>
      </c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>
        <v>81</v>
      </c>
      <c r="AA150" s="18"/>
      <c r="AB150" s="18"/>
      <c r="AC150" s="18"/>
      <c r="AD150" s="18">
        <v>81</v>
      </c>
      <c r="AE150" s="18"/>
      <c r="AF150" s="18"/>
      <c r="AG150" s="18"/>
    </row>
    <row r="151" spans="2:33" ht="12.75" customHeight="1" x14ac:dyDescent="0.2">
      <c r="B151" s="30"/>
      <c r="D151" s="15"/>
      <c r="E151" s="83"/>
      <c r="F151" s="16" t="s">
        <v>109</v>
      </c>
      <c r="G151" s="17" t="s">
        <v>59</v>
      </c>
      <c r="H151" s="18"/>
      <c r="I151" s="16" t="s">
        <v>111</v>
      </c>
      <c r="J151" s="19" t="s">
        <v>58</v>
      </c>
      <c r="K151" s="17"/>
      <c r="L151" s="18"/>
      <c r="M151" s="18">
        <v>8</v>
      </c>
      <c r="N151" s="18"/>
      <c r="O151" s="18"/>
      <c r="P151" s="18"/>
      <c r="Q151" s="18"/>
      <c r="R151" s="18"/>
      <c r="S151" s="18"/>
      <c r="T151" s="18"/>
      <c r="U151" s="18"/>
      <c r="V151" s="18"/>
      <c r="W151" s="18">
        <v>678</v>
      </c>
      <c r="X151" s="18"/>
      <c r="Y151" s="18"/>
      <c r="Z151" s="18"/>
      <c r="AA151" s="18"/>
      <c r="AB151" s="18"/>
      <c r="AC151" s="18">
        <v>678</v>
      </c>
      <c r="AD151" s="18"/>
      <c r="AE151" s="18"/>
      <c r="AF151" s="18"/>
      <c r="AG151" s="18"/>
    </row>
    <row r="152" spans="2:33" ht="12.75" customHeight="1" x14ac:dyDescent="0.2">
      <c r="B152" s="30"/>
      <c r="D152" s="15"/>
      <c r="E152" s="83"/>
      <c r="F152" s="16" t="s">
        <v>111</v>
      </c>
      <c r="G152" s="44" t="s">
        <v>58</v>
      </c>
      <c r="H152" s="18"/>
      <c r="I152" s="16" t="s">
        <v>112</v>
      </c>
      <c r="J152" s="19" t="s">
        <v>207</v>
      </c>
      <c r="K152" s="17">
        <v>5</v>
      </c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>
        <v>199</v>
      </c>
      <c r="AA152" s="18"/>
      <c r="AB152" s="18"/>
      <c r="AC152" s="18"/>
      <c r="AD152" s="18">
        <v>199</v>
      </c>
      <c r="AE152" s="18"/>
      <c r="AF152" s="18"/>
      <c r="AG152" s="18"/>
    </row>
    <row r="153" spans="2:33" ht="12.75" customHeight="1" x14ac:dyDescent="0.2">
      <c r="B153" s="30"/>
      <c r="D153" s="15"/>
      <c r="E153" s="83"/>
      <c r="F153" s="16" t="s">
        <v>112</v>
      </c>
      <c r="G153" s="44" t="s">
        <v>207</v>
      </c>
      <c r="H153" s="18"/>
      <c r="I153" s="16" t="s">
        <v>113</v>
      </c>
      <c r="J153" s="19" t="s">
        <v>207</v>
      </c>
      <c r="K153" s="17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>
        <v>58</v>
      </c>
      <c r="AB153" s="18">
        <v>58</v>
      </c>
      <c r="AC153" s="18"/>
      <c r="AD153" s="18"/>
      <c r="AE153" s="18"/>
      <c r="AF153" s="18"/>
      <c r="AG153" s="18"/>
    </row>
    <row r="154" spans="2:33" ht="12.75" customHeight="1" x14ac:dyDescent="0.2">
      <c r="B154" s="30"/>
      <c r="D154" s="15"/>
      <c r="E154" s="84"/>
      <c r="F154" s="16" t="s">
        <v>110</v>
      </c>
      <c r="G154" s="44" t="s">
        <v>207</v>
      </c>
      <c r="H154" s="18"/>
      <c r="I154" s="16" t="s">
        <v>114</v>
      </c>
      <c r="J154" s="19" t="s">
        <v>58</v>
      </c>
      <c r="K154" s="17"/>
      <c r="L154" s="18"/>
      <c r="M154" s="18"/>
      <c r="N154" s="18"/>
      <c r="O154" s="18"/>
      <c r="P154" s="18"/>
      <c r="Q154" s="18">
        <v>197</v>
      </c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>
        <v>197</v>
      </c>
      <c r="AG154" s="18"/>
    </row>
    <row r="155" spans="2:33" ht="12.75" customHeight="1" x14ac:dyDescent="0.2">
      <c r="B155" s="30"/>
      <c r="D155" s="15"/>
      <c r="E155" s="82" t="s">
        <v>212</v>
      </c>
      <c r="F155" s="16" t="s">
        <v>115</v>
      </c>
      <c r="G155" s="17" t="s">
        <v>207</v>
      </c>
      <c r="H155" s="18"/>
      <c r="I155" s="16" t="s">
        <v>111</v>
      </c>
      <c r="J155" s="19" t="s">
        <v>207</v>
      </c>
      <c r="K155" s="17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>
        <v>169</v>
      </c>
      <c r="W155" s="18"/>
      <c r="X155" s="18"/>
      <c r="Y155" s="18"/>
      <c r="Z155" s="18"/>
      <c r="AA155" s="18"/>
      <c r="AB155" s="18"/>
      <c r="AC155" s="18">
        <v>169</v>
      </c>
      <c r="AD155" s="18"/>
      <c r="AE155" s="18"/>
      <c r="AF155" s="18"/>
      <c r="AG155" s="18"/>
    </row>
    <row r="156" spans="2:33" ht="12.75" customHeight="1" x14ac:dyDescent="0.2">
      <c r="B156" s="30"/>
      <c r="D156" s="15"/>
      <c r="E156" s="83"/>
      <c r="F156" s="16" t="s">
        <v>115</v>
      </c>
      <c r="G156" s="17" t="s">
        <v>59</v>
      </c>
      <c r="H156" s="18"/>
      <c r="I156" s="16" t="s">
        <v>116</v>
      </c>
      <c r="J156" s="19" t="s">
        <v>59</v>
      </c>
      <c r="K156" s="17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>
        <v>411</v>
      </c>
      <c r="X156" s="18"/>
      <c r="Y156" s="18"/>
      <c r="Z156" s="18"/>
      <c r="AA156" s="18"/>
      <c r="AB156" s="18"/>
      <c r="AC156" s="18">
        <v>411</v>
      </c>
      <c r="AD156" s="18"/>
      <c r="AE156" s="18"/>
      <c r="AF156" s="18"/>
      <c r="AG156" s="18"/>
    </row>
    <row r="157" spans="2:33" ht="12.75" customHeight="1" x14ac:dyDescent="0.2">
      <c r="B157" s="30"/>
      <c r="D157" s="53"/>
      <c r="E157" s="83"/>
      <c r="F157" s="16" t="s">
        <v>115</v>
      </c>
      <c r="G157" s="17" t="s">
        <v>59</v>
      </c>
      <c r="H157" s="18"/>
      <c r="I157" s="16" t="s">
        <v>117</v>
      </c>
      <c r="J157" s="19" t="s">
        <v>59</v>
      </c>
      <c r="K157" s="17"/>
      <c r="L157" s="18">
        <v>4</v>
      </c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>
        <v>419</v>
      </c>
      <c r="Y157" s="18"/>
      <c r="Z157" s="18"/>
      <c r="AA157" s="18"/>
      <c r="AB157" s="18"/>
      <c r="AC157" s="18">
        <v>419</v>
      </c>
      <c r="AD157" s="18"/>
      <c r="AE157" s="18"/>
      <c r="AF157" s="18"/>
      <c r="AG157" s="18"/>
    </row>
    <row r="158" spans="2:33" ht="12.75" customHeight="1" x14ac:dyDescent="0.2">
      <c r="B158" s="30"/>
      <c r="D158" s="53"/>
      <c r="E158" s="83"/>
      <c r="F158" s="16" t="s">
        <v>111</v>
      </c>
      <c r="G158" s="17" t="s">
        <v>207</v>
      </c>
      <c r="H158" s="18"/>
      <c r="I158" s="16" t="s">
        <v>112</v>
      </c>
      <c r="J158" s="19" t="s">
        <v>207</v>
      </c>
      <c r="K158" s="17">
        <v>5</v>
      </c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>
        <v>199</v>
      </c>
      <c r="AA158" s="18"/>
      <c r="AB158" s="18"/>
      <c r="AC158" s="18"/>
      <c r="AD158" s="18">
        <v>199</v>
      </c>
      <c r="AE158" s="18"/>
      <c r="AF158" s="18"/>
      <c r="AG158" s="18"/>
    </row>
    <row r="159" spans="2:33" ht="12.75" customHeight="1" x14ac:dyDescent="0.2">
      <c r="B159" s="30"/>
      <c r="D159" s="53"/>
      <c r="E159" s="83"/>
      <c r="F159" s="16" t="s">
        <v>116</v>
      </c>
      <c r="G159" s="44" t="s">
        <v>59</v>
      </c>
      <c r="H159" s="18"/>
      <c r="I159" s="16" t="s">
        <v>114</v>
      </c>
      <c r="J159" s="19" t="s">
        <v>59</v>
      </c>
      <c r="K159" s="17"/>
      <c r="L159" s="18"/>
      <c r="M159" s="18"/>
      <c r="N159" s="18"/>
      <c r="O159" s="18"/>
      <c r="P159" s="18"/>
      <c r="Q159" s="18"/>
      <c r="R159" s="18">
        <v>221</v>
      </c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>
        <v>221</v>
      </c>
      <c r="AG159" s="18"/>
    </row>
    <row r="160" spans="2:33" ht="12.75" customHeight="1" x14ac:dyDescent="0.2">
      <c r="B160" s="30"/>
      <c r="D160" s="53"/>
      <c r="E160" s="83"/>
      <c r="F160" s="16" t="s">
        <v>117</v>
      </c>
      <c r="G160" s="44" t="s">
        <v>59</v>
      </c>
      <c r="H160" s="18"/>
      <c r="I160" s="16" t="s">
        <v>114</v>
      </c>
      <c r="J160" s="19" t="s">
        <v>59</v>
      </c>
      <c r="K160" s="17"/>
      <c r="L160" s="18">
        <v>2</v>
      </c>
      <c r="M160" s="18"/>
      <c r="N160" s="18"/>
      <c r="O160" s="18"/>
      <c r="P160" s="18"/>
      <c r="Q160" s="18"/>
      <c r="R160" s="18"/>
      <c r="S160" s="18">
        <v>213</v>
      </c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>
        <v>213</v>
      </c>
      <c r="AG160" s="18"/>
    </row>
    <row r="161" spans="2:41" ht="12.75" customHeight="1" x14ac:dyDescent="0.2">
      <c r="B161" s="30"/>
      <c r="D161" s="53"/>
      <c r="E161" s="84"/>
      <c r="F161" s="16" t="s">
        <v>113</v>
      </c>
      <c r="G161" s="17" t="s">
        <v>207</v>
      </c>
      <c r="H161" s="18"/>
      <c r="I161" s="16" t="s">
        <v>114</v>
      </c>
      <c r="J161" s="19" t="s">
        <v>207</v>
      </c>
      <c r="K161" s="17"/>
      <c r="L161" s="18"/>
      <c r="M161" s="18"/>
      <c r="N161" s="18"/>
      <c r="O161" s="18"/>
      <c r="P161" s="18"/>
      <c r="Q161" s="18"/>
      <c r="R161" s="18"/>
      <c r="S161" s="18"/>
      <c r="T161" s="18"/>
      <c r="U161" s="18">
        <v>206</v>
      </c>
      <c r="V161" s="18"/>
      <c r="W161" s="18"/>
      <c r="X161" s="18"/>
      <c r="Y161" s="18"/>
      <c r="Z161" s="18"/>
      <c r="AA161" s="18"/>
      <c r="AB161" s="18"/>
      <c r="AC161" s="18"/>
      <c r="AD161" s="18"/>
      <c r="AE161" s="18">
        <v>206</v>
      </c>
      <c r="AF161" s="18"/>
      <c r="AG161" s="18"/>
    </row>
    <row r="162" spans="2:41" ht="12.75" customHeight="1" thickBot="1" x14ac:dyDescent="0.25">
      <c r="B162" s="52"/>
      <c r="D162" s="93" t="s">
        <v>217</v>
      </c>
      <c r="E162" s="94"/>
      <c r="F162" s="94"/>
      <c r="G162" s="94"/>
      <c r="H162" s="94"/>
      <c r="I162" s="94"/>
      <c r="J162" s="95"/>
      <c r="K162" s="60"/>
      <c r="L162" s="60"/>
      <c r="M162" s="60"/>
      <c r="N162" s="60"/>
      <c r="O162" s="60"/>
      <c r="P162" s="60"/>
      <c r="Q162" s="60">
        <f>SUM(Q103:Q161)</f>
        <v>2320</v>
      </c>
      <c r="R162" s="60">
        <f>SUM(R103:R161)</f>
        <v>2332</v>
      </c>
      <c r="S162" s="60">
        <f>SUM(S103:S161)</f>
        <v>595</v>
      </c>
      <c r="T162" s="60"/>
      <c r="U162" s="60"/>
      <c r="V162" s="60">
        <f>SUM(V103:V161)</f>
        <v>3789</v>
      </c>
      <c r="W162" s="60">
        <f>SUM(W103:W161)</f>
        <v>3687</v>
      </c>
      <c r="X162" s="60">
        <f>SUM(X103:X161)</f>
        <v>1032</v>
      </c>
      <c r="Y162" s="60"/>
      <c r="Z162" s="60"/>
      <c r="AA162" s="60"/>
      <c r="AB162" s="60"/>
      <c r="AC162" s="60">
        <f>SUM(AC103:AC161)</f>
        <v>8508</v>
      </c>
      <c r="AD162" s="60"/>
      <c r="AE162" s="60"/>
      <c r="AF162" s="60">
        <f>SUM(AF103:AF161)</f>
        <v>5247</v>
      </c>
      <c r="AG162" s="60"/>
    </row>
    <row r="163" spans="2:41" ht="12.75" customHeight="1" x14ac:dyDescent="0.2">
      <c r="B163" s="5" t="s">
        <v>12</v>
      </c>
      <c r="D163" s="85" t="s">
        <v>206</v>
      </c>
      <c r="E163" s="86"/>
      <c r="F163" s="86"/>
      <c r="G163" s="86"/>
      <c r="H163" s="86"/>
      <c r="I163" s="86"/>
      <c r="J163" s="87"/>
      <c r="K163" s="58">
        <f>SUM(K103:K162)</f>
        <v>82</v>
      </c>
      <c r="L163" s="58">
        <f>SUM(L103:L162)</f>
        <v>16</v>
      </c>
      <c r="M163" s="58">
        <f>SUM(M103:M162)</f>
        <v>56</v>
      </c>
      <c r="N163" s="58">
        <f>SUM(N103:N162)</f>
        <v>38</v>
      </c>
      <c r="O163" s="58"/>
      <c r="P163" s="58">
        <f>SUM(P103:P162)</f>
        <v>1</v>
      </c>
      <c r="Q163" s="69">
        <f>Q162/5280</f>
        <v>0.43939393939393939</v>
      </c>
      <c r="R163" s="69">
        <f t="shared" ref="R163:S163" si="23">R162/5280</f>
        <v>0.44166666666666665</v>
      </c>
      <c r="S163" s="69">
        <f t="shared" si="23"/>
        <v>0.11268939393939394</v>
      </c>
      <c r="T163" s="58">
        <f>SUM(T103:T162)</f>
        <v>1589</v>
      </c>
      <c r="U163" s="58">
        <f>SUM(U103:U162)</f>
        <v>537</v>
      </c>
      <c r="V163" s="69">
        <f>V162/5280</f>
        <v>0.7176136363636364</v>
      </c>
      <c r="W163" s="69">
        <f t="shared" ref="W163:X163" si="24">W162/5280</f>
        <v>0.6982954545454545</v>
      </c>
      <c r="X163" s="69">
        <f t="shared" si="24"/>
        <v>0.19545454545454546</v>
      </c>
      <c r="Y163" s="58"/>
      <c r="Z163" s="58">
        <f>SUM(Z103:Z162)</f>
        <v>1649</v>
      </c>
      <c r="AA163" s="58">
        <f>SUM(AA103:AA162)</f>
        <v>283</v>
      </c>
      <c r="AB163" s="58">
        <f>SUM(AB103:AB162)</f>
        <v>283</v>
      </c>
      <c r="AC163" s="69">
        <f t="shared" ref="AC163" si="25">AC162/5280</f>
        <v>1.6113636363636363</v>
      </c>
      <c r="AD163" s="58">
        <f>SUM(AD103:AD162)</f>
        <v>1649</v>
      </c>
      <c r="AE163" s="58">
        <f>SUM(AE103:AE162)</f>
        <v>537</v>
      </c>
      <c r="AF163" s="69">
        <f t="shared" ref="AF163" si="26">AF162/5280</f>
        <v>0.99375000000000002</v>
      </c>
      <c r="AG163" s="58">
        <f>SUM(AG103:AG162)</f>
        <v>1589</v>
      </c>
      <c r="AJ163" s="5" t="str">
        <f t="shared" ref="AJ163" si="27">IF(SUM(Q163:S163)=AF163,"OK","ERR")</f>
        <v>OK</v>
      </c>
      <c r="AK163" s="5" t="str">
        <f t="shared" ref="AK163" si="28">IF(T163=AG163,"OK","ERR")</f>
        <v>OK</v>
      </c>
      <c r="AL163" s="5" t="str">
        <f t="shared" ref="AL163" si="29">IF(U163=AE163,"OK","ERR")</f>
        <v>OK</v>
      </c>
      <c r="AM163" s="5" t="str">
        <f>IF((V163+W163+X163+(2*Y163))=AC163,"OK","ERR")</f>
        <v>OK</v>
      </c>
      <c r="AN163" s="5" t="str">
        <f>IF(Z163=AD163,"OK","ERR")</f>
        <v>OK</v>
      </c>
      <c r="AO163" s="5" t="str">
        <f>IF(AA163=AB163,"OK","ERR")</f>
        <v>OK</v>
      </c>
    </row>
    <row r="164" spans="2:41" ht="12.75" customHeight="1" thickBot="1" x14ac:dyDescent="0.25"/>
    <row r="165" spans="2:41" ht="12.75" customHeight="1" thickBot="1" x14ac:dyDescent="0.25">
      <c r="B165" s="29" t="s">
        <v>10</v>
      </c>
      <c r="D165" s="91">
        <f>D86+1</f>
        <v>424</v>
      </c>
      <c r="E165" s="91"/>
      <c r="F165" s="91"/>
      <c r="G165" s="91"/>
      <c r="H165" s="91"/>
      <c r="I165" s="91"/>
      <c r="J165" s="91"/>
      <c r="K165" s="91"/>
      <c r="L165" s="91"/>
      <c r="M165" s="91"/>
      <c r="N165" s="91"/>
      <c r="O165" s="91"/>
      <c r="P165" s="91"/>
      <c r="Q165" s="91"/>
      <c r="R165" s="91"/>
      <c r="S165" s="91"/>
      <c r="T165" s="91"/>
      <c r="U165" s="91"/>
      <c r="V165" s="91"/>
      <c r="W165" s="91"/>
      <c r="X165" s="91"/>
      <c r="Y165" s="91"/>
      <c r="Z165" s="91"/>
      <c r="AA165" s="91"/>
      <c r="AB165" s="91"/>
      <c r="AC165" s="91"/>
      <c r="AD165" s="91"/>
      <c r="AE165" s="91"/>
      <c r="AF165" s="91"/>
      <c r="AG165" s="91"/>
    </row>
    <row r="166" spans="2:41" ht="12.75" customHeight="1" thickBot="1" x14ac:dyDescent="0.25">
      <c r="B166" s="33"/>
      <c r="D166" s="104" t="s">
        <v>8</v>
      </c>
      <c r="E166" s="104"/>
      <c r="F166" s="104"/>
      <c r="G166" s="104"/>
      <c r="H166" s="104"/>
      <c r="I166" s="104"/>
      <c r="J166" s="104"/>
      <c r="K166" s="28" t="s">
        <v>21</v>
      </c>
      <c r="L166" s="28" t="s">
        <v>21</v>
      </c>
      <c r="M166" s="28" t="s">
        <v>21</v>
      </c>
      <c r="N166" s="28" t="s">
        <v>54</v>
      </c>
      <c r="O166" s="28" t="s">
        <v>203</v>
      </c>
      <c r="P166" s="28" t="s">
        <v>226</v>
      </c>
      <c r="Q166" s="37" t="s">
        <v>25</v>
      </c>
      <c r="R166" s="37" t="s">
        <v>25</v>
      </c>
      <c r="S166" s="37" t="s">
        <v>29</v>
      </c>
      <c r="T166" s="28" t="s">
        <v>31</v>
      </c>
      <c r="U166" s="28" t="s">
        <v>34</v>
      </c>
      <c r="V166" s="37" t="s">
        <v>37</v>
      </c>
      <c r="W166" s="37" t="s">
        <v>37</v>
      </c>
      <c r="X166" s="37" t="s">
        <v>43</v>
      </c>
      <c r="Y166" s="37" t="s">
        <v>56</v>
      </c>
      <c r="Z166" s="28" t="s">
        <v>44</v>
      </c>
      <c r="AA166" s="28" t="s">
        <v>45</v>
      </c>
      <c r="AB166" s="28" t="s">
        <v>204</v>
      </c>
      <c r="AC166" s="37" t="s">
        <v>46</v>
      </c>
      <c r="AD166" s="28" t="s">
        <v>49</v>
      </c>
      <c r="AE166" s="28" t="s">
        <v>224</v>
      </c>
      <c r="AF166" s="37" t="s">
        <v>50</v>
      </c>
      <c r="AG166" s="28" t="s">
        <v>52</v>
      </c>
    </row>
    <row r="167" spans="2:41" ht="12.75" customHeight="1" thickBot="1" x14ac:dyDescent="0.25">
      <c r="D167" s="105" t="s">
        <v>9</v>
      </c>
      <c r="E167" s="105"/>
      <c r="F167" s="105"/>
      <c r="G167" s="105"/>
      <c r="H167" s="105"/>
      <c r="I167" s="105"/>
      <c r="J167" s="105"/>
      <c r="K167" s="22" t="s">
        <v>22</v>
      </c>
      <c r="L167" s="22" t="s">
        <v>23</v>
      </c>
      <c r="M167" s="22" t="s">
        <v>24</v>
      </c>
      <c r="N167" s="22"/>
      <c r="O167" s="22"/>
      <c r="P167" s="22" t="s">
        <v>227</v>
      </c>
      <c r="Q167" s="38"/>
      <c r="R167" s="38"/>
      <c r="S167" s="38"/>
      <c r="T167" s="22"/>
      <c r="U167" s="22"/>
      <c r="V167" s="38"/>
      <c r="W167" s="38"/>
      <c r="X167" s="38"/>
      <c r="Y167" s="38"/>
      <c r="Z167" s="22"/>
      <c r="AA167" s="22"/>
      <c r="AB167" s="22"/>
      <c r="AC167" s="38"/>
      <c r="AD167" s="22"/>
      <c r="AE167" s="22"/>
      <c r="AF167" s="38"/>
      <c r="AG167" s="22"/>
    </row>
    <row r="168" spans="2:41" ht="12.75" customHeight="1" x14ac:dyDescent="0.2">
      <c r="B168" s="100" t="s">
        <v>11</v>
      </c>
      <c r="D168" s="79" t="s">
        <v>0</v>
      </c>
      <c r="E168" s="79" t="s">
        <v>20</v>
      </c>
      <c r="F168" s="107" t="s">
        <v>1</v>
      </c>
      <c r="G168" s="108"/>
      <c r="H168" s="108"/>
      <c r="I168" s="108"/>
      <c r="J168" s="109"/>
      <c r="K168" s="8" t="str">
        <f t="shared" ref="K168:P168" si="30">IF(OR(TRIM(K166)=0,TRIM(K166)=""),"",IF(IFERROR(TRIM(INDEX(QryItemNamed,MATCH(TRIM(K166),ITEM,0),2)),"")="Y","SPECIAL",LEFT(IFERROR(TRIM(INDEX(ITEM,MATCH(TRIM(K166),ITEM,0))),""),3)))</f>
        <v>621</v>
      </c>
      <c r="L168" s="9" t="str">
        <f t="shared" si="30"/>
        <v>621</v>
      </c>
      <c r="M168" s="9" t="str">
        <f t="shared" si="30"/>
        <v>621</v>
      </c>
      <c r="N168" s="9" t="str">
        <f t="shared" si="30"/>
        <v>644</v>
      </c>
      <c r="O168" s="9" t="str">
        <f t="shared" si="30"/>
        <v>646</v>
      </c>
      <c r="P168" s="9" t="str">
        <f t="shared" si="30"/>
        <v>646</v>
      </c>
      <c r="Q168" s="9">
        <v>807</v>
      </c>
      <c r="R168" s="9">
        <v>807</v>
      </c>
      <c r="S168" s="9">
        <v>807</v>
      </c>
      <c r="T168" s="9">
        <v>807</v>
      </c>
      <c r="U168" s="9">
        <v>807</v>
      </c>
      <c r="V168" s="9">
        <v>807</v>
      </c>
      <c r="W168" s="9">
        <v>807</v>
      </c>
      <c r="X168" s="9">
        <v>807</v>
      </c>
      <c r="Y168" s="9">
        <v>807</v>
      </c>
      <c r="Z168" s="9">
        <v>807</v>
      </c>
      <c r="AA168" s="9">
        <v>807</v>
      </c>
      <c r="AB168" s="9">
        <v>850</v>
      </c>
      <c r="AC168" s="9">
        <v>850</v>
      </c>
      <c r="AD168" s="9">
        <v>850</v>
      </c>
      <c r="AE168" s="9">
        <v>850</v>
      </c>
      <c r="AF168" s="9">
        <v>850</v>
      </c>
      <c r="AG168" s="9">
        <v>850</v>
      </c>
    </row>
    <row r="169" spans="2:41" ht="49.5" customHeight="1" x14ac:dyDescent="0.2">
      <c r="B169" s="101"/>
      <c r="D169" s="80"/>
      <c r="E169" s="80"/>
      <c r="F169" s="110"/>
      <c r="G169" s="111"/>
      <c r="H169" s="111"/>
      <c r="I169" s="111"/>
      <c r="J169" s="112"/>
      <c r="K169" s="106" t="str">
        <f t="shared" ref="K169:O169" si="31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>RPM (TWO-WAY, WHITE/RED)</v>
      </c>
      <c r="L169" s="92" t="str">
        <f t="shared" si="31"/>
        <v>RPM (ONE WAY, WHITE)</v>
      </c>
      <c r="M169" s="92" t="str">
        <f t="shared" si="31"/>
        <v>RPM (TWO WAY, YELLOW/RED)</v>
      </c>
      <c r="N169" s="92" t="str">
        <f t="shared" si="31"/>
        <v>TRANSVERSE/DIAGONAL LINE</v>
      </c>
      <c r="O169" s="92" t="str">
        <f t="shared" si="31"/>
        <v>TRANSVERSE/DIAGONAL LINE</v>
      </c>
      <c r="P169" s="92" t="str">
        <f t="shared" ref="P169" si="32">IF(OR(TRIM(P166)=0,TRIM(P166)=""),IF(P167="","",P167),IF(IFERROR(TRIM(INDEX(QryItemNamed,MATCH(TRIM(P166),ITEM,0),2)),"")="Y",TRIM(RIGHT(IFERROR(TRIM(INDEX(QryItemNamed,MATCH(TRIM(P166),ITEM,0),4)),"123456789012"),LEN(IFERROR(TRIM(INDEX(QryItemNamed,MATCH(TRIM(P166),ITEM,0),4)),"123456789012"))-9))&amp;P167,IFERROR(TRIM(INDEX(QryItemNamed,MATCH(TRIM(P166),ITEM,0),4))&amp;P167,"ITEM CODE DOES NOT EXIST IN ITEM MASTER")))</f>
        <v>PAVEMENT MARKING, MISC.:LANE REDUCTION ARROW WITH CONTRAST</v>
      </c>
      <c r="Q169" s="92" t="s">
        <v>27</v>
      </c>
      <c r="R169" s="92" t="s">
        <v>28</v>
      </c>
      <c r="S169" s="92" t="s">
        <v>30</v>
      </c>
      <c r="T169" s="92" t="s">
        <v>32</v>
      </c>
      <c r="U169" s="92" t="s">
        <v>35</v>
      </c>
      <c r="V169" s="92" t="s">
        <v>38</v>
      </c>
      <c r="W169" s="92" t="s">
        <v>39</v>
      </c>
      <c r="X169" s="92" t="s">
        <v>40</v>
      </c>
      <c r="Y169" s="92" t="s">
        <v>55</v>
      </c>
      <c r="Z169" s="92" t="s">
        <v>41</v>
      </c>
      <c r="AA169" s="92" t="s">
        <v>42</v>
      </c>
      <c r="AB169" s="92" t="s">
        <v>47</v>
      </c>
      <c r="AC169" s="92" t="s">
        <v>47</v>
      </c>
      <c r="AD169" s="92" t="s">
        <v>48</v>
      </c>
      <c r="AE169" s="92" t="s">
        <v>51</v>
      </c>
      <c r="AF169" s="92" t="s">
        <v>51</v>
      </c>
      <c r="AG169" s="92" t="s">
        <v>53</v>
      </c>
    </row>
    <row r="170" spans="2:41" ht="12.75" customHeight="1" x14ac:dyDescent="0.2">
      <c r="B170" s="101"/>
      <c r="D170" s="80"/>
      <c r="E170" s="80"/>
      <c r="F170" s="110"/>
      <c r="G170" s="111"/>
      <c r="H170" s="111"/>
      <c r="I170" s="111"/>
      <c r="J170" s="112"/>
      <c r="K170" s="106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92"/>
      <c r="AB170" s="92"/>
      <c r="AC170" s="92"/>
      <c r="AD170" s="92"/>
      <c r="AE170" s="92"/>
      <c r="AF170" s="92"/>
      <c r="AG170" s="92"/>
    </row>
    <row r="171" spans="2:41" ht="12.75" customHeight="1" x14ac:dyDescent="0.2">
      <c r="B171" s="101"/>
      <c r="D171" s="80"/>
      <c r="E171" s="80"/>
      <c r="F171" s="110"/>
      <c r="G171" s="111"/>
      <c r="H171" s="111"/>
      <c r="I171" s="111"/>
      <c r="J171" s="112"/>
      <c r="K171" s="106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92"/>
      <c r="AB171" s="92"/>
      <c r="AC171" s="92"/>
      <c r="AD171" s="92"/>
      <c r="AE171" s="92"/>
      <c r="AF171" s="92"/>
      <c r="AG171" s="92"/>
    </row>
    <row r="172" spans="2:41" ht="12.75" customHeight="1" x14ac:dyDescent="0.2">
      <c r="B172" s="101"/>
      <c r="D172" s="80"/>
      <c r="E172" s="80"/>
      <c r="F172" s="110"/>
      <c r="G172" s="111"/>
      <c r="H172" s="111"/>
      <c r="I172" s="111"/>
      <c r="J172" s="112"/>
      <c r="K172" s="106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92"/>
      <c r="AB172" s="92"/>
      <c r="AC172" s="92"/>
      <c r="AD172" s="92"/>
      <c r="AE172" s="92"/>
      <c r="AF172" s="92"/>
      <c r="AG172" s="92"/>
    </row>
    <row r="173" spans="2:41" ht="12.75" customHeight="1" x14ac:dyDescent="0.2">
      <c r="B173" s="101"/>
      <c r="D173" s="80"/>
      <c r="E173" s="80"/>
      <c r="F173" s="110"/>
      <c r="G173" s="111"/>
      <c r="H173" s="111"/>
      <c r="I173" s="111"/>
      <c r="J173" s="112"/>
      <c r="K173" s="106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92"/>
      <c r="AB173" s="92"/>
      <c r="AC173" s="92"/>
      <c r="AD173" s="92"/>
      <c r="AE173" s="92"/>
      <c r="AF173" s="92"/>
      <c r="AG173" s="92"/>
    </row>
    <row r="174" spans="2:41" ht="12.75" customHeight="1" x14ac:dyDescent="0.2">
      <c r="B174" s="101"/>
      <c r="D174" s="80"/>
      <c r="E174" s="80"/>
      <c r="F174" s="110"/>
      <c r="G174" s="111"/>
      <c r="H174" s="111"/>
      <c r="I174" s="111"/>
      <c r="J174" s="112"/>
      <c r="K174" s="106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92"/>
      <c r="AB174" s="92"/>
      <c r="AC174" s="92"/>
      <c r="AD174" s="92"/>
      <c r="AE174" s="92"/>
      <c r="AF174" s="92"/>
      <c r="AG174" s="92"/>
    </row>
    <row r="175" spans="2:41" ht="12.75" customHeight="1" x14ac:dyDescent="0.2">
      <c r="B175" s="101"/>
      <c r="D175" s="80"/>
      <c r="E175" s="80"/>
      <c r="F175" s="110"/>
      <c r="G175" s="111"/>
      <c r="H175" s="111"/>
      <c r="I175" s="111"/>
      <c r="J175" s="112"/>
      <c r="K175" s="106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92"/>
      <c r="AB175" s="92"/>
      <c r="AC175" s="92"/>
      <c r="AD175" s="92"/>
      <c r="AE175" s="92"/>
      <c r="AF175" s="92"/>
      <c r="AG175" s="92"/>
    </row>
    <row r="176" spans="2:41" ht="12.75" customHeight="1" x14ac:dyDescent="0.2">
      <c r="B176" s="101"/>
      <c r="D176" s="80"/>
      <c r="E176" s="80"/>
      <c r="F176" s="110"/>
      <c r="G176" s="111"/>
      <c r="H176" s="111"/>
      <c r="I176" s="111"/>
      <c r="J176" s="112"/>
      <c r="K176" s="106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A176" s="92"/>
      <c r="AB176" s="92"/>
      <c r="AC176" s="92"/>
      <c r="AD176" s="92"/>
      <c r="AE176" s="92"/>
      <c r="AF176" s="92"/>
      <c r="AG176" s="92"/>
    </row>
    <row r="177" spans="2:33" ht="12.75" customHeight="1" x14ac:dyDescent="0.2">
      <c r="B177" s="101"/>
      <c r="D177" s="80"/>
      <c r="E177" s="80"/>
      <c r="F177" s="110"/>
      <c r="G177" s="111"/>
      <c r="H177" s="111"/>
      <c r="I177" s="111"/>
      <c r="J177" s="112"/>
      <c r="K177" s="106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A177" s="92"/>
      <c r="AB177" s="92"/>
      <c r="AC177" s="92"/>
      <c r="AD177" s="92"/>
      <c r="AE177" s="92"/>
      <c r="AF177" s="92"/>
      <c r="AG177" s="92"/>
    </row>
    <row r="178" spans="2:33" ht="12.75" customHeight="1" x14ac:dyDescent="0.2">
      <c r="B178" s="101"/>
      <c r="D178" s="80"/>
      <c r="E178" s="80"/>
      <c r="F178" s="110"/>
      <c r="G178" s="111"/>
      <c r="H178" s="111"/>
      <c r="I178" s="111"/>
      <c r="J178" s="112"/>
      <c r="K178" s="106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A178" s="92"/>
      <c r="AB178" s="92"/>
      <c r="AC178" s="92"/>
      <c r="AD178" s="92"/>
      <c r="AE178" s="92"/>
      <c r="AF178" s="92"/>
      <c r="AG178" s="92"/>
    </row>
    <row r="179" spans="2:33" ht="12.75" customHeight="1" x14ac:dyDescent="0.2">
      <c r="B179" s="101"/>
      <c r="D179" s="80"/>
      <c r="E179" s="80"/>
      <c r="F179" s="110"/>
      <c r="G179" s="111"/>
      <c r="H179" s="111"/>
      <c r="I179" s="111"/>
      <c r="J179" s="112"/>
      <c r="K179" s="106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2"/>
      <c r="W179" s="92"/>
      <c r="X179" s="92"/>
      <c r="Y179" s="92"/>
      <c r="Z179" s="92"/>
      <c r="AA179" s="92"/>
      <c r="AB179" s="92"/>
      <c r="AC179" s="92"/>
      <c r="AD179" s="92"/>
      <c r="AE179" s="92"/>
      <c r="AF179" s="92"/>
      <c r="AG179" s="92"/>
    </row>
    <row r="180" spans="2:33" ht="12.75" customHeight="1" x14ac:dyDescent="0.2">
      <c r="B180" s="101"/>
      <c r="D180" s="80"/>
      <c r="E180" s="80"/>
      <c r="F180" s="110"/>
      <c r="G180" s="111"/>
      <c r="H180" s="111"/>
      <c r="I180" s="111"/>
      <c r="J180" s="112"/>
      <c r="K180" s="106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92"/>
      <c r="AB180" s="92"/>
      <c r="AC180" s="92"/>
      <c r="AD180" s="92"/>
      <c r="AE180" s="92"/>
      <c r="AF180" s="92"/>
      <c r="AG180" s="92"/>
    </row>
    <row r="181" spans="2:33" ht="12.75" customHeight="1" thickBot="1" x14ac:dyDescent="0.25">
      <c r="B181" s="102"/>
      <c r="D181" s="81"/>
      <c r="E181" s="81"/>
      <c r="F181" s="113"/>
      <c r="G181" s="114"/>
      <c r="H181" s="114"/>
      <c r="I181" s="114"/>
      <c r="J181" s="115"/>
      <c r="K181" s="10" t="str">
        <f t="shared" ref="K181:P181" si="33">IF(OR(TRIM(K166)=0,TRIM(K166)=""),"",IF(IFERROR(TRIM(INDEX(QryItemNamed,MATCH(TRIM(K166),ITEM,0),3)),"")="LS","",IFERROR(TRIM(INDEX(QryItemNamed,MATCH(TRIM(K166),ITEM,0),3)),"")))</f>
        <v>EACH</v>
      </c>
      <c r="L181" s="11" t="str">
        <f t="shared" si="33"/>
        <v>EACH</v>
      </c>
      <c r="M181" s="11" t="str">
        <f t="shared" si="33"/>
        <v>EACH</v>
      </c>
      <c r="N181" s="11" t="str">
        <f t="shared" si="33"/>
        <v>FT</v>
      </c>
      <c r="O181" s="11" t="str">
        <f t="shared" si="33"/>
        <v>FT</v>
      </c>
      <c r="P181" s="11" t="str">
        <f t="shared" si="33"/>
        <v>EACH</v>
      </c>
      <c r="Q181" s="11" t="s">
        <v>26</v>
      </c>
      <c r="R181" s="11" t="s">
        <v>26</v>
      </c>
      <c r="S181" s="11" t="s">
        <v>26</v>
      </c>
      <c r="T181" s="11" t="s">
        <v>33</v>
      </c>
      <c r="U181" s="11" t="s">
        <v>33</v>
      </c>
      <c r="V181" s="11" t="s">
        <v>26</v>
      </c>
      <c r="W181" s="11" t="s">
        <v>26</v>
      </c>
      <c r="X181" s="11" t="s">
        <v>26</v>
      </c>
      <c r="Y181" s="11" t="s">
        <v>26</v>
      </c>
      <c r="Z181" s="11" t="s">
        <v>33</v>
      </c>
      <c r="AA181" s="11" t="s">
        <v>33</v>
      </c>
      <c r="AB181" s="11" t="s">
        <v>33</v>
      </c>
      <c r="AC181" s="11" t="s">
        <v>26</v>
      </c>
      <c r="AD181" s="11" t="s">
        <v>33</v>
      </c>
      <c r="AE181" s="11" t="s">
        <v>33</v>
      </c>
      <c r="AF181" s="11" t="s">
        <v>26</v>
      </c>
      <c r="AG181" s="11" t="s">
        <v>33</v>
      </c>
    </row>
    <row r="182" spans="2:33" ht="12.75" customHeight="1" x14ac:dyDescent="0.2">
      <c r="B182" s="30"/>
      <c r="D182" s="12"/>
      <c r="E182" s="12"/>
      <c r="F182" s="88" t="s">
        <v>202</v>
      </c>
      <c r="G182" s="89"/>
      <c r="H182" s="14"/>
      <c r="I182" s="88" t="s">
        <v>2</v>
      </c>
      <c r="J182" s="90"/>
      <c r="K182" s="13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</row>
    <row r="183" spans="2:33" ht="12.75" customHeight="1" x14ac:dyDescent="0.2">
      <c r="B183" s="30"/>
      <c r="D183" s="51">
        <v>438</v>
      </c>
      <c r="E183" s="76" t="s">
        <v>71</v>
      </c>
      <c r="F183" s="16" t="s">
        <v>98</v>
      </c>
      <c r="G183" s="17" t="s">
        <v>207</v>
      </c>
      <c r="H183" s="18"/>
      <c r="I183" s="16" t="s">
        <v>119</v>
      </c>
      <c r="J183" s="19" t="s">
        <v>207</v>
      </c>
      <c r="K183" s="17"/>
      <c r="L183" s="18"/>
      <c r="M183" s="18"/>
      <c r="N183" s="18"/>
      <c r="O183" s="18"/>
      <c r="P183" s="18"/>
      <c r="Q183" s="18">
        <v>757</v>
      </c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>
        <v>757</v>
      </c>
      <c r="AG183" s="18"/>
    </row>
    <row r="184" spans="2:33" ht="12.75" customHeight="1" x14ac:dyDescent="0.2">
      <c r="B184" s="30"/>
      <c r="D184" s="51"/>
      <c r="E184" s="77"/>
      <c r="F184" s="16" t="s">
        <v>98</v>
      </c>
      <c r="G184" s="17" t="s">
        <v>59</v>
      </c>
      <c r="H184" s="18"/>
      <c r="I184" s="16" t="s">
        <v>120</v>
      </c>
      <c r="J184" s="19" t="s">
        <v>59</v>
      </c>
      <c r="K184" s="17"/>
      <c r="L184" s="18"/>
      <c r="M184" s="18"/>
      <c r="N184" s="18"/>
      <c r="O184" s="18"/>
      <c r="P184" s="18"/>
      <c r="Q184" s="18"/>
      <c r="R184" s="18">
        <v>735</v>
      </c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>
        <v>735</v>
      </c>
      <c r="AG184" s="18"/>
    </row>
    <row r="185" spans="2:33" ht="12.75" customHeight="1" x14ac:dyDescent="0.2">
      <c r="B185" s="30"/>
      <c r="D185" s="51"/>
      <c r="E185" s="77"/>
      <c r="F185" s="16" t="s">
        <v>98</v>
      </c>
      <c r="G185" s="17" t="s">
        <v>59</v>
      </c>
      <c r="H185" s="18"/>
      <c r="I185" s="16" t="s">
        <v>121</v>
      </c>
      <c r="J185" s="19" t="s">
        <v>59</v>
      </c>
      <c r="K185" s="17"/>
      <c r="L185" s="18"/>
      <c r="M185" s="18"/>
      <c r="N185" s="18"/>
      <c r="O185" s="18"/>
      <c r="P185" s="18"/>
      <c r="Q185" s="18"/>
      <c r="R185" s="18"/>
      <c r="S185" s="18"/>
      <c r="T185" s="18"/>
      <c r="U185" s="18">
        <v>239</v>
      </c>
      <c r="V185" s="18"/>
      <c r="W185" s="18"/>
      <c r="X185" s="18"/>
      <c r="Y185" s="18"/>
      <c r="Z185" s="18"/>
      <c r="AA185" s="18"/>
      <c r="AB185" s="18"/>
      <c r="AC185" s="18"/>
      <c r="AD185" s="18"/>
      <c r="AE185" s="18">
        <v>239</v>
      </c>
      <c r="AF185" s="18"/>
      <c r="AG185" s="18"/>
    </row>
    <row r="186" spans="2:33" ht="12.75" customHeight="1" x14ac:dyDescent="0.2">
      <c r="B186" s="30"/>
      <c r="D186" s="51"/>
      <c r="E186" s="77"/>
      <c r="F186" s="16" t="s">
        <v>121</v>
      </c>
      <c r="G186" s="17" t="s">
        <v>59</v>
      </c>
      <c r="H186" s="18"/>
      <c r="I186" s="16"/>
      <c r="J186" s="19"/>
      <c r="K186" s="17"/>
      <c r="L186" s="18"/>
      <c r="M186" s="18"/>
      <c r="N186" s="18"/>
      <c r="O186" s="18"/>
      <c r="P186" s="18">
        <v>1</v>
      </c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</row>
    <row r="187" spans="2:33" ht="12.75" customHeight="1" x14ac:dyDescent="0.2">
      <c r="B187" s="30"/>
      <c r="D187" s="51"/>
      <c r="E187" s="77"/>
      <c r="F187" s="16" t="s">
        <v>121</v>
      </c>
      <c r="G187" s="17" t="s">
        <v>59</v>
      </c>
      <c r="H187" s="18"/>
      <c r="I187" s="16" t="s">
        <v>118</v>
      </c>
      <c r="J187" s="19" t="s">
        <v>59</v>
      </c>
      <c r="K187" s="17"/>
      <c r="L187" s="18">
        <v>4</v>
      </c>
      <c r="M187" s="18"/>
      <c r="N187" s="18"/>
      <c r="O187" s="18"/>
      <c r="P187" s="18"/>
      <c r="Q187" s="18"/>
      <c r="R187" s="18"/>
      <c r="S187" s="18">
        <v>507</v>
      </c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>
        <v>507</v>
      </c>
      <c r="AG187" s="18"/>
    </row>
    <row r="188" spans="2:33" ht="12.75" customHeight="1" x14ac:dyDescent="0.2">
      <c r="B188" s="30"/>
      <c r="D188" s="51"/>
      <c r="E188" s="77"/>
      <c r="F188" s="16" t="s">
        <v>120</v>
      </c>
      <c r="G188" s="44" t="s">
        <v>59</v>
      </c>
      <c r="H188" s="18"/>
      <c r="I188" s="16" t="s">
        <v>122</v>
      </c>
      <c r="J188" s="19" t="s">
        <v>59</v>
      </c>
      <c r="K188" s="17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>
        <v>465</v>
      </c>
      <c r="X188" s="18"/>
      <c r="Y188" s="18"/>
      <c r="Z188" s="18"/>
      <c r="AA188" s="18"/>
      <c r="AB188" s="18"/>
      <c r="AC188" s="18">
        <v>465</v>
      </c>
      <c r="AD188" s="18"/>
      <c r="AE188" s="18"/>
      <c r="AF188" s="18"/>
      <c r="AG188" s="18"/>
    </row>
    <row r="189" spans="2:33" ht="12.75" customHeight="1" x14ac:dyDescent="0.2">
      <c r="B189" s="30"/>
      <c r="D189" s="51"/>
      <c r="E189" s="77"/>
      <c r="F189" s="16" t="s">
        <v>118</v>
      </c>
      <c r="G189" s="44" t="s">
        <v>59</v>
      </c>
      <c r="H189" s="18"/>
      <c r="I189" s="16" t="s">
        <v>122</v>
      </c>
      <c r="J189" s="19" t="s">
        <v>59</v>
      </c>
      <c r="K189" s="17"/>
      <c r="L189" s="18">
        <v>4</v>
      </c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>
        <v>454</v>
      </c>
      <c r="Y189" s="18"/>
      <c r="Z189" s="18"/>
      <c r="AA189" s="18"/>
      <c r="AB189" s="18"/>
      <c r="AC189" s="18">
        <v>454</v>
      </c>
      <c r="AD189" s="18"/>
      <c r="AE189" s="18"/>
      <c r="AF189" s="18"/>
      <c r="AG189" s="18"/>
    </row>
    <row r="190" spans="2:33" ht="12.75" customHeight="1" x14ac:dyDescent="0.2">
      <c r="B190" s="30"/>
      <c r="D190" s="15"/>
      <c r="E190" s="78"/>
      <c r="F190" s="16" t="s">
        <v>119</v>
      </c>
      <c r="G190" s="44" t="s">
        <v>207</v>
      </c>
      <c r="H190" s="18"/>
      <c r="I190" s="16" t="s">
        <v>122</v>
      </c>
      <c r="J190" s="19" t="s">
        <v>207</v>
      </c>
      <c r="K190" s="17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>
        <v>443</v>
      </c>
      <c r="W190" s="18"/>
      <c r="X190" s="18"/>
      <c r="Y190" s="18"/>
      <c r="Z190" s="18"/>
      <c r="AA190" s="18"/>
      <c r="AB190" s="18"/>
      <c r="AC190" s="18">
        <v>443</v>
      </c>
      <c r="AD190" s="18"/>
      <c r="AE190" s="18"/>
      <c r="AF190" s="18"/>
      <c r="AG190" s="18"/>
    </row>
    <row r="191" spans="2:33" ht="12.75" customHeight="1" x14ac:dyDescent="0.2">
      <c r="B191" s="30"/>
      <c r="D191" s="15"/>
      <c r="E191" s="76" t="s">
        <v>82</v>
      </c>
      <c r="F191" s="16" t="s">
        <v>104</v>
      </c>
      <c r="G191" s="17" t="s">
        <v>58</v>
      </c>
      <c r="H191" s="18"/>
      <c r="I191" s="16" t="s">
        <v>124</v>
      </c>
      <c r="J191" s="19" t="s">
        <v>58</v>
      </c>
      <c r="K191" s="17"/>
      <c r="L191" s="18"/>
      <c r="M191" s="18"/>
      <c r="N191" s="18"/>
      <c r="O191" s="18"/>
      <c r="P191" s="18"/>
      <c r="Q191" s="18"/>
      <c r="R191" s="18">
        <v>547</v>
      </c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>
        <v>547</v>
      </c>
      <c r="AG191" s="18"/>
    </row>
    <row r="192" spans="2:33" ht="12.75" customHeight="1" x14ac:dyDescent="0.2">
      <c r="B192" s="30"/>
      <c r="D192" s="15"/>
      <c r="E192" s="77"/>
      <c r="F192" s="16" t="s">
        <v>104</v>
      </c>
      <c r="G192" s="17" t="s">
        <v>58</v>
      </c>
      <c r="H192" s="18"/>
      <c r="I192" s="16" t="s">
        <v>125</v>
      </c>
      <c r="J192" s="19" t="s">
        <v>58</v>
      </c>
      <c r="K192" s="17"/>
      <c r="L192" s="18">
        <v>4</v>
      </c>
      <c r="M192" s="18"/>
      <c r="N192" s="18"/>
      <c r="O192" s="18"/>
      <c r="P192" s="18"/>
      <c r="Q192" s="18"/>
      <c r="R192" s="18"/>
      <c r="S192" s="18">
        <v>533</v>
      </c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>
        <v>533</v>
      </c>
      <c r="AG192" s="18"/>
    </row>
    <row r="193" spans="2:33" ht="12.75" customHeight="1" x14ac:dyDescent="0.2">
      <c r="B193" s="30"/>
      <c r="D193" s="15"/>
      <c r="E193" s="77"/>
      <c r="F193" s="16" t="s">
        <v>104</v>
      </c>
      <c r="G193" s="17" t="s">
        <v>207</v>
      </c>
      <c r="H193" s="18"/>
      <c r="I193" s="16" t="s">
        <v>123</v>
      </c>
      <c r="J193" s="19" t="s">
        <v>207</v>
      </c>
      <c r="K193" s="17"/>
      <c r="L193" s="18">
        <v>4</v>
      </c>
      <c r="M193" s="18"/>
      <c r="N193" s="18"/>
      <c r="O193" s="18"/>
      <c r="P193" s="18"/>
      <c r="Q193" s="18"/>
      <c r="R193" s="18"/>
      <c r="S193" s="18">
        <v>519</v>
      </c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>
        <v>519</v>
      </c>
      <c r="AG193" s="18"/>
    </row>
    <row r="194" spans="2:33" ht="12.75" customHeight="1" x14ac:dyDescent="0.2">
      <c r="B194" s="30"/>
      <c r="D194" s="15"/>
      <c r="E194" s="77"/>
      <c r="F194" s="16" t="s">
        <v>104</v>
      </c>
      <c r="G194" s="17" t="s">
        <v>59</v>
      </c>
      <c r="H194" s="18"/>
      <c r="I194" s="16" t="s">
        <v>126</v>
      </c>
      <c r="J194" s="19" t="s">
        <v>59</v>
      </c>
      <c r="K194" s="17"/>
      <c r="L194" s="18"/>
      <c r="M194" s="18"/>
      <c r="N194" s="18"/>
      <c r="O194" s="18"/>
      <c r="P194" s="18"/>
      <c r="Q194" s="18">
        <v>506</v>
      </c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>
        <v>506</v>
      </c>
      <c r="AG194" s="18"/>
    </row>
    <row r="195" spans="2:33" ht="12.75" customHeight="1" x14ac:dyDescent="0.2">
      <c r="B195" s="30"/>
      <c r="D195" s="15"/>
      <c r="E195" s="77"/>
      <c r="F195" s="16" t="s">
        <v>124</v>
      </c>
      <c r="G195" s="44" t="s">
        <v>58</v>
      </c>
      <c r="H195" s="18"/>
      <c r="I195" s="16" t="s">
        <v>128</v>
      </c>
      <c r="J195" s="19" t="s">
        <v>58</v>
      </c>
      <c r="K195" s="17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>
        <v>653</v>
      </c>
      <c r="X195" s="18"/>
      <c r="Y195" s="18"/>
      <c r="Z195" s="18"/>
      <c r="AA195" s="18"/>
      <c r="AB195" s="18"/>
      <c r="AC195" s="18">
        <v>653</v>
      </c>
      <c r="AD195" s="18"/>
      <c r="AE195" s="18"/>
      <c r="AF195" s="18"/>
      <c r="AG195" s="18"/>
    </row>
    <row r="196" spans="2:33" ht="12.75" customHeight="1" x14ac:dyDescent="0.2">
      <c r="B196" s="30"/>
      <c r="D196" s="15"/>
      <c r="E196" s="77"/>
      <c r="F196" s="16" t="s">
        <v>125</v>
      </c>
      <c r="G196" s="44" t="s">
        <v>58</v>
      </c>
      <c r="H196" s="18"/>
      <c r="I196" s="16" t="s">
        <v>127</v>
      </c>
      <c r="J196" s="19" t="s">
        <v>58</v>
      </c>
      <c r="K196" s="17"/>
      <c r="L196" s="18">
        <v>2</v>
      </c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>
        <v>223</v>
      </c>
      <c r="Y196" s="18"/>
      <c r="Z196" s="18"/>
      <c r="AA196" s="18"/>
      <c r="AB196" s="18"/>
      <c r="AC196" s="18">
        <v>223</v>
      </c>
      <c r="AD196" s="18"/>
      <c r="AE196" s="18"/>
      <c r="AF196" s="18"/>
      <c r="AG196" s="18"/>
    </row>
    <row r="197" spans="2:33" ht="12.75" customHeight="1" x14ac:dyDescent="0.2">
      <c r="B197" s="30"/>
      <c r="D197" s="15"/>
      <c r="E197" s="77"/>
      <c r="F197" s="16" t="s">
        <v>123</v>
      </c>
      <c r="G197" s="44" t="s">
        <v>207</v>
      </c>
      <c r="H197" s="18"/>
      <c r="I197" s="16" t="s">
        <v>128</v>
      </c>
      <c r="J197" s="19" t="s">
        <v>207</v>
      </c>
      <c r="K197" s="17"/>
      <c r="L197" s="18">
        <v>6</v>
      </c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>
        <v>681</v>
      </c>
      <c r="Y197" s="18"/>
      <c r="Z197" s="18"/>
      <c r="AA197" s="18"/>
      <c r="AB197" s="18"/>
      <c r="AC197" s="18">
        <v>681</v>
      </c>
      <c r="AD197" s="18"/>
      <c r="AE197" s="18"/>
      <c r="AF197" s="18"/>
      <c r="AG197" s="18"/>
    </row>
    <row r="198" spans="2:33" ht="12.75" customHeight="1" x14ac:dyDescent="0.2">
      <c r="B198" s="30"/>
      <c r="D198" s="15"/>
      <c r="E198" s="77"/>
      <c r="F198" s="16" t="s">
        <v>126</v>
      </c>
      <c r="G198" s="44" t="s">
        <v>59</v>
      </c>
      <c r="H198" s="18"/>
      <c r="I198" s="16" t="s">
        <v>128</v>
      </c>
      <c r="J198" s="19" t="s">
        <v>59</v>
      </c>
      <c r="K198" s="17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>
        <v>694</v>
      </c>
      <c r="W198" s="18"/>
      <c r="X198" s="18"/>
      <c r="Y198" s="18"/>
      <c r="Z198" s="18"/>
      <c r="AA198" s="18"/>
      <c r="AB198" s="18"/>
      <c r="AC198" s="18">
        <v>694</v>
      </c>
      <c r="AD198" s="18"/>
      <c r="AE198" s="18"/>
      <c r="AF198" s="18"/>
      <c r="AG198" s="18"/>
    </row>
    <row r="199" spans="2:33" ht="12.75" customHeight="1" x14ac:dyDescent="0.2">
      <c r="B199" s="30"/>
      <c r="D199" s="15"/>
      <c r="E199" s="78"/>
      <c r="F199" s="16" t="s">
        <v>127</v>
      </c>
      <c r="G199" s="44" t="s">
        <v>58</v>
      </c>
      <c r="H199" s="18"/>
      <c r="I199" s="16" t="s">
        <v>128</v>
      </c>
      <c r="J199" s="19" t="s">
        <v>58</v>
      </c>
      <c r="K199" s="17">
        <v>11</v>
      </c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>
        <v>444</v>
      </c>
      <c r="AA199" s="18"/>
      <c r="AB199" s="18"/>
      <c r="AC199" s="18"/>
      <c r="AD199" s="18">
        <v>444</v>
      </c>
      <c r="AE199" s="18"/>
      <c r="AF199" s="18"/>
      <c r="AG199" s="18"/>
    </row>
    <row r="200" spans="2:33" ht="12.75" customHeight="1" x14ac:dyDescent="0.2">
      <c r="B200" s="30"/>
      <c r="D200" s="15"/>
      <c r="E200" s="76" t="s">
        <v>107</v>
      </c>
      <c r="F200" s="16" t="s">
        <v>114</v>
      </c>
      <c r="G200" s="17" t="s">
        <v>58</v>
      </c>
      <c r="H200" s="18"/>
      <c r="I200" s="16" t="s">
        <v>129</v>
      </c>
      <c r="J200" s="19" t="s">
        <v>58</v>
      </c>
      <c r="K200" s="17"/>
      <c r="L200" s="18"/>
      <c r="M200" s="18"/>
      <c r="N200" s="18"/>
      <c r="O200" s="18"/>
      <c r="P200" s="18"/>
      <c r="Q200" s="18">
        <v>886</v>
      </c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>
        <v>886</v>
      </c>
      <c r="AG200" s="18"/>
    </row>
    <row r="201" spans="2:33" ht="12.75" customHeight="1" x14ac:dyDescent="0.2">
      <c r="B201" s="30"/>
      <c r="D201" s="15"/>
      <c r="E201" s="77"/>
      <c r="F201" s="16" t="s">
        <v>114</v>
      </c>
      <c r="G201" s="17" t="s">
        <v>207</v>
      </c>
      <c r="H201" s="18"/>
      <c r="I201" s="16" t="s">
        <v>133</v>
      </c>
      <c r="J201" s="19" t="s">
        <v>207</v>
      </c>
      <c r="K201" s="17"/>
      <c r="L201" s="18"/>
      <c r="M201" s="18"/>
      <c r="N201" s="18"/>
      <c r="O201" s="18"/>
      <c r="P201" s="18"/>
      <c r="Q201" s="18"/>
      <c r="R201" s="18"/>
      <c r="S201" s="18"/>
      <c r="T201" s="18"/>
      <c r="U201" s="18">
        <v>855</v>
      </c>
      <c r="V201" s="18"/>
      <c r="W201" s="18"/>
      <c r="X201" s="18"/>
      <c r="Y201" s="18"/>
      <c r="Z201" s="18"/>
      <c r="AA201" s="18"/>
      <c r="AB201" s="18"/>
      <c r="AC201" s="18"/>
      <c r="AD201" s="18"/>
      <c r="AE201" s="18">
        <v>855</v>
      </c>
      <c r="AF201" s="18"/>
      <c r="AG201" s="18"/>
    </row>
    <row r="202" spans="2:33" ht="12.75" customHeight="1" x14ac:dyDescent="0.2">
      <c r="B202" s="30"/>
      <c r="D202" s="15"/>
      <c r="E202" s="77"/>
      <c r="F202" s="16" t="s">
        <v>114</v>
      </c>
      <c r="G202" s="17" t="s">
        <v>59</v>
      </c>
      <c r="H202" s="18"/>
      <c r="I202" s="16" t="s">
        <v>131</v>
      </c>
      <c r="J202" s="19" t="s">
        <v>59</v>
      </c>
      <c r="K202" s="17"/>
      <c r="L202" s="18">
        <v>7</v>
      </c>
      <c r="M202" s="18"/>
      <c r="N202" s="18"/>
      <c r="O202" s="18"/>
      <c r="P202" s="18"/>
      <c r="Q202" s="18"/>
      <c r="R202" s="18"/>
      <c r="S202" s="18">
        <v>864</v>
      </c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>
        <v>864</v>
      </c>
      <c r="AG202" s="18"/>
    </row>
    <row r="203" spans="2:33" ht="12.75" customHeight="1" x14ac:dyDescent="0.2">
      <c r="B203" s="30"/>
      <c r="D203" s="15"/>
      <c r="E203" s="77"/>
      <c r="F203" s="16" t="s">
        <v>114</v>
      </c>
      <c r="G203" s="44" t="s">
        <v>59</v>
      </c>
      <c r="H203" s="18"/>
      <c r="I203" s="16" t="s">
        <v>132</v>
      </c>
      <c r="J203" s="19" t="s">
        <v>59</v>
      </c>
      <c r="K203" s="17"/>
      <c r="L203" s="18"/>
      <c r="M203" s="18"/>
      <c r="N203" s="18"/>
      <c r="O203" s="18"/>
      <c r="P203" s="18"/>
      <c r="Q203" s="18"/>
      <c r="R203" s="18">
        <v>853</v>
      </c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>
        <v>853</v>
      </c>
      <c r="AG203" s="18"/>
    </row>
    <row r="204" spans="2:33" ht="12.75" customHeight="1" x14ac:dyDescent="0.2">
      <c r="B204" s="30"/>
      <c r="D204" s="15"/>
      <c r="E204" s="77"/>
      <c r="F204" s="16" t="s">
        <v>132</v>
      </c>
      <c r="G204" s="44" t="s">
        <v>59</v>
      </c>
      <c r="H204" s="18"/>
      <c r="I204" s="16" t="s">
        <v>135</v>
      </c>
      <c r="J204" s="19" t="s">
        <v>59</v>
      </c>
      <c r="K204" s="17"/>
      <c r="L204" s="18"/>
      <c r="M204" s="18">
        <v>4</v>
      </c>
      <c r="N204" s="18"/>
      <c r="O204" s="18"/>
      <c r="P204" s="18"/>
      <c r="Q204" s="18"/>
      <c r="R204" s="18"/>
      <c r="S204" s="18"/>
      <c r="T204" s="18"/>
      <c r="U204" s="18"/>
      <c r="V204" s="18"/>
      <c r="W204" s="18">
        <v>447</v>
      </c>
      <c r="X204" s="18"/>
      <c r="Y204" s="18"/>
      <c r="Z204" s="18"/>
      <c r="AA204" s="18"/>
      <c r="AB204" s="18"/>
      <c r="AC204" s="18">
        <v>447</v>
      </c>
      <c r="AD204" s="18"/>
      <c r="AE204" s="18"/>
      <c r="AF204" s="18"/>
      <c r="AG204" s="18"/>
    </row>
    <row r="205" spans="2:33" ht="12.75" customHeight="1" x14ac:dyDescent="0.2">
      <c r="B205" s="30"/>
      <c r="D205" s="15"/>
      <c r="E205" s="77"/>
      <c r="F205" s="16" t="s">
        <v>133</v>
      </c>
      <c r="G205" s="44" t="s">
        <v>207</v>
      </c>
      <c r="H205" s="18"/>
      <c r="I205" s="16" t="s">
        <v>130</v>
      </c>
      <c r="J205" s="19" t="s">
        <v>207</v>
      </c>
      <c r="K205" s="17">
        <v>1</v>
      </c>
      <c r="L205" s="18"/>
      <c r="M205" s="18"/>
      <c r="N205" s="18"/>
      <c r="O205" s="18"/>
      <c r="P205" s="18"/>
      <c r="Q205" s="18"/>
      <c r="R205" s="18"/>
      <c r="S205" s="18"/>
      <c r="T205" s="18">
        <v>20</v>
      </c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>
        <v>20</v>
      </c>
    </row>
    <row r="206" spans="2:33" ht="12.75" customHeight="1" x14ac:dyDescent="0.2">
      <c r="B206" s="30"/>
      <c r="D206" s="15"/>
      <c r="E206" s="77"/>
      <c r="F206" s="16" t="s">
        <v>131</v>
      </c>
      <c r="G206" s="44" t="s">
        <v>59</v>
      </c>
      <c r="H206" s="18"/>
      <c r="I206" s="16" t="s">
        <v>135</v>
      </c>
      <c r="J206" s="19" t="s">
        <v>59</v>
      </c>
      <c r="K206" s="17"/>
      <c r="L206" s="18">
        <v>4</v>
      </c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>
        <v>436</v>
      </c>
      <c r="Y206" s="18"/>
      <c r="Z206" s="18"/>
      <c r="AA206" s="18"/>
      <c r="AB206" s="18"/>
      <c r="AC206" s="18">
        <v>436</v>
      </c>
      <c r="AD206" s="18"/>
      <c r="AE206" s="18"/>
      <c r="AF206" s="18"/>
      <c r="AG206" s="18"/>
    </row>
    <row r="207" spans="2:33" ht="12.75" customHeight="1" x14ac:dyDescent="0.2">
      <c r="B207" s="30"/>
      <c r="D207" s="15"/>
      <c r="E207" s="77"/>
      <c r="F207" s="16" t="s">
        <v>130</v>
      </c>
      <c r="G207" s="44" t="s">
        <v>207</v>
      </c>
      <c r="H207" s="18"/>
      <c r="I207" s="16" t="s">
        <v>135</v>
      </c>
      <c r="J207" s="19" t="s">
        <v>207</v>
      </c>
      <c r="K207" s="17">
        <v>11</v>
      </c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>
        <v>425</v>
      </c>
      <c r="AA207" s="18"/>
      <c r="AB207" s="18"/>
      <c r="AC207" s="18"/>
      <c r="AD207" s="18">
        <v>425</v>
      </c>
      <c r="AE207" s="18"/>
      <c r="AF207" s="18"/>
      <c r="AG207" s="18"/>
    </row>
    <row r="208" spans="2:33" ht="12.75" customHeight="1" x14ac:dyDescent="0.2">
      <c r="B208" s="30"/>
      <c r="D208" s="15"/>
      <c r="E208" s="77"/>
      <c r="F208" s="16" t="s">
        <v>129</v>
      </c>
      <c r="G208" s="44" t="s">
        <v>58</v>
      </c>
      <c r="H208" s="18"/>
      <c r="I208" s="16" t="s">
        <v>135</v>
      </c>
      <c r="J208" s="19" t="s">
        <v>58</v>
      </c>
      <c r="K208" s="17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>
        <v>414</v>
      </c>
      <c r="W208" s="18"/>
      <c r="X208" s="18"/>
      <c r="Y208" s="18"/>
      <c r="Z208" s="18"/>
      <c r="AA208" s="18"/>
      <c r="AB208" s="18"/>
      <c r="AC208" s="18">
        <v>414</v>
      </c>
      <c r="AD208" s="18"/>
      <c r="AE208" s="18"/>
      <c r="AF208" s="18"/>
      <c r="AG208" s="18"/>
    </row>
    <row r="209" spans="2:33" ht="12.75" customHeight="1" x14ac:dyDescent="0.2">
      <c r="B209" s="30"/>
      <c r="D209" s="15"/>
      <c r="E209" s="78"/>
      <c r="F209" s="16" t="s">
        <v>134</v>
      </c>
      <c r="G209" s="17" t="s">
        <v>207</v>
      </c>
      <c r="H209" s="18"/>
      <c r="I209" s="16" t="s">
        <v>135</v>
      </c>
      <c r="J209" s="19" t="s">
        <v>58</v>
      </c>
      <c r="K209" s="17">
        <v>6</v>
      </c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>
        <v>245</v>
      </c>
      <c r="AA209" s="18"/>
      <c r="AB209" s="18"/>
      <c r="AC209" s="18"/>
      <c r="AD209" s="18">
        <v>245</v>
      </c>
      <c r="AE209" s="18"/>
      <c r="AF209" s="18"/>
      <c r="AG209" s="18"/>
    </row>
    <row r="210" spans="2:33" ht="12.75" customHeight="1" x14ac:dyDescent="0.2">
      <c r="B210" s="31"/>
      <c r="D210" s="15"/>
      <c r="E210" s="15"/>
      <c r="F210" s="16"/>
      <c r="G210" s="17"/>
      <c r="H210" s="18"/>
      <c r="I210" s="16"/>
      <c r="J210" s="19"/>
      <c r="K210" s="17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</row>
    <row r="211" spans="2:33" ht="12.75" customHeight="1" x14ac:dyDescent="0.2">
      <c r="B211" s="30"/>
      <c r="D211" s="15">
        <v>439</v>
      </c>
      <c r="E211" s="76" t="s">
        <v>142</v>
      </c>
      <c r="F211" s="16" t="s">
        <v>150</v>
      </c>
      <c r="G211" s="17" t="s">
        <v>59</v>
      </c>
      <c r="H211" s="18"/>
      <c r="I211" s="16" t="s">
        <v>143</v>
      </c>
      <c r="J211" s="19" t="s">
        <v>59</v>
      </c>
      <c r="K211" s="17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>
        <v>100</v>
      </c>
      <c r="AA211" s="18"/>
      <c r="AB211" s="18"/>
      <c r="AC211" s="18"/>
      <c r="AD211" s="18">
        <v>100</v>
      </c>
      <c r="AE211" s="18"/>
      <c r="AF211" s="18"/>
      <c r="AG211" s="18"/>
    </row>
    <row r="212" spans="2:33" ht="12.75" customHeight="1" x14ac:dyDescent="0.2">
      <c r="B212" s="30"/>
      <c r="D212" s="15"/>
      <c r="E212" s="77"/>
      <c r="F212" s="16" t="s">
        <v>150</v>
      </c>
      <c r="G212" s="17" t="s">
        <v>58</v>
      </c>
      <c r="H212" s="18"/>
      <c r="I212" s="16" t="s">
        <v>143</v>
      </c>
      <c r="J212" s="19" t="s">
        <v>58</v>
      </c>
      <c r="K212" s="17">
        <v>3</v>
      </c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>
        <v>100</v>
      </c>
      <c r="AA212" s="18"/>
      <c r="AB212" s="18"/>
      <c r="AC212" s="18"/>
      <c r="AD212" s="18">
        <v>100</v>
      </c>
      <c r="AE212" s="18"/>
      <c r="AF212" s="18"/>
      <c r="AG212" s="18"/>
    </row>
    <row r="213" spans="2:33" ht="12.75" customHeight="1" x14ac:dyDescent="0.2">
      <c r="B213" s="30"/>
      <c r="D213" s="15"/>
      <c r="E213" s="77"/>
      <c r="F213" s="16" t="s">
        <v>150</v>
      </c>
      <c r="G213" s="17" t="s">
        <v>59</v>
      </c>
      <c r="H213" s="18"/>
      <c r="I213" s="16" t="s">
        <v>143</v>
      </c>
      <c r="J213" s="19" t="s">
        <v>59</v>
      </c>
      <c r="K213" s="17"/>
      <c r="L213" s="18"/>
      <c r="M213" s="18">
        <v>1</v>
      </c>
      <c r="N213" s="18"/>
      <c r="O213" s="18"/>
      <c r="P213" s="18"/>
      <c r="Q213" s="18"/>
      <c r="R213" s="18"/>
      <c r="S213" s="18"/>
      <c r="T213" s="18"/>
      <c r="U213" s="18"/>
      <c r="V213" s="18"/>
      <c r="W213" s="18">
        <v>100</v>
      </c>
      <c r="X213" s="18"/>
      <c r="Y213" s="18"/>
      <c r="Z213" s="18"/>
      <c r="AA213" s="18"/>
      <c r="AB213" s="18"/>
      <c r="AC213" s="18">
        <v>100</v>
      </c>
      <c r="AD213" s="18"/>
      <c r="AE213" s="18"/>
      <c r="AF213" s="18"/>
      <c r="AG213" s="18"/>
    </row>
    <row r="214" spans="2:33" ht="12.75" customHeight="1" x14ac:dyDescent="0.2">
      <c r="B214" s="30"/>
      <c r="D214" s="15"/>
      <c r="E214" s="78"/>
      <c r="F214" s="16" t="s">
        <v>150</v>
      </c>
      <c r="G214" s="17" t="s">
        <v>59</v>
      </c>
      <c r="H214" s="18"/>
      <c r="I214" s="16" t="s">
        <v>143</v>
      </c>
      <c r="J214" s="19" t="s">
        <v>59</v>
      </c>
      <c r="K214" s="17"/>
      <c r="L214" s="18">
        <v>1</v>
      </c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>
        <v>100</v>
      </c>
      <c r="Y214" s="18"/>
      <c r="Z214" s="18"/>
      <c r="AA214" s="18"/>
      <c r="AB214" s="18"/>
      <c r="AC214" s="18">
        <v>100</v>
      </c>
      <c r="AD214" s="18"/>
      <c r="AE214" s="18"/>
      <c r="AF214" s="18"/>
      <c r="AG214" s="18"/>
    </row>
    <row r="215" spans="2:33" ht="12.75" customHeight="1" x14ac:dyDescent="0.2">
      <c r="B215" s="30"/>
      <c r="D215" s="15"/>
      <c r="E215" s="76" t="s">
        <v>82</v>
      </c>
      <c r="F215" s="16" t="s">
        <v>128</v>
      </c>
      <c r="G215" s="17" t="s">
        <v>58</v>
      </c>
      <c r="H215" s="18"/>
      <c r="I215" s="16" t="s">
        <v>154</v>
      </c>
      <c r="J215" s="19" t="s">
        <v>58</v>
      </c>
      <c r="K215" s="17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>
        <v>208</v>
      </c>
      <c r="X215" s="18"/>
      <c r="Y215" s="18"/>
      <c r="Z215" s="18"/>
      <c r="AA215" s="18"/>
      <c r="AB215" s="18"/>
      <c r="AC215" s="18">
        <v>208</v>
      </c>
      <c r="AD215" s="18"/>
      <c r="AE215" s="18"/>
      <c r="AF215" s="18"/>
      <c r="AG215" s="18"/>
    </row>
    <row r="216" spans="2:33" ht="12.75" customHeight="1" x14ac:dyDescent="0.2">
      <c r="B216" s="30"/>
      <c r="D216" s="15"/>
      <c r="E216" s="77"/>
      <c r="F216" s="16" t="s">
        <v>128</v>
      </c>
      <c r="G216" s="17" t="s">
        <v>58</v>
      </c>
      <c r="H216" s="18"/>
      <c r="I216" s="16" t="s">
        <v>155</v>
      </c>
      <c r="J216" s="19" t="s">
        <v>58</v>
      </c>
      <c r="K216" s="17">
        <v>5</v>
      </c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>
        <v>212</v>
      </c>
      <c r="AA216" s="18"/>
      <c r="AB216" s="18"/>
      <c r="AC216" s="18"/>
      <c r="AD216" s="18">
        <v>212</v>
      </c>
      <c r="AE216" s="18"/>
      <c r="AF216" s="18"/>
      <c r="AG216" s="18"/>
    </row>
    <row r="217" spans="2:33" ht="12.75" customHeight="1" x14ac:dyDescent="0.2">
      <c r="B217" s="30"/>
      <c r="D217" s="15"/>
      <c r="E217" s="77"/>
      <c r="F217" s="16" t="s">
        <v>128</v>
      </c>
      <c r="G217" s="17" t="s">
        <v>207</v>
      </c>
      <c r="H217" s="18"/>
      <c r="I217" s="16" t="s">
        <v>157</v>
      </c>
      <c r="J217" s="19" t="s">
        <v>207</v>
      </c>
      <c r="K217" s="17"/>
      <c r="L217" s="18">
        <v>2</v>
      </c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>
        <v>216</v>
      </c>
      <c r="Y217" s="18"/>
      <c r="Z217" s="18"/>
      <c r="AA217" s="18"/>
      <c r="AB217" s="18"/>
      <c r="AC217" s="18">
        <v>216</v>
      </c>
      <c r="AD217" s="18"/>
      <c r="AE217" s="18"/>
      <c r="AF217" s="18"/>
      <c r="AG217" s="18"/>
    </row>
    <row r="218" spans="2:33" ht="12.75" customHeight="1" x14ac:dyDescent="0.2">
      <c r="B218" s="30"/>
      <c r="D218" s="15"/>
      <c r="E218" s="77"/>
      <c r="F218" s="16" t="s">
        <v>128</v>
      </c>
      <c r="G218" s="17" t="s">
        <v>59</v>
      </c>
      <c r="H218" s="18"/>
      <c r="I218" s="16" t="s">
        <v>158</v>
      </c>
      <c r="J218" s="19" t="s">
        <v>59</v>
      </c>
      <c r="K218" s="17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>
        <v>220</v>
      </c>
      <c r="W218" s="18"/>
      <c r="X218" s="18"/>
      <c r="Y218" s="18"/>
      <c r="Z218" s="18"/>
      <c r="AA218" s="18"/>
      <c r="AB218" s="18"/>
      <c r="AC218" s="18">
        <v>220</v>
      </c>
      <c r="AD218" s="18"/>
      <c r="AE218" s="18"/>
      <c r="AF218" s="18"/>
      <c r="AG218" s="18"/>
    </row>
    <row r="219" spans="2:33" ht="12.75" customHeight="1" x14ac:dyDescent="0.2">
      <c r="B219" s="30"/>
      <c r="D219" s="15"/>
      <c r="E219" s="77"/>
      <c r="F219" s="16" t="s">
        <v>151</v>
      </c>
      <c r="G219" s="17" t="s">
        <v>58</v>
      </c>
      <c r="H219" s="18"/>
      <c r="I219" s="16" t="s">
        <v>156</v>
      </c>
      <c r="J219" s="19" t="s">
        <v>58</v>
      </c>
      <c r="K219" s="17">
        <v>4</v>
      </c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>
        <v>158</v>
      </c>
      <c r="AA219" s="18"/>
      <c r="AB219" s="18"/>
      <c r="AC219" s="18"/>
      <c r="AD219" s="18">
        <v>158</v>
      </c>
      <c r="AE219" s="18"/>
      <c r="AF219" s="18"/>
      <c r="AG219" s="18"/>
    </row>
    <row r="220" spans="2:33" ht="12.75" customHeight="1" x14ac:dyDescent="0.2">
      <c r="B220" s="30"/>
      <c r="D220" s="15"/>
      <c r="E220" s="77"/>
      <c r="F220" s="16" t="s">
        <v>151</v>
      </c>
      <c r="G220" s="17" t="s">
        <v>58</v>
      </c>
      <c r="H220" s="18"/>
      <c r="I220" s="16" t="s">
        <v>159</v>
      </c>
      <c r="J220" s="19" t="s">
        <v>58</v>
      </c>
      <c r="K220" s="17"/>
      <c r="L220" s="18"/>
      <c r="M220" s="18"/>
      <c r="N220" s="18">
        <v>11</v>
      </c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</row>
    <row r="221" spans="2:33" ht="12.75" customHeight="1" x14ac:dyDescent="0.2">
      <c r="B221" s="30"/>
      <c r="D221" s="15"/>
      <c r="E221" s="77"/>
      <c r="F221" s="16" t="s">
        <v>154</v>
      </c>
      <c r="G221" s="44" t="s">
        <v>58</v>
      </c>
      <c r="H221" s="18"/>
      <c r="I221" s="16" t="s">
        <v>160</v>
      </c>
      <c r="J221" s="19" t="s">
        <v>58</v>
      </c>
      <c r="K221" s="17"/>
      <c r="L221" s="18"/>
      <c r="M221" s="18"/>
      <c r="N221" s="18"/>
      <c r="O221" s="18"/>
      <c r="P221" s="18"/>
      <c r="Q221" s="18"/>
      <c r="R221" s="18">
        <v>317</v>
      </c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>
        <v>317</v>
      </c>
      <c r="AG221" s="18"/>
    </row>
    <row r="222" spans="2:33" ht="12.75" customHeight="1" x14ac:dyDescent="0.2">
      <c r="B222" s="30"/>
      <c r="D222" s="15"/>
      <c r="E222" s="77"/>
      <c r="F222" s="16" t="s">
        <v>155</v>
      </c>
      <c r="G222" s="44" t="s">
        <v>58</v>
      </c>
      <c r="H222" s="18"/>
      <c r="I222" s="16" t="s">
        <v>161</v>
      </c>
      <c r="J222" s="19" t="s">
        <v>58</v>
      </c>
      <c r="K222" s="17">
        <v>8</v>
      </c>
      <c r="L222" s="18"/>
      <c r="M222" s="18"/>
      <c r="N222" s="18"/>
      <c r="O222" s="18"/>
      <c r="P222" s="18"/>
      <c r="Q222" s="18"/>
      <c r="R222" s="18"/>
      <c r="S222" s="18"/>
      <c r="T222" s="18">
        <v>317</v>
      </c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>
        <v>317</v>
      </c>
    </row>
    <row r="223" spans="2:33" ht="12.75" customHeight="1" x14ac:dyDescent="0.2">
      <c r="B223" s="30"/>
      <c r="D223" s="15"/>
      <c r="E223" s="77"/>
      <c r="F223" s="16" t="s">
        <v>159</v>
      </c>
      <c r="G223" s="44" t="s">
        <v>58</v>
      </c>
      <c r="H223" s="18"/>
      <c r="I223" s="16" t="s">
        <v>162</v>
      </c>
      <c r="J223" s="19" t="s">
        <v>58</v>
      </c>
      <c r="K223" s="17"/>
      <c r="L223" s="18"/>
      <c r="M223" s="18"/>
      <c r="N223" s="18"/>
      <c r="O223" s="18">
        <v>94</v>
      </c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</row>
    <row r="224" spans="2:33" ht="12.75" customHeight="1" x14ac:dyDescent="0.2">
      <c r="B224" s="30"/>
      <c r="D224" s="15"/>
      <c r="E224" s="77"/>
      <c r="F224" s="16" t="s">
        <v>156</v>
      </c>
      <c r="G224" s="44" t="s">
        <v>58</v>
      </c>
      <c r="H224" s="18"/>
      <c r="I224" s="16" t="s">
        <v>163</v>
      </c>
      <c r="J224" s="19" t="s">
        <v>58</v>
      </c>
      <c r="K224" s="17">
        <v>8</v>
      </c>
      <c r="L224" s="18"/>
      <c r="M224" s="18"/>
      <c r="N224" s="18"/>
      <c r="O224" s="18"/>
      <c r="P224" s="18"/>
      <c r="Q224" s="18"/>
      <c r="R224" s="18"/>
      <c r="S224" s="18"/>
      <c r="T224" s="18">
        <v>323</v>
      </c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>
        <v>323</v>
      </c>
    </row>
    <row r="225" spans="2:33" ht="12.75" customHeight="1" x14ac:dyDescent="0.2">
      <c r="B225" s="30"/>
      <c r="D225" s="15"/>
      <c r="E225" s="77"/>
      <c r="F225" s="16" t="s">
        <v>157</v>
      </c>
      <c r="G225" s="44" t="s">
        <v>207</v>
      </c>
      <c r="H225" s="18"/>
      <c r="I225" s="16" t="s">
        <v>164</v>
      </c>
      <c r="J225" s="19" t="s">
        <v>207</v>
      </c>
      <c r="K225" s="17"/>
      <c r="L225" s="18">
        <v>3</v>
      </c>
      <c r="M225" s="18"/>
      <c r="N225" s="18"/>
      <c r="O225" s="18"/>
      <c r="P225" s="18"/>
      <c r="Q225" s="18"/>
      <c r="R225" s="18"/>
      <c r="S225" s="18">
        <v>326</v>
      </c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>
        <v>326</v>
      </c>
      <c r="AG225" s="18"/>
    </row>
    <row r="226" spans="2:33" ht="12.75" customHeight="1" x14ac:dyDescent="0.2">
      <c r="B226" s="30"/>
      <c r="D226" s="15"/>
      <c r="E226" s="77"/>
      <c r="F226" s="16" t="s">
        <v>158</v>
      </c>
      <c r="G226" s="44" t="s">
        <v>59</v>
      </c>
      <c r="H226" s="18"/>
      <c r="I226" s="16" t="s">
        <v>165</v>
      </c>
      <c r="J226" s="19" t="s">
        <v>59</v>
      </c>
      <c r="K226" s="17"/>
      <c r="L226" s="18"/>
      <c r="M226" s="18"/>
      <c r="N226" s="18"/>
      <c r="O226" s="18"/>
      <c r="P226" s="18"/>
      <c r="Q226" s="18">
        <v>327</v>
      </c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>
        <v>327</v>
      </c>
      <c r="AG226" s="18"/>
    </row>
    <row r="227" spans="2:33" ht="12.75" customHeight="1" x14ac:dyDescent="0.2">
      <c r="B227" s="30"/>
      <c r="D227" s="15"/>
      <c r="E227" s="77"/>
      <c r="F227" s="16" t="s">
        <v>160</v>
      </c>
      <c r="G227" s="44" t="s">
        <v>58</v>
      </c>
      <c r="H227" s="18"/>
      <c r="I227" s="16" t="s">
        <v>152</v>
      </c>
      <c r="J227" s="19" t="s">
        <v>58</v>
      </c>
      <c r="K227" s="17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>
        <v>61</v>
      </c>
      <c r="X227" s="18"/>
      <c r="Y227" s="18"/>
      <c r="Z227" s="18"/>
      <c r="AA227" s="18"/>
      <c r="AB227" s="18"/>
      <c r="AC227" s="18">
        <v>61</v>
      </c>
      <c r="AD227" s="18"/>
      <c r="AE227" s="18"/>
      <c r="AF227" s="18"/>
      <c r="AG227" s="18"/>
    </row>
    <row r="228" spans="2:33" ht="12.75" customHeight="1" x14ac:dyDescent="0.2">
      <c r="B228" s="30"/>
      <c r="D228" s="15"/>
      <c r="E228" s="77"/>
      <c r="F228" s="16" t="s">
        <v>161</v>
      </c>
      <c r="G228" s="44" t="s">
        <v>58</v>
      </c>
      <c r="H228" s="18"/>
      <c r="I228" s="16" t="s">
        <v>152</v>
      </c>
      <c r="J228" s="19" t="s">
        <v>58</v>
      </c>
      <c r="K228" s="17">
        <v>1</v>
      </c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>
        <v>57</v>
      </c>
      <c r="AA228" s="18"/>
      <c r="AB228" s="18"/>
      <c r="AC228" s="18"/>
      <c r="AD228" s="18">
        <v>57</v>
      </c>
      <c r="AE228" s="18"/>
      <c r="AF228" s="18"/>
      <c r="AG228" s="18"/>
    </row>
    <row r="229" spans="2:33" ht="12.75" customHeight="1" x14ac:dyDescent="0.2">
      <c r="B229" s="30"/>
      <c r="D229" s="15"/>
      <c r="E229" s="77"/>
      <c r="F229" s="16" t="s">
        <v>162</v>
      </c>
      <c r="G229" s="44" t="s">
        <v>58</v>
      </c>
      <c r="H229" s="18"/>
      <c r="I229" s="16" t="s">
        <v>152</v>
      </c>
      <c r="J229" s="19" t="s">
        <v>58</v>
      </c>
      <c r="K229" s="17"/>
      <c r="L229" s="18"/>
      <c r="M229" s="18"/>
      <c r="N229" s="18">
        <v>30</v>
      </c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</row>
    <row r="230" spans="2:33" ht="12.75" customHeight="1" x14ac:dyDescent="0.2">
      <c r="B230" s="30"/>
      <c r="D230" s="15"/>
      <c r="E230" s="77"/>
      <c r="F230" s="16" t="s">
        <v>163</v>
      </c>
      <c r="G230" s="44" t="s">
        <v>58</v>
      </c>
      <c r="H230" s="18"/>
      <c r="I230" s="16" t="s">
        <v>153</v>
      </c>
      <c r="J230" s="19" t="s">
        <v>58</v>
      </c>
      <c r="K230" s="17">
        <v>1</v>
      </c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>
        <v>52</v>
      </c>
      <c r="AA230" s="18"/>
      <c r="AB230" s="18"/>
      <c r="AC230" s="18"/>
      <c r="AD230" s="18">
        <v>52</v>
      </c>
      <c r="AE230" s="18"/>
      <c r="AF230" s="18"/>
      <c r="AG230" s="18"/>
    </row>
    <row r="231" spans="2:33" ht="12.75" customHeight="1" x14ac:dyDescent="0.2">
      <c r="B231" s="30"/>
      <c r="D231" s="15"/>
      <c r="E231" s="77"/>
      <c r="F231" s="16" t="s">
        <v>164</v>
      </c>
      <c r="G231" s="44" t="s">
        <v>207</v>
      </c>
      <c r="H231" s="18"/>
      <c r="I231" s="16" t="s">
        <v>153</v>
      </c>
      <c r="J231" s="19" t="s">
        <v>207</v>
      </c>
      <c r="K231" s="17"/>
      <c r="L231" s="18">
        <v>1</v>
      </c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>
        <v>47</v>
      </c>
      <c r="Y231" s="18"/>
      <c r="Z231" s="18"/>
      <c r="AA231" s="18"/>
      <c r="AB231" s="18"/>
      <c r="AC231" s="18">
        <v>47</v>
      </c>
      <c r="AD231" s="18"/>
      <c r="AE231" s="18"/>
      <c r="AF231" s="18"/>
      <c r="AG231" s="18"/>
    </row>
    <row r="232" spans="2:33" ht="12.75" customHeight="1" x14ac:dyDescent="0.2">
      <c r="B232" s="30"/>
      <c r="D232" s="15"/>
      <c r="E232" s="78"/>
      <c r="F232" s="16" t="s">
        <v>165</v>
      </c>
      <c r="G232" s="44" t="s">
        <v>59</v>
      </c>
      <c r="H232" s="18"/>
      <c r="I232" s="16" t="s">
        <v>153</v>
      </c>
      <c r="J232" s="19" t="s">
        <v>59</v>
      </c>
      <c r="K232" s="17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>
        <v>42</v>
      </c>
      <c r="W232" s="18"/>
      <c r="X232" s="18"/>
      <c r="Y232" s="18"/>
      <c r="Z232" s="18"/>
      <c r="AA232" s="18"/>
      <c r="AB232" s="18"/>
      <c r="AC232" s="18">
        <v>42</v>
      </c>
      <c r="AD232" s="18"/>
      <c r="AE232" s="18"/>
      <c r="AF232" s="18"/>
      <c r="AG232" s="18"/>
    </row>
    <row r="233" spans="2:33" ht="12.75" customHeight="1" x14ac:dyDescent="0.2">
      <c r="B233" s="30"/>
      <c r="D233" s="15"/>
      <c r="E233" s="82" t="s">
        <v>225</v>
      </c>
      <c r="F233" s="16" t="s">
        <v>135</v>
      </c>
      <c r="G233" s="17" t="s">
        <v>58</v>
      </c>
      <c r="H233" s="18"/>
      <c r="I233" s="16" t="s">
        <v>166</v>
      </c>
      <c r="J233" s="19" t="s">
        <v>58</v>
      </c>
      <c r="K233" s="17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>
        <v>168</v>
      </c>
      <c r="W233" s="18"/>
      <c r="X233" s="18"/>
      <c r="Y233" s="18"/>
      <c r="Z233" s="18"/>
      <c r="AA233" s="18"/>
      <c r="AB233" s="18"/>
      <c r="AC233" s="18">
        <v>168</v>
      </c>
      <c r="AD233" s="18"/>
      <c r="AE233" s="18"/>
      <c r="AF233" s="18"/>
      <c r="AG233" s="18"/>
    </row>
    <row r="234" spans="2:33" ht="12.75" customHeight="1" x14ac:dyDescent="0.2">
      <c r="B234" s="30"/>
      <c r="D234" s="15"/>
      <c r="E234" s="83"/>
      <c r="F234" s="16" t="s">
        <v>135</v>
      </c>
      <c r="G234" s="17" t="s">
        <v>58</v>
      </c>
      <c r="H234" s="18"/>
      <c r="I234" s="16" t="s">
        <v>167</v>
      </c>
      <c r="J234" s="19" t="s">
        <v>58</v>
      </c>
      <c r="K234" s="17">
        <v>4</v>
      </c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>
        <v>171</v>
      </c>
      <c r="AA234" s="18"/>
      <c r="AB234" s="18"/>
      <c r="AC234" s="18"/>
      <c r="AD234" s="18">
        <v>171</v>
      </c>
      <c r="AE234" s="18"/>
      <c r="AF234" s="18"/>
      <c r="AG234" s="18"/>
    </row>
    <row r="235" spans="2:33" ht="12.75" customHeight="1" x14ac:dyDescent="0.2">
      <c r="B235" s="30"/>
      <c r="D235" s="53"/>
      <c r="E235" s="83"/>
      <c r="F235" s="16" t="s">
        <v>166</v>
      </c>
      <c r="G235" s="44" t="s">
        <v>58</v>
      </c>
      <c r="H235" s="18"/>
      <c r="I235" s="16" t="s">
        <v>171</v>
      </c>
      <c r="J235" s="19" t="s">
        <v>58</v>
      </c>
      <c r="K235" s="17"/>
      <c r="L235" s="18"/>
      <c r="M235" s="18"/>
      <c r="N235" s="18"/>
      <c r="O235" s="18"/>
      <c r="P235" s="18"/>
      <c r="Q235" s="18">
        <v>288</v>
      </c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>
        <v>288</v>
      </c>
      <c r="AG235" s="18"/>
    </row>
    <row r="236" spans="2:33" ht="12.75" customHeight="1" x14ac:dyDescent="0.2">
      <c r="B236" s="30"/>
      <c r="D236" s="53"/>
      <c r="E236" s="83"/>
      <c r="F236" s="16" t="s">
        <v>167</v>
      </c>
      <c r="G236" s="44" t="s">
        <v>58</v>
      </c>
      <c r="H236" s="18"/>
      <c r="I236" s="16" t="s">
        <v>172</v>
      </c>
      <c r="J236" s="19" t="s">
        <v>58</v>
      </c>
      <c r="K236" s="17">
        <v>7</v>
      </c>
      <c r="L236" s="18"/>
      <c r="M236" s="18"/>
      <c r="N236" s="18"/>
      <c r="O236" s="18"/>
      <c r="P236" s="18"/>
      <c r="Q236" s="18"/>
      <c r="R236" s="18"/>
      <c r="S236" s="18"/>
      <c r="T236" s="18">
        <v>292</v>
      </c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>
        <v>292</v>
      </c>
    </row>
    <row r="237" spans="2:33" ht="12.75" customHeight="1" x14ac:dyDescent="0.2">
      <c r="B237" s="30"/>
      <c r="D237" s="53"/>
      <c r="E237" s="83"/>
      <c r="F237" s="16" t="s">
        <v>171</v>
      </c>
      <c r="G237" s="44" t="s">
        <v>58</v>
      </c>
      <c r="H237" s="18"/>
      <c r="I237" s="16" t="s">
        <v>176</v>
      </c>
      <c r="J237" s="19" t="s">
        <v>207</v>
      </c>
      <c r="K237" s="17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>
        <v>653</v>
      </c>
      <c r="W237" s="18"/>
      <c r="X237" s="18"/>
      <c r="Y237" s="18"/>
      <c r="Z237" s="18"/>
      <c r="AA237" s="18"/>
      <c r="AB237" s="18"/>
      <c r="AC237" s="18">
        <v>653</v>
      </c>
      <c r="AD237" s="18"/>
      <c r="AE237" s="18"/>
      <c r="AF237" s="18"/>
      <c r="AG237" s="18"/>
    </row>
    <row r="238" spans="2:33" ht="12.75" customHeight="1" x14ac:dyDescent="0.2">
      <c r="B238" s="30"/>
      <c r="D238" s="53"/>
      <c r="E238" s="83"/>
      <c r="F238" s="16" t="s">
        <v>172</v>
      </c>
      <c r="G238" s="44" t="s">
        <v>58</v>
      </c>
      <c r="H238" s="18"/>
      <c r="I238" s="16" t="s">
        <v>177</v>
      </c>
      <c r="J238" s="19" t="s">
        <v>58</v>
      </c>
      <c r="K238" s="17">
        <v>7</v>
      </c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>
        <v>264</v>
      </c>
      <c r="AA238" s="18"/>
      <c r="AB238" s="18"/>
      <c r="AC238" s="18"/>
      <c r="AD238" s="18">
        <v>264</v>
      </c>
      <c r="AE238" s="18"/>
      <c r="AF238" s="18"/>
      <c r="AG238" s="18"/>
    </row>
    <row r="239" spans="2:33" ht="12.75" customHeight="1" x14ac:dyDescent="0.2">
      <c r="B239" s="30"/>
      <c r="D239" s="53"/>
      <c r="E239" s="83"/>
      <c r="F239" s="16" t="s">
        <v>177</v>
      </c>
      <c r="G239" s="17" t="s">
        <v>58</v>
      </c>
      <c r="H239" s="18"/>
      <c r="I239" s="16" t="s">
        <v>176</v>
      </c>
      <c r="J239" s="19" t="s">
        <v>59</v>
      </c>
      <c r="K239" s="17"/>
      <c r="L239" s="18"/>
      <c r="M239" s="18">
        <v>5</v>
      </c>
      <c r="N239" s="18"/>
      <c r="O239" s="18"/>
      <c r="P239" s="18"/>
      <c r="Q239" s="18"/>
      <c r="R239" s="18"/>
      <c r="S239" s="18"/>
      <c r="T239" s="18"/>
      <c r="U239" s="18"/>
      <c r="V239" s="18"/>
      <c r="W239" s="18">
        <v>385</v>
      </c>
      <c r="X239" s="18"/>
      <c r="Y239" s="18"/>
      <c r="Z239" s="18"/>
      <c r="AA239" s="18"/>
      <c r="AB239" s="18"/>
      <c r="AC239" s="18">
        <v>385</v>
      </c>
      <c r="AD239" s="18"/>
      <c r="AE239" s="18"/>
      <c r="AF239" s="18"/>
      <c r="AG239" s="18"/>
    </row>
    <row r="240" spans="2:33" ht="12.75" customHeight="1" x14ac:dyDescent="0.2">
      <c r="B240" s="30"/>
      <c r="D240" s="53"/>
      <c r="E240" s="61"/>
      <c r="F240" s="54"/>
      <c r="G240" s="55"/>
      <c r="H240" s="62"/>
      <c r="I240" s="54"/>
      <c r="J240" s="56"/>
      <c r="K240" s="63"/>
      <c r="L240" s="63"/>
      <c r="M240" s="63"/>
      <c r="N240" s="63"/>
      <c r="O240" s="63"/>
      <c r="P240" s="63"/>
      <c r="Q240" s="63"/>
      <c r="R240" s="63"/>
      <c r="S240" s="63"/>
      <c r="T240" s="63"/>
      <c r="U240" s="63"/>
      <c r="V240" s="63"/>
      <c r="W240" s="63"/>
      <c r="X240" s="63"/>
      <c r="Y240" s="63"/>
      <c r="Z240" s="63"/>
      <c r="AA240" s="63"/>
      <c r="AB240" s="63"/>
      <c r="AC240" s="63"/>
      <c r="AD240" s="63"/>
      <c r="AE240" s="63"/>
      <c r="AF240" s="63"/>
      <c r="AG240" s="63"/>
    </row>
    <row r="241" spans="2:41" ht="12.75" customHeight="1" thickBot="1" x14ac:dyDescent="0.25">
      <c r="B241" s="32"/>
      <c r="D241" s="93" t="s">
        <v>217</v>
      </c>
      <c r="E241" s="94"/>
      <c r="F241" s="94"/>
      <c r="G241" s="94"/>
      <c r="H241" s="94"/>
      <c r="I241" s="94"/>
      <c r="J241" s="95"/>
      <c r="K241" s="60"/>
      <c r="L241" s="60"/>
      <c r="M241" s="60"/>
      <c r="N241" s="60"/>
      <c r="O241" s="60"/>
      <c r="P241" s="60"/>
      <c r="Q241" s="60">
        <f>IF(SUM(Q182:Q240)=0,"",SUM(Q182:Q240))</f>
        <v>2764</v>
      </c>
      <c r="R241" s="60">
        <f t="shared" ref="R241:S241" si="34">IF(SUM(R182:R240)=0,"",SUM(R182:R240))</f>
        <v>2452</v>
      </c>
      <c r="S241" s="60">
        <f t="shared" si="34"/>
        <v>2749</v>
      </c>
      <c r="T241" s="60"/>
      <c r="U241" s="60"/>
      <c r="V241" s="60">
        <f t="shared" ref="V241:Y241" si="35">IF(SUM(V182:V240)=0,"",SUM(V182:V240))</f>
        <v>2634</v>
      </c>
      <c r="W241" s="60">
        <f t="shared" si="35"/>
        <v>2319</v>
      </c>
      <c r="X241" s="60">
        <f t="shared" si="35"/>
        <v>2157</v>
      </c>
      <c r="Y241" s="60" t="str">
        <f t="shared" si="35"/>
        <v/>
      </c>
      <c r="Z241" s="60"/>
      <c r="AA241" s="60"/>
      <c r="AB241" s="60"/>
      <c r="AC241" s="60">
        <f t="shared" ref="AC241" si="36">IF(SUM(AC182:AC240)=0,"",SUM(AC182:AC240))</f>
        <v>7110</v>
      </c>
      <c r="AD241" s="60"/>
      <c r="AE241" s="60"/>
      <c r="AF241" s="60">
        <f t="shared" ref="AF241" si="37">IF(SUM(AF182:AF240)=0,"",SUM(AF182:AF240))</f>
        <v>7965</v>
      </c>
      <c r="AG241" s="60"/>
    </row>
    <row r="242" spans="2:41" ht="12.75" customHeight="1" x14ac:dyDescent="0.2">
      <c r="B242" s="5" t="s">
        <v>12</v>
      </c>
      <c r="D242" s="85" t="s">
        <v>206</v>
      </c>
      <c r="E242" s="86"/>
      <c r="F242" s="86"/>
      <c r="G242" s="86"/>
      <c r="H242" s="86"/>
      <c r="I242" s="86"/>
      <c r="J242" s="87"/>
      <c r="K242" s="58">
        <f t="shared" ref="K242:U242" si="38">SUM(K182:K241)</f>
        <v>77</v>
      </c>
      <c r="L242" s="58">
        <f t="shared" si="38"/>
        <v>42</v>
      </c>
      <c r="M242" s="58">
        <f t="shared" si="38"/>
        <v>10</v>
      </c>
      <c r="N242" s="58">
        <f t="shared" si="38"/>
        <v>41</v>
      </c>
      <c r="O242" s="58">
        <f t="shared" si="38"/>
        <v>94</v>
      </c>
      <c r="P242" s="58">
        <f t="shared" si="38"/>
        <v>1</v>
      </c>
      <c r="Q242" s="69">
        <f>Q241/5280</f>
        <v>0.52348484848484844</v>
      </c>
      <c r="R242" s="69">
        <f>R241/5280</f>
        <v>0.46439393939393941</v>
      </c>
      <c r="S242" s="69">
        <f>S241/5280</f>
        <v>0.52064393939393938</v>
      </c>
      <c r="T242" s="58">
        <f t="shared" si="38"/>
        <v>952</v>
      </c>
      <c r="U242" s="58">
        <f t="shared" si="38"/>
        <v>1094</v>
      </c>
      <c r="V242" s="69">
        <f>V241/5280</f>
        <v>0.49886363636363634</v>
      </c>
      <c r="W242" s="69">
        <f>W241/5280</f>
        <v>0.43920454545454546</v>
      </c>
      <c r="X242" s="69">
        <f>X241/5280</f>
        <v>0.40852272727272726</v>
      </c>
      <c r="Y242" s="58"/>
      <c r="Z242" s="58">
        <f t="shared" ref="Z242:AG242" si="39">SUM(Z182:Z241)</f>
        <v>2228</v>
      </c>
      <c r="AA242" s="58"/>
      <c r="AB242" s="58"/>
      <c r="AC242" s="69">
        <f>AC241/5280</f>
        <v>1.3465909090909092</v>
      </c>
      <c r="AD242" s="58">
        <f t="shared" si="39"/>
        <v>2228</v>
      </c>
      <c r="AE242" s="58">
        <f t="shared" si="39"/>
        <v>1094</v>
      </c>
      <c r="AF242" s="69">
        <f>AF241/5280</f>
        <v>1.5085227272727273</v>
      </c>
      <c r="AG242" s="58">
        <f t="shared" si="39"/>
        <v>952</v>
      </c>
      <c r="AJ242" s="5" t="str">
        <f t="shared" ref="AJ242" si="40">IF(SUM(Q242:S242)=AF242,"OK","ERR")</f>
        <v>OK</v>
      </c>
      <c r="AK242" s="5" t="str">
        <f t="shared" ref="AK242" si="41">IF(T242=AG242,"OK","ERR")</f>
        <v>OK</v>
      </c>
      <c r="AL242" s="5" t="str">
        <f t="shared" ref="AL242" si="42">IF(U242=AE242,"OK","ERR")</f>
        <v>OK</v>
      </c>
      <c r="AM242" s="5" t="str">
        <f>IF((V242+W242+X242+(2*Y242))=AC242,"OK","ERR")</f>
        <v>OK</v>
      </c>
      <c r="AN242" s="5" t="str">
        <f>IF(Z242=AD242,"OK","ERR")</f>
        <v>OK</v>
      </c>
      <c r="AO242" s="5" t="str">
        <f>IF(AA242=AB242,"OK","ERR")</f>
        <v>OK</v>
      </c>
    </row>
    <row r="243" spans="2:41" ht="12.75" customHeight="1" thickBot="1" x14ac:dyDescent="0.25"/>
    <row r="244" spans="2:41" ht="12.75" customHeight="1" thickBot="1" x14ac:dyDescent="0.25">
      <c r="B244" s="29" t="s">
        <v>10</v>
      </c>
      <c r="D244" s="91">
        <f>D165+1</f>
        <v>425</v>
      </c>
      <c r="E244" s="91"/>
      <c r="F244" s="91"/>
      <c r="G244" s="91"/>
      <c r="H244" s="91"/>
      <c r="I244" s="91"/>
      <c r="J244" s="91"/>
      <c r="K244" s="91"/>
      <c r="L244" s="91"/>
      <c r="M244" s="91"/>
      <c r="N244" s="91"/>
      <c r="O244" s="91"/>
      <c r="P244" s="91"/>
      <c r="Q244" s="91"/>
      <c r="R244" s="91"/>
      <c r="S244" s="91"/>
      <c r="T244" s="91"/>
      <c r="U244" s="91"/>
      <c r="V244" s="91"/>
      <c r="W244" s="91"/>
      <c r="X244" s="91"/>
      <c r="Y244" s="91"/>
      <c r="Z244" s="91"/>
      <c r="AA244" s="91"/>
      <c r="AB244" s="91"/>
      <c r="AC244" s="91"/>
      <c r="AD244" s="91"/>
      <c r="AE244" s="91"/>
      <c r="AF244" s="91"/>
      <c r="AG244" s="91"/>
    </row>
    <row r="245" spans="2:41" ht="12.75" customHeight="1" thickBot="1" x14ac:dyDescent="0.25">
      <c r="B245" s="33">
        <v>425</v>
      </c>
      <c r="D245" s="104" t="s">
        <v>8</v>
      </c>
      <c r="E245" s="104"/>
      <c r="F245" s="104"/>
      <c r="G245" s="104"/>
      <c r="H245" s="104"/>
      <c r="I245" s="104"/>
      <c r="J245" s="104"/>
      <c r="K245" s="28" t="s">
        <v>21</v>
      </c>
      <c r="L245" s="28" t="s">
        <v>21</v>
      </c>
      <c r="M245" s="28" t="s">
        <v>21</v>
      </c>
      <c r="N245" s="28" t="s">
        <v>54</v>
      </c>
      <c r="O245" s="28" t="s">
        <v>203</v>
      </c>
      <c r="P245" s="28" t="s">
        <v>226</v>
      </c>
      <c r="Q245" s="37" t="s">
        <v>25</v>
      </c>
      <c r="R245" s="37" t="s">
        <v>25</v>
      </c>
      <c r="S245" s="37" t="s">
        <v>29</v>
      </c>
      <c r="T245" s="28" t="s">
        <v>31</v>
      </c>
      <c r="U245" s="28" t="s">
        <v>34</v>
      </c>
      <c r="V245" s="37" t="s">
        <v>37</v>
      </c>
      <c r="W245" s="37" t="s">
        <v>37</v>
      </c>
      <c r="X245" s="37" t="s">
        <v>43</v>
      </c>
      <c r="Y245" s="37" t="s">
        <v>56</v>
      </c>
      <c r="Z245" s="28" t="s">
        <v>44</v>
      </c>
      <c r="AA245" s="28" t="s">
        <v>45</v>
      </c>
      <c r="AB245" s="28" t="s">
        <v>204</v>
      </c>
      <c r="AC245" s="37" t="s">
        <v>46</v>
      </c>
      <c r="AD245" s="28" t="s">
        <v>49</v>
      </c>
      <c r="AE245" s="28" t="s">
        <v>224</v>
      </c>
      <c r="AF245" s="37" t="s">
        <v>50</v>
      </c>
      <c r="AG245" s="28" t="s">
        <v>52</v>
      </c>
    </row>
    <row r="246" spans="2:41" ht="12.75" customHeight="1" thickBot="1" x14ac:dyDescent="0.25">
      <c r="D246" s="105" t="s">
        <v>9</v>
      </c>
      <c r="E246" s="105"/>
      <c r="F246" s="105"/>
      <c r="G246" s="105"/>
      <c r="H246" s="105"/>
      <c r="I246" s="105"/>
      <c r="J246" s="105"/>
      <c r="K246" s="22" t="s">
        <v>22</v>
      </c>
      <c r="L246" s="22" t="s">
        <v>23</v>
      </c>
      <c r="M246" s="22" t="s">
        <v>24</v>
      </c>
      <c r="N246" s="22"/>
      <c r="O246" s="22"/>
      <c r="P246" s="22" t="s">
        <v>227</v>
      </c>
      <c r="Q246" s="38"/>
      <c r="R246" s="38"/>
      <c r="S246" s="38"/>
      <c r="T246" s="22"/>
      <c r="U246" s="22"/>
      <c r="V246" s="38"/>
      <c r="W246" s="38"/>
      <c r="X246" s="38"/>
      <c r="Y246" s="38"/>
      <c r="Z246" s="22"/>
      <c r="AA246" s="22"/>
      <c r="AB246" s="22"/>
      <c r="AC246" s="38"/>
      <c r="AD246" s="22"/>
      <c r="AE246" s="22"/>
      <c r="AF246" s="38"/>
      <c r="AG246" s="22"/>
    </row>
    <row r="247" spans="2:41" ht="12.75" customHeight="1" x14ac:dyDescent="0.2">
      <c r="B247" s="100" t="s">
        <v>11</v>
      </c>
      <c r="D247" s="79" t="s">
        <v>0</v>
      </c>
      <c r="E247" s="79" t="s">
        <v>20</v>
      </c>
      <c r="F247" s="107" t="s">
        <v>1</v>
      </c>
      <c r="G247" s="108"/>
      <c r="H247" s="108"/>
      <c r="I247" s="108"/>
      <c r="J247" s="109"/>
      <c r="K247" s="8" t="str">
        <f t="shared" ref="K247:P247" si="43">IF(OR(TRIM(K245)=0,TRIM(K245)=""),"",IF(IFERROR(TRIM(INDEX(QryItemNamed,MATCH(TRIM(K245),ITEM,0),2)),"")="Y","SPECIAL",LEFT(IFERROR(TRIM(INDEX(ITEM,MATCH(TRIM(K245),ITEM,0))),""),3)))</f>
        <v>621</v>
      </c>
      <c r="L247" s="9" t="str">
        <f t="shared" si="43"/>
        <v>621</v>
      </c>
      <c r="M247" s="9" t="str">
        <f t="shared" si="43"/>
        <v>621</v>
      </c>
      <c r="N247" s="9" t="str">
        <f t="shared" si="43"/>
        <v>644</v>
      </c>
      <c r="O247" s="9" t="str">
        <f t="shared" si="43"/>
        <v>646</v>
      </c>
      <c r="P247" s="9" t="str">
        <f t="shared" si="43"/>
        <v>646</v>
      </c>
      <c r="Q247" s="9">
        <v>807</v>
      </c>
      <c r="R247" s="9">
        <v>807</v>
      </c>
      <c r="S247" s="9">
        <v>807</v>
      </c>
      <c r="T247" s="9">
        <v>807</v>
      </c>
      <c r="U247" s="9">
        <v>807</v>
      </c>
      <c r="V247" s="9">
        <v>807</v>
      </c>
      <c r="W247" s="9">
        <v>807</v>
      </c>
      <c r="X247" s="9">
        <v>807</v>
      </c>
      <c r="Y247" s="9">
        <v>807</v>
      </c>
      <c r="Z247" s="9">
        <v>807</v>
      </c>
      <c r="AA247" s="9">
        <v>807</v>
      </c>
      <c r="AB247" s="9">
        <v>850</v>
      </c>
      <c r="AC247" s="9">
        <v>850</v>
      </c>
      <c r="AD247" s="9">
        <v>850</v>
      </c>
      <c r="AE247" s="9">
        <v>850</v>
      </c>
      <c r="AF247" s="9">
        <v>850</v>
      </c>
      <c r="AG247" s="9">
        <v>850</v>
      </c>
    </row>
    <row r="248" spans="2:41" ht="12.75" customHeight="1" x14ac:dyDescent="0.2">
      <c r="B248" s="101"/>
      <c r="D248" s="80"/>
      <c r="E248" s="80"/>
      <c r="F248" s="110"/>
      <c r="G248" s="111"/>
      <c r="H248" s="111"/>
      <c r="I248" s="111"/>
      <c r="J248" s="112"/>
      <c r="K248" s="106" t="str">
        <f t="shared" ref="K248:O248" si="44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>RPM (TWO-WAY, WHITE/RED)</v>
      </c>
      <c r="L248" s="92" t="str">
        <f t="shared" si="44"/>
        <v>RPM (ONE WAY, WHITE)</v>
      </c>
      <c r="M248" s="92" t="str">
        <f t="shared" si="44"/>
        <v>RPM (TWO WAY, YELLOW/RED)</v>
      </c>
      <c r="N248" s="92" t="str">
        <f t="shared" si="44"/>
        <v>TRANSVERSE/DIAGONAL LINE</v>
      </c>
      <c r="O248" s="92" t="str">
        <f t="shared" si="44"/>
        <v>TRANSVERSE/DIAGONAL LINE</v>
      </c>
      <c r="P248" s="92" t="str">
        <f t="shared" ref="P248" si="45">IF(OR(TRIM(P245)=0,TRIM(P245)=""),IF(P246="","",P246),IF(IFERROR(TRIM(INDEX(QryItemNamed,MATCH(TRIM(P245),ITEM,0),2)),"")="Y",TRIM(RIGHT(IFERROR(TRIM(INDEX(QryItemNamed,MATCH(TRIM(P245),ITEM,0),4)),"123456789012"),LEN(IFERROR(TRIM(INDEX(QryItemNamed,MATCH(TRIM(P245),ITEM,0),4)),"123456789012"))-9))&amp;P246,IFERROR(TRIM(INDEX(QryItemNamed,MATCH(TRIM(P245),ITEM,0),4))&amp;P246,"ITEM CODE DOES NOT EXIST IN ITEM MASTER")))</f>
        <v>PAVEMENT MARKING, MISC.:LANE REDUCTION ARROW WITH CONTRAST</v>
      </c>
      <c r="Q248" s="92" t="s">
        <v>27</v>
      </c>
      <c r="R248" s="92" t="s">
        <v>28</v>
      </c>
      <c r="S248" s="92" t="s">
        <v>30</v>
      </c>
      <c r="T248" s="92" t="s">
        <v>32</v>
      </c>
      <c r="U248" s="92" t="s">
        <v>35</v>
      </c>
      <c r="V248" s="92" t="s">
        <v>38</v>
      </c>
      <c r="W248" s="92" t="s">
        <v>39</v>
      </c>
      <c r="X248" s="92" t="s">
        <v>40</v>
      </c>
      <c r="Y248" s="92" t="s">
        <v>55</v>
      </c>
      <c r="Z248" s="92" t="s">
        <v>41</v>
      </c>
      <c r="AA248" s="92" t="s">
        <v>42</v>
      </c>
      <c r="AB248" s="92" t="s">
        <v>47</v>
      </c>
      <c r="AC248" s="92" t="s">
        <v>47</v>
      </c>
      <c r="AD248" s="92" t="s">
        <v>48</v>
      </c>
      <c r="AE248" s="92" t="s">
        <v>51</v>
      </c>
      <c r="AF248" s="92" t="s">
        <v>51</v>
      </c>
      <c r="AG248" s="92" t="s">
        <v>53</v>
      </c>
    </row>
    <row r="249" spans="2:41" ht="12.75" customHeight="1" x14ac:dyDescent="0.2">
      <c r="B249" s="101"/>
      <c r="D249" s="80"/>
      <c r="E249" s="80"/>
      <c r="F249" s="110"/>
      <c r="G249" s="111"/>
      <c r="H249" s="111"/>
      <c r="I249" s="111"/>
      <c r="J249" s="112"/>
      <c r="K249" s="106"/>
      <c r="L249" s="92"/>
      <c r="M249" s="92"/>
      <c r="N249" s="92"/>
      <c r="O249" s="92"/>
      <c r="P249" s="92"/>
      <c r="Q249" s="92"/>
      <c r="R249" s="92"/>
      <c r="S249" s="92"/>
      <c r="T249" s="92"/>
      <c r="U249" s="92"/>
      <c r="V249" s="92"/>
      <c r="W249" s="92"/>
      <c r="X249" s="92"/>
      <c r="Y249" s="92"/>
      <c r="Z249" s="92"/>
      <c r="AA249" s="92"/>
      <c r="AB249" s="92"/>
      <c r="AC249" s="92"/>
      <c r="AD249" s="92"/>
      <c r="AE249" s="92"/>
      <c r="AF249" s="92"/>
      <c r="AG249" s="92"/>
    </row>
    <row r="250" spans="2:41" ht="12.75" customHeight="1" x14ac:dyDescent="0.2">
      <c r="B250" s="101"/>
      <c r="D250" s="80"/>
      <c r="E250" s="80"/>
      <c r="F250" s="110"/>
      <c r="G250" s="111"/>
      <c r="H250" s="111"/>
      <c r="I250" s="111"/>
      <c r="J250" s="112"/>
      <c r="K250" s="106"/>
      <c r="L250" s="92"/>
      <c r="M250" s="92"/>
      <c r="N250" s="92"/>
      <c r="O250" s="92"/>
      <c r="P250" s="92"/>
      <c r="Q250" s="92"/>
      <c r="R250" s="92"/>
      <c r="S250" s="92"/>
      <c r="T250" s="92"/>
      <c r="U250" s="92"/>
      <c r="V250" s="92"/>
      <c r="W250" s="92"/>
      <c r="X250" s="92"/>
      <c r="Y250" s="92"/>
      <c r="Z250" s="92"/>
      <c r="AA250" s="92"/>
      <c r="AB250" s="92"/>
      <c r="AC250" s="92"/>
      <c r="AD250" s="92"/>
      <c r="AE250" s="92"/>
      <c r="AF250" s="92"/>
      <c r="AG250" s="92"/>
    </row>
    <row r="251" spans="2:41" ht="12.75" customHeight="1" x14ac:dyDescent="0.2">
      <c r="B251" s="101"/>
      <c r="D251" s="80"/>
      <c r="E251" s="80"/>
      <c r="F251" s="110"/>
      <c r="G251" s="111"/>
      <c r="H251" s="111"/>
      <c r="I251" s="111"/>
      <c r="J251" s="112"/>
      <c r="K251" s="106"/>
      <c r="L251" s="92"/>
      <c r="M251" s="92"/>
      <c r="N251" s="92"/>
      <c r="O251" s="92"/>
      <c r="P251" s="92"/>
      <c r="Q251" s="92"/>
      <c r="R251" s="92"/>
      <c r="S251" s="92"/>
      <c r="T251" s="92"/>
      <c r="U251" s="92"/>
      <c r="V251" s="92"/>
      <c r="W251" s="92"/>
      <c r="X251" s="92"/>
      <c r="Y251" s="92"/>
      <c r="Z251" s="92"/>
      <c r="AA251" s="92"/>
      <c r="AB251" s="92"/>
      <c r="AC251" s="92"/>
      <c r="AD251" s="92"/>
      <c r="AE251" s="92"/>
      <c r="AF251" s="92"/>
      <c r="AG251" s="92"/>
    </row>
    <row r="252" spans="2:41" ht="12.75" customHeight="1" x14ac:dyDescent="0.2">
      <c r="B252" s="101"/>
      <c r="D252" s="80"/>
      <c r="E252" s="80"/>
      <c r="F252" s="110"/>
      <c r="G252" s="111"/>
      <c r="H252" s="111"/>
      <c r="I252" s="111"/>
      <c r="J252" s="112"/>
      <c r="K252" s="106"/>
      <c r="L252" s="92"/>
      <c r="M252" s="92"/>
      <c r="N252" s="92"/>
      <c r="O252" s="92"/>
      <c r="P252" s="92"/>
      <c r="Q252" s="92"/>
      <c r="R252" s="92"/>
      <c r="S252" s="92"/>
      <c r="T252" s="92"/>
      <c r="U252" s="92"/>
      <c r="V252" s="92"/>
      <c r="W252" s="92"/>
      <c r="X252" s="92"/>
      <c r="Y252" s="92"/>
      <c r="Z252" s="92"/>
      <c r="AA252" s="92"/>
      <c r="AB252" s="92"/>
      <c r="AC252" s="92"/>
      <c r="AD252" s="92"/>
      <c r="AE252" s="92"/>
      <c r="AF252" s="92"/>
      <c r="AG252" s="92"/>
    </row>
    <row r="253" spans="2:41" ht="12.75" customHeight="1" x14ac:dyDescent="0.2">
      <c r="B253" s="101"/>
      <c r="D253" s="80"/>
      <c r="E253" s="80"/>
      <c r="F253" s="110"/>
      <c r="G253" s="111"/>
      <c r="H253" s="111"/>
      <c r="I253" s="111"/>
      <c r="J253" s="112"/>
      <c r="K253" s="106"/>
      <c r="L253" s="92"/>
      <c r="M253" s="92"/>
      <c r="N253" s="92"/>
      <c r="O253" s="92"/>
      <c r="P253" s="92"/>
      <c r="Q253" s="92"/>
      <c r="R253" s="92"/>
      <c r="S253" s="92"/>
      <c r="T253" s="92"/>
      <c r="U253" s="92"/>
      <c r="V253" s="92"/>
      <c r="W253" s="92"/>
      <c r="X253" s="92"/>
      <c r="Y253" s="92"/>
      <c r="Z253" s="92"/>
      <c r="AA253" s="92"/>
      <c r="AB253" s="92"/>
      <c r="AC253" s="92"/>
      <c r="AD253" s="92"/>
      <c r="AE253" s="92"/>
      <c r="AF253" s="92"/>
      <c r="AG253" s="92"/>
    </row>
    <row r="254" spans="2:41" ht="12.75" customHeight="1" x14ac:dyDescent="0.2">
      <c r="B254" s="101"/>
      <c r="D254" s="80"/>
      <c r="E254" s="80"/>
      <c r="F254" s="110"/>
      <c r="G254" s="111"/>
      <c r="H254" s="111"/>
      <c r="I254" s="111"/>
      <c r="J254" s="112"/>
      <c r="K254" s="106"/>
      <c r="L254" s="92"/>
      <c r="M254" s="92"/>
      <c r="N254" s="92"/>
      <c r="O254" s="92"/>
      <c r="P254" s="92"/>
      <c r="Q254" s="92"/>
      <c r="R254" s="92"/>
      <c r="S254" s="92"/>
      <c r="T254" s="92"/>
      <c r="U254" s="92"/>
      <c r="V254" s="92"/>
      <c r="W254" s="92"/>
      <c r="X254" s="92"/>
      <c r="Y254" s="92"/>
      <c r="Z254" s="92"/>
      <c r="AA254" s="92"/>
      <c r="AB254" s="92"/>
      <c r="AC254" s="92"/>
      <c r="AD254" s="92"/>
      <c r="AE254" s="92"/>
      <c r="AF254" s="92"/>
      <c r="AG254" s="92"/>
    </row>
    <row r="255" spans="2:41" ht="12.75" customHeight="1" x14ac:dyDescent="0.2">
      <c r="B255" s="101"/>
      <c r="D255" s="80"/>
      <c r="E255" s="80"/>
      <c r="F255" s="110"/>
      <c r="G255" s="111"/>
      <c r="H255" s="111"/>
      <c r="I255" s="111"/>
      <c r="J255" s="112"/>
      <c r="K255" s="106"/>
      <c r="L255" s="92"/>
      <c r="M255" s="92"/>
      <c r="N255" s="92"/>
      <c r="O255" s="92"/>
      <c r="P255" s="92"/>
      <c r="Q255" s="92"/>
      <c r="R255" s="92"/>
      <c r="S255" s="92"/>
      <c r="T255" s="92"/>
      <c r="U255" s="92"/>
      <c r="V255" s="92"/>
      <c r="W255" s="92"/>
      <c r="X255" s="92"/>
      <c r="Y255" s="92"/>
      <c r="Z255" s="92"/>
      <c r="AA255" s="92"/>
      <c r="AB255" s="92"/>
      <c r="AC255" s="92"/>
      <c r="AD255" s="92"/>
      <c r="AE255" s="92"/>
      <c r="AF255" s="92"/>
      <c r="AG255" s="92"/>
    </row>
    <row r="256" spans="2:41" ht="12.75" customHeight="1" x14ac:dyDescent="0.2">
      <c r="B256" s="101"/>
      <c r="D256" s="80"/>
      <c r="E256" s="80"/>
      <c r="F256" s="110"/>
      <c r="G256" s="111"/>
      <c r="H256" s="111"/>
      <c r="I256" s="111"/>
      <c r="J256" s="112"/>
      <c r="K256" s="106"/>
      <c r="L256" s="92"/>
      <c r="M256" s="92"/>
      <c r="N256" s="92"/>
      <c r="O256" s="92"/>
      <c r="P256" s="92"/>
      <c r="Q256" s="92"/>
      <c r="R256" s="92"/>
      <c r="S256" s="92"/>
      <c r="T256" s="92"/>
      <c r="U256" s="92"/>
      <c r="V256" s="92"/>
      <c r="W256" s="92"/>
      <c r="X256" s="92"/>
      <c r="Y256" s="92"/>
      <c r="Z256" s="92"/>
      <c r="AA256" s="92"/>
      <c r="AB256" s="92"/>
      <c r="AC256" s="92"/>
      <c r="AD256" s="92"/>
      <c r="AE256" s="92"/>
      <c r="AF256" s="92"/>
      <c r="AG256" s="92"/>
    </row>
    <row r="257" spans="2:33" ht="12.75" customHeight="1" x14ac:dyDescent="0.2">
      <c r="B257" s="101"/>
      <c r="D257" s="80"/>
      <c r="E257" s="80"/>
      <c r="F257" s="110"/>
      <c r="G257" s="111"/>
      <c r="H257" s="111"/>
      <c r="I257" s="111"/>
      <c r="J257" s="112"/>
      <c r="K257" s="106"/>
      <c r="L257" s="92"/>
      <c r="M257" s="92"/>
      <c r="N257" s="92"/>
      <c r="O257" s="92"/>
      <c r="P257" s="92"/>
      <c r="Q257" s="92"/>
      <c r="R257" s="92"/>
      <c r="S257" s="92"/>
      <c r="T257" s="92"/>
      <c r="U257" s="92"/>
      <c r="V257" s="92"/>
      <c r="W257" s="92"/>
      <c r="X257" s="92"/>
      <c r="Y257" s="92"/>
      <c r="Z257" s="92"/>
      <c r="AA257" s="92"/>
      <c r="AB257" s="92"/>
      <c r="AC257" s="92"/>
      <c r="AD257" s="92"/>
      <c r="AE257" s="92"/>
      <c r="AF257" s="92"/>
      <c r="AG257" s="92"/>
    </row>
    <row r="258" spans="2:33" ht="12.75" customHeight="1" x14ac:dyDescent="0.2">
      <c r="B258" s="101"/>
      <c r="D258" s="80"/>
      <c r="E258" s="80"/>
      <c r="F258" s="110"/>
      <c r="G258" s="111"/>
      <c r="H258" s="111"/>
      <c r="I258" s="111"/>
      <c r="J258" s="112"/>
      <c r="K258" s="106"/>
      <c r="L258" s="92"/>
      <c r="M258" s="92"/>
      <c r="N258" s="92"/>
      <c r="O258" s="92"/>
      <c r="P258" s="92"/>
      <c r="Q258" s="92"/>
      <c r="R258" s="92"/>
      <c r="S258" s="92"/>
      <c r="T258" s="92"/>
      <c r="U258" s="92"/>
      <c r="V258" s="92"/>
      <c r="W258" s="92"/>
      <c r="X258" s="92"/>
      <c r="Y258" s="92"/>
      <c r="Z258" s="92"/>
      <c r="AA258" s="92"/>
      <c r="AB258" s="92"/>
      <c r="AC258" s="92"/>
      <c r="AD258" s="92"/>
      <c r="AE258" s="92"/>
      <c r="AF258" s="92"/>
      <c r="AG258" s="92"/>
    </row>
    <row r="259" spans="2:33" ht="12.75" customHeight="1" x14ac:dyDescent="0.2">
      <c r="B259" s="101"/>
      <c r="D259" s="80"/>
      <c r="E259" s="80"/>
      <c r="F259" s="110"/>
      <c r="G259" s="111"/>
      <c r="H259" s="111"/>
      <c r="I259" s="111"/>
      <c r="J259" s="112"/>
      <c r="K259" s="106"/>
      <c r="L259" s="92"/>
      <c r="M259" s="92"/>
      <c r="N259" s="92"/>
      <c r="O259" s="92"/>
      <c r="P259" s="92"/>
      <c r="Q259" s="92"/>
      <c r="R259" s="92"/>
      <c r="S259" s="92"/>
      <c r="T259" s="92"/>
      <c r="U259" s="92"/>
      <c r="V259" s="92"/>
      <c r="W259" s="92"/>
      <c r="X259" s="92"/>
      <c r="Y259" s="92"/>
      <c r="Z259" s="92"/>
      <c r="AA259" s="92"/>
      <c r="AB259" s="92"/>
      <c r="AC259" s="92"/>
      <c r="AD259" s="92"/>
      <c r="AE259" s="92"/>
      <c r="AF259" s="92"/>
      <c r="AG259" s="92"/>
    </row>
    <row r="260" spans="2:33" ht="12.75" customHeight="1" thickBot="1" x14ac:dyDescent="0.25">
      <c r="B260" s="102"/>
      <c r="D260" s="81"/>
      <c r="E260" s="81"/>
      <c r="F260" s="113"/>
      <c r="G260" s="114"/>
      <c r="H260" s="114"/>
      <c r="I260" s="114"/>
      <c r="J260" s="115"/>
      <c r="K260" s="10" t="str">
        <f t="shared" ref="K260:P260" si="46">IF(OR(TRIM(K245)=0,TRIM(K245)=""),"",IF(IFERROR(TRIM(INDEX(QryItemNamed,MATCH(TRIM(K245),ITEM,0),3)),"")="LS","",IFERROR(TRIM(INDEX(QryItemNamed,MATCH(TRIM(K245),ITEM,0),3)),"")))</f>
        <v>EACH</v>
      </c>
      <c r="L260" s="11" t="str">
        <f t="shared" si="46"/>
        <v>EACH</v>
      </c>
      <c r="M260" s="11" t="str">
        <f t="shared" si="46"/>
        <v>EACH</v>
      </c>
      <c r="N260" s="11" t="str">
        <f t="shared" si="46"/>
        <v>FT</v>
      </c>
      <c r="O260" s="11" t="str">
        <f t="shared" si="46"/>
        <v>FT</v>
      </c>
      <c r="P260" s="11" t="str">
        <f t="shared" si="46"/>
        <v>EACH</v>
      </c>
      <c r="Q260" s="11" t="s">
        <v>26</v>
      </c>
      <c r="R260" s="11" t="s">
        <v>26</v>
      </c>
      <c r="S260" s="11" t="s">
        <v>26</v>
      </c>
      <c r="T260" s="11" t="s">
        <v>33</v>
      </c>
      <c r="U260" s="11" t="s">
        <v>33</v>
      </c>
      <c r="V260" s="11" t="s">
        <v>26</v>
      </c>
      <c r="W260" s="11" t="s">
        <v>26</v>
      </c>
      <c r="X260" s="11" t="s">
        <v>26</v>
      </c>
      <c r="Y260" s="11" t="s">
        <v>26</v>
      </c>
      <c r="Z260" s="11" t="s">
        <v>33</v>
      </c>
      <c r="AA260" s="11" t="s">
        <v>33</v>
      </c>
      <c r="AB260" s="11" t="s">
        <v>33</v>
      </c>
      <c r="AC260" s="11" t="s">
        <v>26</v>
      </c>
      <c r="AD260" s="11" t="s">
        <v>33</v>
      </c>
      <c r="AE260" s="11" t="s">
        <v>33</v>
      </c>
      <c r="AF260" s="11" t="s">
        <v>26</v>
      </c>
      <c r="AG260" s="11" t="s">
        <v>33</v>
      </c>
    </row>
    <row r="261" spans="2:33" ht="12.75" customHeight="1" x14ac:dyDescent="0.2">
      <c r="B261" s="30"/>
      <c r="D261" s="12"/>
      <c r="E261" s="12"/>
      <c r="F261" s="88" t="s">
        <v>202</v>
      </c>
      <c r="G261" s="89"/>
      <c r="H261" s="14"/>
      <c r="I261" s="88" t="s">
        <v>2</v>
      </c>
      <c r="J261" s="90"/>
      <c r="K261" s="13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</row>
    <row r="262" spans="2:33" ht="12.75" customHeight="1" x14ac:dyDescent="0.2">
      <c r="B262" s="30"/>
      <c r="D262" s="51">
        <v>439</v>
      </c>
      <c r="E262" s="76" t="s">
        <v>71</v>
      </c>
      <c r="F262" s="16" t="s">
        <v>135</v>
      </c>
      <c r="G262" s="17" t="s">
        <v>207</v>
      </c>
      <c r="H262" s="18"/>
      <c r="I262" s="16" t="s">
        <v>167</v>
      </c>
      <c r="J262" s="19" t="s">
        <v>207</v>
      </c>
      <c r="K262" s="17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>
        <v>171</v>
      </c>
      <c r="AA262" s="18"/>
      <c r="AB262" s="18"/>
      <c r="AC262" s="18"/>
      <c r="AD262" s="18">
        <v>171</v>
      </c>
      <c r="AE262" s="18"/>
      <c r="AF262" s="18"/>
      <c r="AG262" s="18"/>
    </row>
    <row r="263" spans="2:33" ht="12.75" customHeight="1" x14ac:dyDescent="0.2">
      <c r="B263" s="30"/>
      <c r="D263" s="51"/>
      <c r="E263" s="77"/>
      <c r="F263" s="16" t="s">
        <v>135</v>
      </c>
      <c r="G263" s="17" t="s">
        <v>59</v>
      </c>
      <c r="H263" s="18"/>
      <c r="I263" s="16" t="s">
        <v>168</v>
      </c>
      <c r="J263" s="19" t="s">
        <v>59</v>
      </c>
      <c r="K263" s="17"/>
      <c r="L263" s="18">
        <v>2</v>
      </c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>
        <v>178</v>
      </c>
      <c r="Y263" s="18"/>
      <c r="Z263" s="18"/>
      <c r="AA263" s="18"/>
      <c r="AB263" s="18"/>
      <c r="AC263" s="18">
        <v>178</v>
      </c>
      <c r="AD263" s="18"/>
      <c r="AE263" s="18"/>
      <c r="AF263" s="18"/>
      <c r="AG263" s="18"/>
    </row>
    <row r="264" spans="2:33" ht="12.75" customHeight="1" x14ac:dyDescent="0.2">
      <c r="B264" s="30"/>
      <c r="D264" s="51"/>
      <c r="E264" s="77"/>
      <c r="F264" s="16" t="s">
        <v>135</v>
      </c>
      <c r="G264" s="17" t="s">
        <v>59</v>
      </c>
      <c r="H264" s="18"/>
      <c r="I264" s="16" t="s">
        <v>170</v>
      </c>
      <c r="J264" s="19" t="s">
        <v>59</v>
      </c>
      <c r="K264" s="17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>
        <v>104</v>
      </c>
      <c r="X264" s="18"/>
      <c r="Y264" s="18"/>
      <c r="Z264" s="18"/>
      <c r="AA264" s="18"/>
      <c r="AB264" s="18"/>
      <c r="AC264" s="18">
        <v>104</v>
      </c>
      <c r="AD264" s="18"/>
      <c r="AE264" s="48"/>
      <c r="AF264" s="48"/>
      <c r="AG264" s="48"/>
    </row>
    <row r="265" spans="2:33" ht="12.75" customHeight="1" x14ac:dyDescent="0.2">
      <c r="B265" s="30"/>
      <c r="D265" s="51"/>
      <c r="E265" s="77"/>
      <c r="F265" s="16" t="s">
        <v>170</v>
      </c>
      <c r="G265" s="17" t="s">
        <v>59</v>
      </c>
      <c r="H265" s="18"/>
      <c r="I265" s="16" t="s">
        <v>169</v>
      </c>
      <c r="J265" s="19" t="s">
        <v>59</v>
      </c>
      <c r="K265" s="17">
        <v>2</v>
      </c>
      <c r="L265" s="18"/>
      <c r="M265" s="18"/>
      <c r="N265" s="18">
        <v>25</v>
      </c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>
        <v>77</v>
      </c>
      <c r="AA265" s="18"/>
      <c r="AB265" s="18"/>
      <c r="AC265" s="18"/>
      <c r="AD265" s="18">
        <v>77</v>
      </c>
      <c r="AE265" s="48"/>
      <c r="AF265" s="48"/>
      <c r="AG265" s="48"/>
    </row>
    <row r="266" spans="2:33" ht="12.75" customHeight="1" x14ac:dyDescent="0.2">
      <c r="B266" s="30"/>
      <c r="D266" s="51"/>
      <c r="E266" s="77"/>
      <c r="F266" s="16" t="s">
        <v>167</v>
      </c>
      <c r="G266" s="44" t="s">
        <v>207</v>
      </c>
      <c r="H266" s="18"/>
      <c r="I266" s="16" t="s">
        <v>173</v>
      </c>
      <c r="J266" s="19" t="s">
        <v>207</v>
      </c>
      <c r="K266" s="17">
        <v>8</v>
      </c>
      <c r="L266" s="18"/>
      <c r="M266" s="18"/>
      <c r="N266" s="18"/>
      <c r="O266" s="18"/>
      <c r="P266" s="18"/>
      <c r="Q266" s="18"/>
      <c r="R266" s="18"/>
      <c r="S266" s="18"/>
      <c r="T266" s="18">
        <v>304</v>
      </c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48"/>
      <c r="AF266" s="48"/>
      <c r="AG266" s="48">
        <v>304</v>
      </c>
    </row>
    <row r="267" spans="2:33" ht="12.75" customHeight="1" x14ac:dyDescent="0.2">
      <c r="B267" s="30"/>
      <c r="D267" s="51"/>
      <c r="E267" s="77"/>
      <c r="F267" s="16" t="s">
        <v>168</v>
      </c>
      <c r="G267" s="44" t="s">
        <v>59</v>
      </c>
      <c r="H267" s="18"/>
      <c r="I267" s="16" t="s">
        <v>174</v>
      </c>
      <c r="J267" s="19" t="s">
        <v>59</v>
      </c>
      <c r="K267" s="17"/>
      <c r="L267" s="18">
        <v>3</v>
      </c>
      <c r="M267" s="18"/>
      <c r="N267" s="18"/>
      <c r="P267" s="18"/>
      <c r="Q267" s="18"/>
      <c r="R267" s="18"/>
      <c r="S267" s="18">
        <v>302</v>
      </c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48"/>
      <c r="AF267" s="48">
        <v>302</v>
      </c>
      <c r="AG267" s="48"/>
    </row>
    <row r="268" spans="2:33" ht="12.75" customHeight="1" x14ac:dyDescent="0.2">
      <c r="B268" s="30"/>
      <c r="D268" s="51"/>
      <c r="E268" s="78"/>
      <c r="F268" s="16" t="s">
        <v>169</v>
      </c>
      <c r="G268" s="44" t="s">
        <v>59</v>
      </c>
      <c r="H268" s="18"/>
      <c r="I268" s="16" t="s">
        <v>175</v>
      </c>
      <c r="J268" s="19" t="s">
        <v>59</v>
      </c>
      <c r="K268" s="17">
        <v>8</v>
      </c>
      <c r="L268" s="18"/>
      <c r="M268" s="18"/>
      <c r="N268" s="18"/>
      <c r="O268" s="18">
        <f>24+23+22+21+19+18</f>
        <v>127</v>
      </c>
      <c r="P268" s="18"/>
      <c r="Q268" s="18"/>
      <c r="R268" s="18"/>
      <c r="S268" s="18"/>
      <c r="T268" s="18">
        <v>304</v>
      </c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48"/>
      <c r="AF268" s="48"/>
      <c r="AG268" s="48">
        <v>304</v>
      </c>
    </row>
    <row r="269" spans="2:33" ht="12.75" customHeight="1" x14ac:dyDescent="0.2">
      <c r="B269" s="30"/>
      <c r="D269" s="15"/>
      <c r="E269" s="83" t="s">
        <v>213</v>
      </c>
      <c r="F269" s="16" t="s">
        <v>173</v>
      </c>
      <c r="G269" s="44" t="s">
        <v>207</v>
      </c>
      <c r="H269" s="18"/>
      <c r="I269" s="16" t="s">
        <v>177</v>
      </c>
      <c r="J269" s="19" t="s">
        <v>207</v>
      </c>
      <c r="K269" s="17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>
        <v>252</v>
      </c>
      <c r="AA269" s="18"/>
      <c r="AB269" s="18"/>
      <c r="AC269" s="18"/>
      <c r="AD269" s="18">
        <v>252</v>
      </c>
      <c r="AE269" s="48"/>
      <c r="AF269" s="48"/>
      <c r="AG269" s="48"/>
    </row>
    <row r="270" spans="2:33" ht="12.75" customHeight="1" x14ac:dyDescent="0.2">
      <c r="B270" s="30"/>
      <c r="D270" s="15"/>
      <c r="E270" s="83"/>
      <c r="F270" s="16" t="s">
        <v>174</v>
      </c>
      <c r="G270" s="44" t="s">
        <v>59</v>
      </c>
      <c r="H270" s="18"/>
      <c r="I270" s="16" t="s">
        <v>178</v>
      </c>
      <c r="J270" s="19" t="s">
        <v>59</v>
      </c>
      <c r="K270" s="17"/>
      <c r="L270" s="18">
        <v>6</v>
      </c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>
        <v>676</v>
      </c>
      <c r="Y270" s="18"/>
      <c r="Z270" s="18"/>
      <c r="AA270" s="18"/>
      <c r="AB270" s="18"/>
      <c r="AC270" s="18">
        <v>676</v>
      </c>
      <c r="AD270" s="18"/>
      <c r="AE270" s="48"/>
      <c r="AF270" s="48"/>
      <c r="AG270" s="48"/>
    </row>
    <row r="271" spans="2:33" ht="12.75" customHeight="1" x14ac:dyDescent="0.2">
      <c r="B271" s="30"/>
      <c r="D271" s="15"/>
      <c r="E271" s="83"/>
      <c r="F271" s="16" t="s">
        <v>175</v>
      </c>
      <c r="G271" s="44" t="s">
        <v>59</v>
      </c>
      <c r="H271" s="18"/>
      <c r="I271" s="16" t="s">
        <v>179</v>
      </c>
      <c r="J271" s="19" t="s">
        <v>59</v>
      </c>
      <c r="K271" s="17">
        <v>10</v>
      </c>
      <c r="L271" s="18"/>
      <c r="M271" s="18"/>
      <c r="N271" s="18">
        <f>16+14+13+11+9+7+6+5+4+4+3</f>
        <v>92</v>
      </c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>
        <v>415</v>
      </c>
      <c r="AA271" s="18"/>
      <c r="AB271" s="18"/>
      <c r="AC271" s="18"/>
      <c r="AD271" s="18">
        <v>415</v>
      </c>
      <c r="AE271" s="48"/>
      <c r="AF271" s="48"/>
      <c r="AG271" s="48"/>
    </row>
    <row r="272" spans="2:33" ht="12.75" customHeight="1" x14ac:dyDescent="0.2">
      <c r="B272" s="30"/>
      <c r="D272" s="15"/>
      <c r="E272" s="83"/>
      <c r="F272" s="16" t="s">
        <v>177</v>
      </c>
      <c r="G272" s="44" t="s">
        <v>207</v>
      </c>
      <c r="H272" s="18"/>
      <c r="I272" s="16" t="s">
        <v>180</v>
      </c>
      <c r="J272" s="19" t="s">
        <v>207</v>
      </c>
      <c r="K272" s="17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>
        <v>426</v>
      </c>
      <c r="W272" s="18"/>
      <c r="X272" s="18"/>
      <c r="Y272" s="18"/>
      <c r="Z272" s="18"/>
      <c r="AA272" s="18"/>
      <c r="AB272" s="18"/>
      <c r="AC272" s="18">
        <v>426</v>
      </c>
      <c r="AD272" s="18"/>
      <c r="AE272" s="48"/>
      <c r="AF272" s="48"/>
      <c r="AG272" s="48"/>
    </row>
    <row r="273" spans="2:33" ht="12.75" customHeight="1" x14ac:dyDescent="0.2">
      <c r="B273" s="30"/>
      <c r="D273" s="15"/>
      <c r="E273" s="83"/>
      <c r="F273" s="16" t="s">
        <v>178</v>
      </c>
      <c r="G273" s="44" t="s">
        <v>59</v>
      </c>
      <c r="H273" s="18"/>
      <c r="I273" s="16" t="s">
        <v>181</v>
      </c>
      <c r="J273" s="19" t="s">
        <v>207</v>
      </c>
      <c r="K273" s="17"/>
      <c r="L273" s="18">
        <v>1</v>
      </c>
      <c r="M273" s="18"/>
      <c r="N273" s="18"/>
      <c r="O273" s="18"/>
      <c r="P273" s="18"/>
      <c r="Q273" s="18"/>
      <c r="R273" s="18"/>
      <c r="S273" s="18">
        <v>156</v>
      </c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48"/>
      <c r="AF273" s="48">
        <v>156</v>
      </c>
      <c r="AG273" s="48"/>
    </row>
    <row r="274" spans="2:33" ht="12.75" customHeight="1" x14ac:dyDescent="0.2">
      <c r="B274" s="30"/>
      <c r="D274" s="15"/>
      <c r="E274" s="83"/>
      <c r="F274" s="16" t="s">
        <v>180</v>
      </c>
      <c r="G274" s="44" t="s">
        <v>207</v>
      </c>
      <c r="H274" s="18"/>
      <c r="I274" s="16" t="s">
        <v>182</v>
      </c>
      <c r="J274" s="19" t="s">
        <v>58</v>
      </c>
      <c r="K274" s="17"/>
      <c r="L274" s="18"/>
      <c r="M274" s="18"/>
      <c r="N274" s="18"/>
      <c r="O274" s="18"/>
      <c r="P274" s="18"/>
      <c r="Q274" s="18">
        <v>158</v>
      </c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48"/>
      <c r="AF274" s="48">
        <v>158</v>
      </c>
      <c r="AG274" s="48"/>
    </row>
    <row r="275" spans="2:33" ht="12.75" customHeight="1" x14ac:dyDescent="0.2">
      <c r="B275" s="30"/>
      <c r="D275" s="15"/>
      <c r="E275" s="83"/>
      <c r="F275" s="16" t="s">
        <v>122</v>
      </c>
      <c r="G275" s="44" t="s">
        <v>207</v>
      </c>
      <c r="H275" s="18"/>
      <c r="I275" s="16" t="s">
        <v>183</v>
      </c>
      <c r="J275" s="19" t="s">
        <v>207</v>
      </c>
      <c r="K275" s="17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>
        <v>122</v>
      </c>
      <c r="W275" s="18"/>
      <c r="X275" s="18"/>
      <c r="Y275" s="18"/>
      <c r="Z275" s="18"/>
      <c r="AA275" s="18"/>
      <c r="AB275" s="18"/>
      <c r="AC275" s="18">
        <v>122</v>
      </c>
      <c r="AD275" s="18"/>
      <c r="AE275" s="48"/>
      <c r="AF275" s="48"/>
      <c r="AG275" s="48"/>
    </row>
    <row r="276" spans="2:33" ht="12.75" customHeight="1" x14ac:dyDescent="0.2">
      <c r="B276" s="30"/>
      <c r="D276" s="15"/>
      <c r="E276" s="83"/>
      <c r="F276" s="16" t="s">
        <v>122</v>
      </c>
      <c r="G276" s="44" t="s">
        <v>59</v>
      </c>
      <c r="H276" s="18"/>
      <c r="I276" s="16" t="s">
        <v>183</v>
      </c>
      <c r="J276" s="19" t="s">
        <v>59</v>
      </c>
      <c r="K276" s="17"/>
      <c r="L276" s="18">
        <v>1</v>
      </c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>
        <v>122</v>
      </c>
      <c r="Y276" s="18"/>
      <c r="Z276" s="18"/>
      <c r="AA276" s="18"/>
      <c r="AB276" s="18"/>
      <c r="AC276" s="18">
        <v>122</v>
      </c>
      <c r="AD276" s="18"/>
      <c r="AE276" s="48"/>
      <c r="AF276" s="48"/>
      <c r="AG276" s="48"/>
    </row>
    <row r="277" spans="2:33" ht="12.75" customHeight="1" x14ac:dyDescent="0.2">
      <c r="B277" s="30"/>
      <c r="D277" s="15"/>
      <c r="E277" s="83"/>
      <c r="F277" s="16" t="s">
        <v>122</v>
      </c>
      <c r="G277" s="44" t="s">
        <v>59</v>
      </c>
      <c r="H277" s="18"/>
      <c r="I277" s="16" t="s">
        <v>184</v>
      </c>
      <c r="J277" s="19" t="s">
        <v>59</v>
      </c>
      <c r="K277" s="17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>
        <v>209</v>
      </c>
      <c r="X277" s="18"/>
      <c r="Y277" s="18"/>
      <c r="Z277" s="18"/>
      <c r="AA277" s="18"/>
      <c r="AB277" s="18"/>
      <c r="AC277" s="18">
        <v>209</v>
      </c>
      <c r="AD277" s="18"/>
      <c r="AE277" s="18"/>
      <c r="AF277" s="18"/>
      <c r="AG277" s="48"/>
    </row>
    <row r="278" spans="2:33" ht="12.75" customHeight="1" x14ac:dyDescent="0.2">
      <c r="B278" s="30"/>
      <c r="D278" s="15"/>
      <c r="E278" s="83"/>
      <c r="F278" s="16" t="s">
        <v>183</v>
      </c>
      <c r="G278" s="44" t="s">
        <v>207</v>
      </c>
      <c r="H278" s="18"/>
      <c r="I278" s="16" t="s">
        <v>185</v>
      </c>
      <c r="J278" s="19" t="s">
        <v>207</v>
      </c>
      <c r="K278" s="17">
        <v>2</v>
      </c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>
        <v>80</v>
      </c>
      <c r="AA278" s="18"/>
      <c r="AB278" s="18"/>
      <c r="AC278" s="18"/>
      <c r="AD278" s="18">
        <v>80</v>
      </c>
      <c r="AE278" s="18"/>
      <c r="AF278" s="18"/>
      <c r="AG278" s="48"/>
    </row>
    <row r="279" spans="2:33" ht="12.75" customHeight="1" x14ac:dyDescent="0.2">
      <c r="B279" s="30"/>
      <c r="D279" s="15"/>
      <c r="E279" s="83"/>
      <c r="F279" s="16" t="s">
        <v>183</v>
      </c>
      <c r="G279" s="44" t="s">
        <v>59</v>
      </c>
      <c r="H279" s="18"/>
      <c r="I279" s="16" t="s">
        <v>186</v>
      </c>
      <c r="J279" s="19" t="s">
        <v>59</v>
      </c>
      <c r="K279" s="17">
        <v>2</v>
      </c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>
        <v>83</v>
      </c>
      <c r="AA279" s="18"/>
      <c r="AB279" s="18"/>
      <c r="AC279" s="18"/>
      <c r="AD279" s="18">
        <v>83</v>
      </c>
      <c r="AE279" s="18"/>
      <c r="AF279" s="18"/>
      <c r="AG279" s="48"/>
    </row>
    <row r="280" spans="2:33" ht="12.75" customHeight="1" x14ac:dyDescent="0.2">
      <c r="B280" s="30"/>
      <c r="D280" s="15"/>
      <c r="E280" s="83"/>
      <c r="F280" s="16" t="s">
        <v>185</v>
      </c>
      <c r="G280" s="44" t="s">
        <v>207</v>
      </c>
      <c r="H280" s="18"/>
      <c r="I280" s="16" t="s">
        <v>187</v>
      </c>
      <c r="J280" s="19" t="s">
        <v>207</v>
      </c>
      <c r="K280" s="17">
        <v>8</v>
      </c>
      <c r="L280" s="18"/>
      <c r="M280" s="18"/>
      <c r="N280" s="18"/>
      <c r="O280" s="18"/>
      <c r="P280" s="18"/>
      <c r="Q280" s="18"/>
      <c r="R280" s="18"/>
      <c r="S280" s="18"/>
      <c r="T280" s="18">
        <v>302</v>
      </c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48">
        <v>302</v>
      </c>
    </row>
    <row r="281" spans="2:33" ht="12.75" customHeight="1" x14ac:dyDescent="0.2">
      <c r="B281" s="30"/>
      <c r="D281" s="15"/>
      <c r="E281" s="83"/>
      <c r="F281" s="16" t="s">
        <v>186</v>
      </c>
      <c r="G281" s="44" t="s">
        <v>59</v>
      </c>
      <c r="H281" s="18"/>
      <c r="I281" s="16" t="s">
        <v>195</v>
      </c>
      <c r="J281" s="19" t="s">
        <v>59</v>
      </c>
      <c r="K281" s="17">
        <v>8</v>
      </c>
      <c r="L281" s="18"/>
      <c r="M281" s="18"/>
      <c r="N281" s="18"/>
      <c r="O281" s="18"/>
      <c r="P281" s="18"/>
      <c r="Q281" s="18"/>
      <c r="R281" s="18"/>
      <c r="S281" s="18"/>
      <c r="T281" s="18">
        <v>303</v>
      </c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48">
        <v>303</v>
      </c>
    </row>
    <row r="282" spans="2:33" ht="12.75" customHeight="1" x14ac:dyDescent="0.2">
      <c r="B282" s="30"/>
      <c r="D282" s="15"/>
      <c r="E282" s="83"/>
      <c r="F282" s="16" t="s">
        <v>184</v>
      </c>
      <c r="G282" s="44" t="s">
        <v>59</v>
      </c>
      <c r="H282" s="18"/>
      <c r="I282" s="16" t="s">
        <v>188</v>
      </c>
      <c r="J282" s="19" t="s">
        <v>59</v>
      </c>
      <c r="K282" s="17"/>
      <c r="L282" s="18"/>
      <c r="M282" s="18"/>
      <c r="N282" s="18"/>
      <c r="O282" s="18"/>
      <c r="P282" s="18"/>
      <c r="Q282" s="18"/>
      <c r="R282" s="18">
        <v>304</v>
      </c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>
        <v>304</v>
      </c>
      <c r="AG282" s="48"/>
    </row>
    <row r="283" spans="2:33" ht="12.75" customHeight="1" x14ac:dyDescent="0.2">
      <c r="B283" s="30"/>
      <c r="D283" s="15"/>
      <c r="E283" s="83"/>
      <c r="F283" s="16" t="s">
        <v>187</v>
      </c>
      <c r="G283" s="44" t="s">
        <v>207</v>
      </c>
      <c r="H283" s="18"/>
      <c r="I283" s="16" t="s">
        <v>189</v>
      </c>
      <c r="J283" s="19" t="s">
        <v>207</v>
      </c>
      <c r="K283" s="17">
        <v>10</v>
      </c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>
        <v>403</v>
      </c>
      <c r="AA283" s="18"/>
      <c r="AB283" s="18"/>
      <c r="AC283" s="18"/>
      <c r="AD283" s="18">
        <v>403</v>
      </c>
      <c r="AE283" s="18"/>
      <c r="AF283" s="18"/>
      <c r="AG283" s="18"/>
    </row>
    <row r="284" spans="2:33" ht="12.75" customHeight="1" x14ac:dyDescent="0.2">
      <c r="B284" s="30"/>
      <c r="D284" s="15"/>
      <c r="E284" s="83"/>
      <c r="F284" s="16" t="s">
        <v>195</v>
      </c>
      <c r="G284" s="44" t="s">
        <v>59</v>
      </c>
      <c r="H284" s="18"/>
      <c r="I284" s="16" t="s">
        <v>191</v>
      </c>
      <c r="J284" s="19" t="s">
        <v>59</v>
      </c>
      <c r="K284" s="17">
        <v>16</v>
      </c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>
        <v>653</v>
      </c>
      <c r="AA284" s="18"/>
      <c r="AB284" s="18"/>
      <c r="AC284" s="18"/>
      <c r="AD284" s="18">
        <v>653</v>
      </c>
      <c r="AE284" s="18"/>
      <c r="AF284" s="18"/>
      <c r="AG284" s="18"/>
    </row>
    <row r="285" spans="2:33" ht="12.75" customHeight="1" x14ac:dyDescent="0.2">
      <c r="B285" s="30"/>
      <c r="D285" s="15"/>
      <c r="E285" s="83"/>
      <c r="F285" s="16" t="s">
        <v>188</v>
      </c>
      <c r="G285" s="44" t="s">
        <v>59</v>
      </c>
      <c r="H285" s="18"/>
      <c r="I285" s="16" t="s">
        <v>190</v>
      </c>
      <c r="J285" s="19" t="s">
        <v>59</v>
      </c>
      <c r="K285" s="17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>
        <v>651</v>
      </c>
      <c r="X285" s="18"/>
      <c r="Y285" s="18"/>
      <c r="Z285" s="18"/>
      <c r="AA285" s="18"/>
      <c r="AB285" s="18"/>
      <c r="AC285" s="18">
        <v>651</v>
      </c>
      <c r="AD285" s="18"/>
      <c r="AE285" s="18"/>
      <c r="AF285" s="18"/>
      <c r="AG285" s="18"/>
    </row>
    <row r="286" spans="2:33" ht="12.75" customHeight="1" x14ac:dyDescent="0.2">
      <c r="B286" s="30"/>
      <c r="D286" s="15"/>
      <c r="E286" s="83"/>
      <c r="F286" s="16" t="s">
        <v>191</v>
      </c>
      <c r="G286" s="44" t="s">
        <v>59</v>
      </c>
      <c r="H286" s="18"/>
      <c r="I286" s="16" t="s">
        <v>192</v>
      </c>
      <c r="J286" s="19" t="s">
        <v>59</v>
      </c>
      <c r="K286" s="17">
        <v>4</v>
      </c>
      <c r="L286" s="18"/>
      <c r="M286" s="18"/>
      <c r="N286" s="18"/>
      <c r="O286" s="18"/>
      <c r="P286" s="18"/>
      <c r="Q286" s="18"/>
      <c r="R286" s="18"/>
      <c r="S286" s="18"/>
      <c r="T286" s="18">
        <v>140</v>
      </c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>
        <v>140</v>
      </c>
    </row>
    <row r="287" spans="2:33" ht="12.75" customHeight="1" x14ac:dyDescent="0.2">
      <c r="B287" s="30"/>
      <c r="D287" s="15"/>
      <c r="E287" s="83"/>
      <c r="F287" s="16" t="s">
        <v>190</v>
      </c>
      <c r="G287" s="44" t="s">
        <v>59</v>
      </c>
      <c r="H287" s="18"/>
      <c r="I287" s="16" t="s">
        <v>194</v>
      </c>
      <c r="J287" s="19" t="s">
        <v>59</v>
      </c>
      <c r="K287" s="17"/>
      <c r="L287" s="18"/>
      <c r="M287" s="18"/>
      <c r="N287" s="18"/>
      <c r="O287" s="18"/>
      <c r="P287" s="18"/>
      <c r="Q287" s="18"/>
      <c r="R287" s="18">
        <v>158</v>
      </c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>
        <v>158</v>
      </c>
      <c r="AG287" s="18"/>
    </row>
    <row r="288" spans="2:33" ht="12.75" customHeight="1" x14ac:dyDescent="0.2">
      <c r="B288" s="30"/>
      <c r="D288" s="15"/>
      <c r="E288" s="83"/>
      <c r="F288" s="16" t="s">
        <v>192</v>
      </c>
      <c r="G288" s="17" t="s">
        <v>59</v>
      </c>
      <c r="H288" s="18"/>
      <c r="I288" s="16" t="s">
        <v>193</v>
      </c>
      <c r="J288" s="19" t="s">
        <v>59</v>
      </c>
      <c r="K288" s="17"/>
      <c r="L288" s="18"/>
      <c r="M288" s="18"/>
      <c r="N288" s="18"/>
      <c r="O288" s="18"/>
      <c r="P288" s="18"/>
      <c r="Q288" s="18"/>
      <c r="R288" s="18"/>
      <c r="S288" s="18"/>
      <c r="T288" s="18"/>
      <c r="U288" s="18">
        <v>18</v>
      </c>
      <c r="V288" s="18"/>
      <c r="W288" s="18"/>
      <c r="X288" s="18"/>
      <c r="Y288" s="18"/>
      <c r="Z288" s="18"/>
      <c r="AA288" s="18"/>
      <c r="AB288" s="18"/>
      <c r="AC288" s="18"/>
      <c r="AD288" s="18"/>
      <c r="AE288" s="18">
        <v>18</v>
      </c>
      <c r="AF288" s="18"/>
      <c r="AG288" s="18"/>
    </row>
    <row r="289" spans="2:33" ht="12.75" customHeight="1" x14ac:dyDescent="0.2">
      <c r="B289" s="30"/>
      <c r="D289" s="15"/>
      <c r="E289" s="83"/>
      <c r="F289" s="16" t="s">
        <v>182</v>
      </c>
      <c r="G289" s="44" t="s">
        <v>207</v>
      </c>
      <c r="H289" s="18"/>
      <c r="I289" s="16" t="s">
        <v>139</v>
      </c>
      <c r="J289" s="19" t="s">
        <v>207</v>
      </c>
      <c r="K289" s="17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>
        <v>89</v>
      </c>
      <c r="W289" s="18"/>
      <c r="X289" s="18"/>
      <c r="Y289" s="18"/>
      <c r="Z289" s="18"/>
      <c r="AA289" s="18"/>
      <c r="AB289" s="18"/>
      <c r="AC289" s="18">
        <v>89</v>
      </c>
      <c r="AD289" s="18"/>
      <c r="AE289" s="18"/>
      <c r="AF289" s="18"/>
      <c r="AG289" s="18"/>
    </row>
    <row r="290" spans="2:33" ht="12.75" customHeight="1" x14ac:dyDescent="0.2">
      <c r="B290" s="30"/>
      <c r="D290" s="15"/>
      <c r="E290" s="83"/>
      <c r="F290" s="16" t="s">
        <v>181</v>
      </c>
      <c r="G290" s="44" t="s">
        <v>59</v>
      </c>
      <c r="H290" s="18"/>
      <c r="I290" s="16" t="s">
        <v>139</v>
      </c>
      <c r="J290" s="19" t="s">
        <v>59</v>
      </c>
      <c r="K290" s="17"/>
      <c r="L290" s="18">
        <v>1</v>
      </c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>
        <v>85</v>
      </c>
      <c r="Y290" s="18"/>
      <c r="Z290" s="18"/>
      <c r="AA290" s="18"/>
      <c r="AB290" s="18"/>
      <c r="AC290" s="18">
        <v>85</v>
      </c>
      <c r="AD290" s="18"/>
      <c r="AE290" s="18"/>
      <c r="AF290" s="18"/>
      <c r="AG290" s="18"/>
    </row>
    <row r="291" spans="2:33" ht="12.75" customHeight="1" x14ac:dyDescent="0.2">
      <c r="B291" s="30"/>
      <c r="D291" s="15"/>
      <c r="E291" s="83"/>
      <c r="F291" s="16" t="s">
        <v>193</v>
      </c>
      <c r="G291" s="44" t="s">
        <v>59</v>
      </c>
      <c r="H291" s="18"/>
      <c r="I291" s="16" t="s">
        <v>139</v>
      </c>
      <c r="J291" s="19" t="s">
        <v>59</v>
      </c>
      <c r="K291" s="17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>
        <v>81</v>
      </c>
      <c r="AB291" s="18">
        <v>81</v>
      </c>
      <c r="AC291" s="18"/>
      <c r="AD291" s="18"/>
      <c r="AE291" s="18"/>
      <c r="AF291" s="18"/>
      <c r="AG291" s="18"/>
    </row>
    <row r="292" spans="2:33" ht="12.75" customHeight="1" x14ac:dyDescent="0.2">
      <c r="B292" s="30"/>
      <c r="D292" s="15"/>
      <c r="E292" s="84"/>
      <c r="F292" s="16" t="s">
        <v>194</v>
      </c>
      <c r="G292" s="44" t="s">
        <v>59</v>
      </c>
      <c r="H292" s="18"/>
      <c r="I292" s="16" t="s">
        <v>139</v>
      </c>
      <c r="J292" s="19" t="s">
        <v>59</v>
      </c>
      <c r="K292" s="17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>
        <v>78</v>
      </c>
      <c r="X292" s="18"/>
      <c r="Y292" s="18"/>
      <c r="Z292" s="18"/>
      <c r="AA292" s="18"/>
      <c r="AB292" s="18"/>
      <c r="AC292" s="18">
        <v>78</v>
      </c>
      <c r="AD292" s="18"/>
      <c r="AE292" s="18"/>
      <c r="AF292" s="18"/>
      <c r="AG292" s="18"/>
    </row>
    <row r="293" spans="2:33" ht="12.75" customHeight="1" x14ac:dyDescent="0.2">
      <c r="B293" s="31"/>
      <c r="D293" s="15"/>
      <c r="E293" s="15"/>
      <c r="F293" s="16"/>
      <c r="G293" s="17"/>
      <c r="H293" s="18"/>
      <c r="I293" s="16"/>
      <c r="J293" s="19"/>
      <c r="K293" s="17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</row>
    <row r="294" spans="2:33" ht="12.75" customHeight="1" x14ac:dyDescent="0.2">
      <c r="B294" s="30"/>
      <c r="D294" s="15">
        <v>440</v>
      </c>
      <c r="E294" s="76" t="s">
        <v>71</v>
      </c>
      <c r="F294" s="16" t="s">
        <v>139</v>
      </c>
      <c r="G294" s="17" t="s">
        <v>207</v>
      </c>
      <c r="H294" s="18"/>
      <c r="I294" s="16" t="s">
        <v>140</v>
      </c>
      <c r="J294" s="19" t="s">
        <v>207</v>
      </c>
      <c r="K294" s="17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>
        <v>97</v>
      </c>
      <c r="W294" s="18"/>
      <c r="X294" s="18"/>
      <c r="Y294" s="18"/>
      <c r="Z294" s="18"/>
      <c r="AA294" s="18"/>
      <c r="AB294" s="18"/>
      <c r="AC294" s="18">
        <v>97</v>
      </c>
      <c r="AD294" s="18"/>
      <c r="AE294" s="48"/>
      <c r="AF294" s="48"/>
      <c r="AG294" s="48"/>
    </row>
    <row r="295" spans="2:33" ht="12.75" customHeight="1" x14ac:dyDescent="0.2">
      <c r="B295" s="30"/>
      <c r="D295" s="15"/>
      <c r="E295" s="77"/>
      <c r="F295" s="16" t="s">
        <v>139</v>
      </c>
      <c r="G295" s="17" t="s">
        <v>59</v>
      </c>
      <c r="H295" s="18"/>
      <c r="I295" s="16" t="s">
        <v>136</v>
      </c>
      <c r="J295" s="19" t="s">
        <v>59</v>
      </c>
      <c r="K295" s="17"/>
      <c r="L295" s="18">
        <v>11</v>
      </c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>
        <v>1300</v>
      </c>
      <c r="Y295" s="18"/>
      <c r="Z295" s="18"/>
      <c r="AA295" s="18"/>
      <c r="AB295" s="18"/>
      <c r="AC295" s="18">
        <v>1300</v>
      </c>
      <c r="AD295" s="18"/>
      <c r="AE295" s="48"/>
      <c r="AF295" s="48"/>
      <c r="AG295" s="48"/>
    </row>
    <row r="296" spans="2:33" ht="12.75" customHeight="1" x14ac:dyDescent="0.2">
      <c r="B296" s="30"/>
      <c r="D296" s="15"/>
      <c r="E296" s="77"/>
      <c r="F296" s="16" t="s">
        <v>139</v>
      </c>
      <c r="G296" s="17" t="s">
        <v>59</v>
      </c>
      <c r="H296" s="18"/>
      <c r="I296" s="16" t="s">
        <v>136</v>
      </c>
      <c r="J296" s="19" t="s">
        <v>59</v>
      </c>
      <c r="K296" s="17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>
        <v>1300</v>
      </c>
      <c r="AB296" s="18">
        <v>1300</v>
      </c>
      <c r="AC296" s="18"/>
      <c r="AD296" s="18"/>
      <c r="AE296" s="48"/>
      <c r="AF296" s="48"/>
      <c r="AG296" s="48"/>
    </row>
    <row r="297" spans="2:33" ht="12.75" customHeight="1" x14ac:dyDescent="0.2">
      <c r="B297" s="30"/>
      <c r="D297" s="15"/>
      <c r="E297" s="77"/>
      <c r="F297" s="16" t="s">
        <v>139</v>
      </c>
      <c r="G297" s="17" t="s">
        <v>59</v>
      </c>
      <c r="H297" s="18"/>
      <c r="I297" s="16" t="s">
        <v>136</v>
      </c>
      <c r="J297" s="19" t="s">
        <v>59</v>
      </c>
      <c r="K297" s="17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>
        <v>1300</v>
      </c>
      <c r="X297" s="18"/>
      <c r="Y297" s="18"/>
      <c r="Z297" s="18"/>
      <c r="AA297" s="18"/>
      <c r="AB297" s="18"/>
      <c r="AC297" s="18">
        <v>1300</v>
      </c>
      <c r="AD297" s="18"/>
      <c r="AE297" s="48"/>
      <c r="AF297" s="48"/>
      <c r="AG297" s="48"/>
    </row>
    <row r="298" spans="2:33" ht="12.75" customHeight="1" x14ac:dyDescent="0.2">
      <c r="B298" s="30"/>
      <c r="D298" s="15"/>
      <c r="E298" s="77"/>
      <c r="F298" s="16" t="s">
        <v>140</v>
      </c>
      <c r="G298" s="17" t="s">
        <v>58</v>
      </c>
      <c r="H298" s="18"/>
      <c r="I298" s="16" t="s">
        <v>141</v>
      </c>
      <c r="J298" s="19" t="s">
        <v>58</v>
      </c>
      <c r="K298" s="17">
        <v>15</v>
      </c>
      <c r="L298" s="18"/>
      <c r="M298" s="18"/>
      <c r="N298" s="18">
        <f>41+36+30+24+19+14+10+7+6+4+4+3</f>
        <v>198</v>
      </c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>
        <v>605</v>
      </c>
      <c r="AA298" s="18"/>
      <c r="AB298" s="18"/>
      <c r="AC298" s="18"/>
      <c r="AD298" s="18">
        <v>605</v>
      </c>
      <c r="AE298" s="48"/>
      <c r="AF298" s="48"/>
      <c r="AG298" s="48"/>
    </row>
    <row r="299" spans="2:33" ht="12.75" customHeight="1" x14ac:dyDescent="0.2">
      <c r="B299" s="30"/>
      <c r="D299" s="15"/>
      <c r="E299" s="78"/>
      <c r="F299" s="16" t="s">
        <v>141</v>
      </c>
      <c r="G299" s="17" t="s">
        <v>58</v>
      </c>
      <c r="H299" s="18"/>
      <c r="I299" s="16" t="s">
        <v>136</v>
      </c>
      <c r="J299" s="19" t="s">
        <v>58</v>
      </c>
      <c r="K299" s="17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>
        <v>598</v>
      </c>
      <c r="AB299" s="18">
        <v>598</v>
      </c>
      <c r="AC299" s="18"/>
      <c r="AD299" s="18"/>
      <c r="AE299" s="48"/>
      <c r="AF299" s="48"/>
      <c r="AG299" s="48"/>
    </row>
    <row r="300" spans="2:33" ht="12.75" customHeight="1" x14ac:dyDescent="0.2">
      <c r="B300" s="30"/>
      <c r="D300" s="15"/>
      <c r="E300" s="76" t="s">
        <v>142</v>
      </c>
      <c r="F300" s="16" t="s">
        <v>143</v>
      </c>
      <c r="G300" s="17" t="s">
        <v>207</v>
      </c>
      <c r="H300" s="18"/>
      <c r="I300" s="16" t="s">
        <v>144</v>
      </c>
      <c r="J300" s="19" t="s">
        <v>207</v>
      </c>
      <c r="K300" s="17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>
        <v>104</v>
      </c>
      <c r="AA300" s="18"/>
      <c r="AB300" s="18"/>
      <c r="AC300" s="18"/>
      <c r="AD300" s="18">
        <v>104</v>
      </c>
      <c r="AE300" s="48"/>
      <c r="AF300" s="48"/>
      <c r="AG300" s="48"/>
    </row>
    <row r="301" spans="2:33" ht="12.75" customHeight="1" x14ac:dyDescent="0.2">
      <c r="B301" s="30"/>
      <c r="D301" s="15"/>
      <c r="E301" s="77"/>
      <c r="F301" s="16" t="s">
        <v>143</v>
      </c>
      <c r="G301" s="17" t="s">
        <v>59</v>
      </c>
      <c r="H301" s="18"/>
      <c r="I301" s="16" t="s">
        <v>136</v>
      </c>
      <c r="J301" s="19" t="s">
        <v>58</v>
      </c>
      <c r="K301" s="17"/>
      <c r="L301" s="18">
        <v>11</v>
      </c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>
        <v>1285</v>
      </c>
      <c r="Y301" s="18"/>
      <c r="Z301" s="18"/>
      <c r="AA301" s="18"/>
      <c r="AB301" s="18"/>
      <c r="AC301" s="18">
        <v>1285</v>
      </c>
      <c r="AD301" s="18"/>
      <c r="AE301" s="48"/>
      <c r="AF301" s="48"/>
      <c r="AG301" s="48"/>
    </row>
    <row r="302" spans="2:33" ht="12.75" customHeight="1" x14ac:dyDescent="0.2">
      <c r="B302" s="30"/>
      <c r="D302" s="15"/>
      <c r="E302" s="77"/>
      <c r="F302" s="16" t="s">
        <v>143</v>
      </c>
      <c r="G302" s="17" t="s">
        <v>59</v>
      </c>
      <c r="H302" s="18"/>
      <c r="I302" s="16" t="s">
        <v>145</v>
      </c>
      <c r="J302" s="19" t="s">
        <v>59</v>
      </c>
      <c r="K302" s="17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>
        <v>83</v>
      </c>
      <c r="X302" s="18"/>
      <c r="Y302" s="18"/>
      <c r="Z302" s="18"/>
      <c r="AA302" s="18"/>
      <c r="AB302" s="18"/>
      <c r="AC302" s="18">
        <v>83</v>
      </c>
      <c r="AD302" s="18"/>
      <c r="AE302" s="48"/>
      <c r="AF302" s="48"/>
      <c r="AG302" s="48"/>
    </row>
    <row r="303" spans="2:33" ht="12.75" customHeight="1" x14ac:dyDescent="0.2">
      <c r="B303" s="30"/>
      <c r="D303" s="15"/>
      <c r="E303" s="77"/>
      <c r="F303" s="16" t="s">
        <v>145</v>
      </c>
      <c r="G303" s="17" t="s">
        <v>59</v>
      </c>
      <c r="H303" s="18"/>
      <c r="I303" s="16" t="s">
        <v>146</v>
      </c>
      <c r="J303" s="19" t="s">
        <v>59</v>
      </c>
      <c r="K303" s="17">
        <v>15</v>
      </c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>
        <v>604</v>
      </c>
      <c r="AA303" s="18"/>
      <c r="AB303" s="18"/>
      <c r="AC303" s="18"/>
      <c r="AD303" s="18">
        <v>604</v>
      </c>
      <c r="AE303" s="48"/>
      <c r="AF303" s="48"/>
      <c r="AG303" s="48"/>
    </row>
    <row r="304" spans="2:33" ht="12.75" customHeight="1" x14ac:dyDescent="0.2">
      <c r="B304" s="30"/>
      <c r="D304" s="15"/>
      <c r="E304" s="78"/>
      <c r="F304" s="16" t="s">
        <v>144</v>
      </c>
      <c r="G304" s="17" t="s">
        <v>207</v>
      </c>
      <c r="H304" s="18"/>
      <c r="I304" s="16" t="s">
        <v>136</v>
      </c>
      <c r="J304" s="19" t="s">
        <v>58</v>
      </c>
      <c r="K304" s="17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>
        <v>1175</v>
      </c>
      <c r="W304" s="18"/>
      <c r="X304" s="18"/>
      <c r="Y304" s="18"/>
      <c r="Z304" s="18"/>
      <c r="AA304" s="18"/>
      <c r="AB304" s="18"/>
      <c r="AC304" s="18">
        <v>1175</v>
      </c>
      <c r="AD304" s="18"/>
      <c r="AE304" s="48"/>
      <c r="AF304" s="48"/>
      <c r="AG304" s="48"/>
    </row>
    <row r="305" spans="2:33" ht="12.75" customHeight="1" x14ac:dyDescent="0.2">
      <c r="B305" s="30"/>
      <c r="D305" s="15"/>
      <c r="E305" s="47" t="s">
        <v>147</v>
      </c>
      <c r="F305" s="16" t="s">
        <v>148</v>
      </c>
      <c r="G305" s="17" t="s">
        <v>59</v>
      </c>
      <c r="H305" s="18"/>
      <c r="I305" s="16" t="s">
        <v>149</v>
      </c>
      <c r="J305" s="19" t="s">
        <v>59</v>
      </c>
      <c r="K305" s="17">
        <v>1</v>
      </c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>
        <v>61</v>
      </c>
      <c r="AA305" s="18"/>
      <c r="AB305" s="18"/>
      <c r="AC305" s="18"/>
      <c r="AD305" s="18">
        <v>61</v>
      </c>
      <c r="AE305" s="48"/>
      <c r="AF305" s="48"/>
      <c r="AG305" s="48"/>
    </row>
    <row r="306" spans="2:33" ht="12.75" customHeight="1" x14ac:dyDescent="0.2">
      <c r="B306" s="31"/>
      <c r="D306" s="15"/>
      <c r="E306" s="46"/>
      <c r="F306" s="16"/>
      <c r="G306" s="17"/>
      <c r="H306" s="18"/>
      <c r="I306" s="16"/>
      <c r="J306" s="19"/>
      <c r="K306" s="17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48"/>
      <c r="AF306" s="48"/>
      <c r="AG306" s="48"/>
    </row>
    <row r="307" spans="2:33" ht="12.75" customHeight="1" x14ac:dyDescent="0.2">
      <c r="B307" s="30"/>
      <c r="D307" s="15">
        <v>441</v>
      </c>
      <c r="E307" s="76" t="s">
        <v>71</v>
      </c>
      <c r="F307" s="16" t="s">
        <v>136</v>
      </c>
      <c r="G307" s="17" t="s">
        <v>58</v>
      </c>
      <c r="H307" s="18"/>
      <c r="I307" s="16" t="s">
        <v>137</v>
      </c>
      <c r="J307" s="19" t="s">
        <v>58</v>
      </c>
      <c r="K307" s="17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>
        <v>197</v>
      </c>
      <c r="W307" s="18"/>
      <c r="X307" s="18"/>
      <c r="Y307" s="18"/>
      <c r="Z307" s="18"/>
      <c r="AA307" s="18"/>
      <c r="AB307" s="18"/>
      <c r="AC307" s="18">
        <v>197</v>
      </c>
      <c r="AD307" s="18"/>
      <c r="AE307" s="18"/>
      <c r="AF307" s="18"/>
      <c r="AG307" s="48"/>
    </row>
    <row r="308" spans="2:33" ht="12.75" customHeight="1" x14ac:dyDescent="0.2">
      <c r="B308" s="30"/>
      <c r="D308" s="15"/>
      <c r="E308" s="77"/>
      <c r="F308" s="16" t="s">
        <v>136</v>
      </c>
      <c r="G308" s="17" t="s">
        <v>58</v>
      </c>
      <c r="H308" s="18"/>
      <c r="I308" s="16" t="s">
        <v>137</v>
      </c>
      <c r="J308" s="19" t="s">
        <v>58</v>
      </c>
      <c r="K308" s="17"/>
      <c r="L308" s="18">
        <v>2</v>
      </c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>
        <v>197</v>
      </c>
      <c r="Y308" s="18"/>
      <c r="Z308" s="18"/>
      <c r="AA308" s="18"/>
      <c r="AB308" s="18"/>
      <c r="AC308" s="18">
        <v>197</v>
      </c>
      <c r="AD308" s="18"/>
      <c r="AE308" s="18"/>
      <c r="AF308" s="18"/>
      <c r="AG308" s="48"/>
    </row>
    <row r="309" spans="2:33" ht="12.75" customHeight="1" x14ac:dyDescent="0.2">
      <c r="B309" s="30"/>
      <c r="D309" s="15"/>
      <c r="E309" s="77"/>
      <c r="F309" s="16" t="s">
        <v>136</v>
      </c>
      <c r="G309" s="17" t="s">
        <v>58</v>
      </c>
      <c r="H309" s="18"/>
      <c r="I309" s="16" t="s">
        <v>137</v>
      </c>
      <c r="J309" s="19" t="s">
        <v>58</v>
      </c>
      <c r="K309" s="17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>
        <v>197</v>
      </c>
      <c r="AB309" s="18">
        <v>197</v>
      </c>
      <c r="AC309" s="18"/>
      <c r="AD309" s="18"/>
      <c r="AE309" s="18"/>
      <c r="AF309" s="18"/>
      <c r="AG309" s="48"/>
    </row>
    <row r="310" spans="2:33" ht="12.75" customHeight="1" x14ac:dyDescent="0.2">
      <c r="B310" s="30"/>
      <c r="D310" s="15"/>
      <c r="E310" s="77"/>
      <c r="F310" s="16" t="s">
        <v>136</v>
      </c>
      <c r="G310" s="17" t="s">
        <v>207</v>
      </c>
      <c r="H310" s="18"/>
      <c r="I310" s="16" t="s">
        <v>137</v>
      </c>
      <c r="J310" s="19" t="s">
        <v>207</v>
      </c>
      <c r="K310" s="17"/>
      <c r="L310" s="18">
        <v>2</v>
      </c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>
        <v>197</v>
      </c>
      <c r="Y310" s="18"/>
      <c r="Z310" s="18"/>
      <c r="AA310" s="18"/>
      <c r="AB310" s="18"/>
      <c r="AC310" s="18">
        <v>197</v>
      </c>
      <c r="AD310" s="18"/>
      <c r="AE310" s="18"/>
      <c r="AF310" s="18"/>
      <c r="AG310" s="48"/>
    </row>
    <row r="311" spans="2:33" ht="12.75" customHeight="1" x14ac:dyDescent="0.2">
      <c r="B311" s="30"/>
      <c r="D311" s="15"/>
      <c r="E311" s="77"/>
      <c r="F311" s="16" t="s">
        <v>136</v>
      </c>
      <c r="G311" s="17" t="s">
        <v>59</v>
      </c>
      <c r="H311" s="18"/>
      <c r="I311" s="16" t="s">
        <v>137</v>
      </c>
      <c r="J311" s="19" t="s">
        <v>59</v>
      </c>
      <c r="K311" s="17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>
        <v>197</v>
      </c>
      <c r="AB311" s="18">
        <v>197</v>
      </c>
      <c r="AC311" s="18"/>
      <c r="AD311" s="18"/>
      <c r="AE311" s="18"/>
      <c r="AF311" s="18"/>
      <c r="AG311" s="48"/>
    </row>
    <row r="312" spans="2:33" ht="12.75" customHeight="1" x14ac:dyDescent="0.2">
      <c r="B312" s="30"/>
      <c r="D312" s="15"/>
      <c r="E312" s="78"/>
      <c r="F312" s="16" t="s">
        <v>136</v>
      </c>
      <c r="G312" s="17" t="s">
        <v>59</v>
      </c>
      <c r="H312" s="18"/>
      <c r="I312" s="16" t="s">
        <v>137</v>
      </c>
      <c r="J312" s="19" t="s">
        <v>59</v>
      </c>
      <c r="K312" s="17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>
        <v>197</v>
      </c>
      <c r="X312" s="18"/>
      <c r="Y312" s="18"/>
      <c r="Z312" s="18"/>
      <c r="AA312" s="18"/>
      <c r="AB312" s="18"/>
      <c r="AC312" s="18">
        <v>197</v>
      </c>
      <c r="AD312" s="18"/>
      <c r="AE312" s="18"/>
      <c r="AF312" s="18"/>
      <c r="AG312" s="48"/>
    </row>
    <row r="313" spans="2:33" ht="12.75" customHeight="1" x14ac:dyDescent="0.2">
      <c r="B313" s="31"/>
      <c r="D313" s="66"/>
      <c r="E313" s="65"/>
      <c r="F313" s="16"/>
      <c r="G313" s="17"/>
      <c r="H313" s="18"/>
      <c r="I313" s="16"/>
      <c r="J313" s="19"/>
      <c r="K313" s="17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48"/>
    </row>
    <row r="314" spans="2:33" ht="12.75" customHeight="1" x14ac:dyDescent="0.2">
      <c r="B314" s="30"/>
      <c r="D314" s="15">
        <v>442</v>
      </c>
      <c r="E314" s="76" t="s">
        <v>138</v>
      </c>
      <c r="F314" s="16"/>
      <c r="G314" s="17"/>
      <c r="H314" s="18"/>
      <c r="I314" s="16"/>
      <c r="J314" s="19"/>
      <c r="K314" s="17"/>
      <c r="L314" s="18">
        <v>14</v>
      </c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>
        <f>361+724+540</f>
        <v>1625</v>
      </c>
      <c r="Y314" s="18"/>
      <c r="Z314" s="18"/>
      <c r="AA314" s="18"/>
      <c r="AB314" s="18"/>
      <c r="AC314" s="18">
        <v>1625</v>
      </c>
      <c r="AD314" s="18"/>
      <c r="AE314" s="18"/>
      <c r="AF314" s="18"/>
      <c r="AG314" s="18"/>
    </row>
    <row r="315" spans="2:33" ht="12.75" customHeight="1" x14ac:dyDescent="0.2">
      <c r="B315" s="30"/>
      <c r="D315" s="15"/>
      <c r="E315" s="78"/>
      <c r="F315" s="16"/>
      <c r="G315" s="17"/>
      <c r="H315" s="18"/>
      <c r="I315" s="16"/>
      <c r="J315" s="19"/>
      <c r="K315" s="17">
        <v>32</v>
      </c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>
        <v>1625</v>
      </c>
      <c r="AA315" s="18"/>
      <c r="AB315" s="18"/>
      <c r="AC315" s="18"/>
      <c r="AD315" s="18">
        <v>1625</v>
      </c>
      <c r="AE315" s="18"/>
      <c r="AF315" s="18"/>
      <c r="AG315" s="18"/>
    </row>
    <row r="316" spans="2:33" ht="12.75" customHeight="1" x14ac:dyDescent="0.2">
      <c r="B316" s="52"/>
      <c r="D316" s="119" t="s">
        <v>217</v>
      </c>
      <c r="E316" s="120"/>
      <c r="F316" s="120"/>
      <c r="G316" s="120"/>
      <c r="H316" s="120"/>
      <c r="I316" s="120"/>
      <c r="J316" s="121"/>
      <c r="K316" s="17"/>
      <c r="L316" s="17"/>
      <c r="M316" s="17"/>
      <c r="N316" s="17"/>
      <c r="O316" s="17"/>
      <c r="P316" s="17"/>
      <c r="Q316" s="17">
        <f>IF(SUM(Q262:Q315)=0,"",SUM(Q262:Q315))</f>
        <v>158</v>
      </c>
      <c r="R316" s="17">
        <f>IF(SUM(R262:R315)=0,"",SUM(R262:R315))</f>
        <v>462</v>
      </c>
      <c r="S316" s="17">
        <f>IF(SUM(S262:S315)=0,"",SUM(S262:S315))</f>
        <v>458</v>
      </c>
      <c r="T316" s="17"/>
      <c r="U316" s="17"/>
      <c r="V316" s="17">
        <f>IF(SUM(V262:V315)=0,"",SUM(V262:V315))</f>
        <v>2106</v>
      </c>
      <c r="W316" s="17">
        <f>IF(SUM(W262:W315)=0,"",SUM(W262:W315))</f>
        <v>2622</v>
      </c>
      <c r="X316" s="17">
        <f>IF(SUM(X262:X315)=0,"",SUM(X262:X315))</f>
        <v>5665</v>
      </c>
      <c r="Y316" s="17" t="str">
        <f>IF(SUM(Y262:Y315)=0,"",SUM(Y262:Y315))</f>
        <v/>
      </c>
      <c r="Z316" s="17"/>
      <c r="AA316" s="17"/>
      <c r="AB316" s="17"/>
      <c r="AC316" s="17">
        <f>IF(SUM(AC262:AC315)=0,"",SUM(AC262:AC315))</f>
        <v>10393</v>
      </c>
      <c r="AD316" s="17"/>
      <c r="AE316" s="17"/>
      <c r="AF316" s="17">
        <f>IF(SUM(AF262:AF315)=0,"",SUM(AF262:AF315))</f>
        <v>1078</v>
      </c>
      <c r="AG316" s="17"/>
    </row>
    <row r="317" spans="2:33" ht="12.75" customHeight="1" x14ac:dyDescent="0.2">
      <c r="B317" s="52"/>
      <c r="D317" s="68"/>
      <c r="E317" s="67"/>
      <c r="F317" s="16"/>
      <c r="G317" s="17"/>
      <c r="H317" s="18"/>
      <c r="I317" s="16"/>
      <c r="J317" s="19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</row>
    <row r="318" spans="2:33" ht="12.75" customHeight="1" x14ac:dyDescent="0.2">
      <c r="B318" s="52"/>
      <c r="D318" s="64"/>
      <c r="E318" s="57"/>
      <c r="F318" s="16"/>
      <c r="G318" s="17"/>
      <c r="H318" s="18"/>
      <c r="I318" s="16"/>
      <c r="J318" s="19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</row>
    <row r="319" spans="2:33" ht="12.75" customHeight="1" x14ac:dyDescent="0.2">
      <c r="B319" s="52">
        <v>1</v>
      </c>
      <c r="D319" s="96" t="s">
        <v>65</v>
      </c>
      <c r="E319" s="96"/>
      <c r="F319" s="96"/>
      <c r="G319" s="96"/>
      <c r="H319" s="96"/>
      <c r="I319" s="96"/>
      <c r="J319" s="97"/>
      <c r="K319" s="17">
        <f>SUM(K262:K315)</f>
        <v>141</v>
      </c>
      <c r="L319" s="17">
        <f>SUM(L262:L315)</f>
        <v>54</v>
      </c>
      <c r="M319" s="17"/>
      <c r="N319" s="17">
        <f>SUM(N262:N315)</f>
        <v>315</v>
      </c>
      <c r="O319" s="17">
        <f>SUM(O262:O315)</f>
        <v>127</v>
      </c>
      <c r="P319" s="17"/>
      <c r="Q319" s="70">
        <f>ROUND(Q316/5280,2)</f>
        <v>0.03</v>
      </c>
      <c r="R319" s="70">
        <f>ROUND(R316/5280,2)</f>
        <v>0.09</v>
      </c>
      <c r="S319" s="70">
        <f>ROUND(S316/5280,2)</f>
        <v>0.09</v>
      </c>
      <c r="T319" s="17">
        <f>SUM(T262:T315)</f>
        <v>1353</v>
      </c>
      <c r="U319" s="17">
        <f>SUM(U262:U315)</f>
        <v>18</v>
      </c>
      <c r="V319" s="70">
        <f>ROUND(V316/5280,2)</f>
        <v>0.4</v>
      </c>
      <c r="W319" s="70">
        <f>ROUND(W316/5280,2)</f>
        <v>0.5</v>
      </c>
      <c r="X319" s="70">
        <f>ROUND(X316/5280,2)</f>
        <v>1.07</v>
      </c>
      <c r="Y319" s="70"/>
      <c r="Z319" s="17">
        <f>SUM(Z262:Z315)</f>
        <v>5133</v>
      </c>
      <c r="AA319" s="17">
        <f>SUM(AA262:AA315)</f>
        <v>2373</v>
      </c>
      <c r="AB319" s="17">
        <f>SUM(AB262:AB315)</f>
        <v>2373</v>
      </c>
      <c r="AC319" s="70">
        <f>ROUND(AC316/5280,2)</f>
        <v>1.97</v>
      </c>
      <c r="AD319" s="17">
        <f>SUM(AD262:AD315)</f>
        <v>5133</v>
      </c>
      <c r="AE319" s="17">
        <f>SUM(AE262:AE315)</f>
        <v>18</v>
      </c>
      <c r="AF319" s="70">
        <f>ROUND(AF316/5280,2)</f>
        <v>0.2</v>
      </c>
      <c r="AG319" s="17">
        <f>SUM(AG262:AG315)</f>
        <v>1353</v>
      </c>
    </row>
    <row r="320" spans="2:33" ht="12.75" customHeight="1" x14ac:dyDescent="0.2">
      <c r="B320" s="52">
        <v>1</v>
      </c>
      <c r="D320" s="96" t="s">
        <v>214</v>
      </c>
      <c r="E320" s="96"/>
      <c r="F320" s="96"/>
      <c r="G320" s="96"/>
      <c r="H320" s="96"/>
      <c r="I320" s="96"/>
      <c r="J320" s="97"/>
      <c r="K320" s="17">
        <f>K84</f>
        <v>58</v>
      </c>
      <c r="L320" s="17">
        <f>L84</f>
        <v>143</v>
      </c>
      <c r="M320" s="17"/>
      <c r="N320" s="17">
        <f>N84</f>
        <v>177</v>
      </c>
      <c r="O320" s="17">
        <f>O84</f>
        <v>95</v>
      </c>
      <c r="P320" s="17"/>
      <c r="Q320" s="70">
        <f>ROUND(Q84,2)</f>
        <v>0.02</v>
      </c>
      <c r="R320" s="70">
        <f>ROUND(R84,2)</f>
        <v>0.03</v>
      </c>
      <c r="S320" s="70">
        <f>ROUND(S84,2)</f>
        <v>0.04</v>
      </c>
      <c r="T320" s="17">
        <f>T84</f>
        <v>422</v>
      </c>
      <c r="U320" s="17"/>
      <c r="V320" s="70">
        <f>ROUND(V84,2)</f>
        <v>1.23</v>
      </c>
      <c r="W320" s="70">
        <f>ROUND(W84,2)</f>
        <v>1.47</v>
      </c>
      <c r="X320" s="70">
        <f>ROUND(X84,2)</f>
        <v>3.08</v>
      </c>
      <c r="Y320" s="70">
        <f>ROUND(Y84,2)</f>
        <v>0.11</v>
      </c>
      <c r="Z320" s="17">
        <f>Z84</f>
        <v>3485</v>
      </c>
      <c r="AA320" s="17">
        <f>AA84</f>
        <v>705</v>
      </c>
      <c r="AB320" s="17">
        <f>AB84</f>
        <v>705</v>
      </c>
      <c r="AC320" s="70">
        <f>ROUND(AC84,2)</f>
        <v>5.98</v>
      </c>
      <c r="AD320" s="17">
        <f>AD84</f>
        <v>3485</v>
      </c>
      <c r="AE320" s="17"/>
      <c r="AF320" s="70">
        <f>ROUND(AF84,2)</f>
        <v>0.1</v>
      </c>
      <c r="AG320" s="17">
        <f>AG84</f>
        <v>422</v>
      </c>
    </row>
    <row r="321" spans="2:41" ht="12.75" customHeight="1" x14ac:dyDescent="0.2">
      <c r="B321" s="52">
        <v>1</v>
      </c>
      <c r="D321" s="96" t="s">
        <v>215</v>
      </c>
      <c r="E321" s="96"/>
      <c r="F321" s="96"/>
      <c r="G321" s="96"/>
      <c r="H321" s="96"/>
      <c r="I321" s="96"/>
      <c r="J321" s="97"/>
      <c r="K321" s="17">
        <f>K163</f>
        <v>82</v>
      </c>
      <c r="L321" s="17">
        <f>L163</f>
        <v>16</v>
      </c>
      <c r="M321" s="17">
        <f>M163</f>
        <v>56</v>
      </c>
      <c r="N321" s="17">
        <f>N163</f>
        <v>38</v>
      </c>
      <c r="O321" s="17"/>
      <c r="P321" s="17">
        <f t="shared" ref="P321:U321" si="47">P163</f>
        <v>1</v>
      </c>
      <c r="Q321" s="70">
        <f>ROUND(Q163,2)</f>
        <v>0.44</v>
      </c>
      <c r="R321" s="70">
        <f>ROUND(R163,2)</f>
        <v>0.44</v>
      </c>
      <c r="S321" s="70">
        <f>ROUND(S163,2)</f>
        <v>0.11</v>
      </c>
      <c r="T321" s="17">
        <f t="shared" si="47"/>
        <v>1589</v>
      </c>
      <c r="U321" s="17">
        <f t="shared" si="47"/>
        <v>537</v>
      </c>
      <c r="V321" s="70">
        <f>ROUND(V163,2)</f>
        <v>0.72</v>
      </c>
      <c r="W321" s="70">
        <f>ROUND(W163,2)</f>
        <v>0.7</v>
      </c>
      <c r="X321" s="70">
        <f>ROUND(X163,2)</f>
        <v>0.2</v>
      </c>
      <c r="Y321" s="70"/>
      <c r="Z321" s="17">
        <f t="shared" ref="Z321:AG321" si="48">Z163</f>
        <v>1649</v>
      </c>
      <c r="AA321" s="17">
        <f t="shared" si="48"/>
        <v>283</v>
      </c>
      <c r="AB321" s="17">
        <f t="shared" si="48"/>
        <v>283</v>
      </c>
      <c r="AC321" s="70">
        <f>ROUND(AC163,2)</f>
        <v>1.61</v>
      </c>
      <c r="AD321" s="17">
        <f t="shared" si="48"/>
        <v>1649</v>
      </c>
      <c r="AE321" s="17">
        <f t="shared" si="48"/>
        <v>537</v>
      </c>
      <c r="AF321" s="70">
        <f>ROUND(AF163,2)</f>
        <v>0.99</v>
      </c>
      <c r="AG321" s="17">
        <f t="shared" si="48"/>
        <v>1589</v>
      </c>
    </row>
    <row r="322" spans="2:41" ht="12.75" customHeight="1" x14ac:dyDescent="0.2">
      <c r="B322" s="52">
        <v>1</v>
      </c>
      <c r="D322" s="96" t="s">
        <v>216</v>
      </c>
      <c r="E322" s="96"/>
      <c r="F322" s="96"/>
      <c r="G322" s="96"/>
      <c r="H322" s="96"/>
      <c r="I322" s="96"/>
      <c r="J322" s="97"/>
      <c r="K322" s="17">
        <f t="shared" ref="K322:U322" si="49">K242</f>
        <v>77</v>
      </c>
      <c r="L322" s="17">
        <f t="shared" si="49"/>
        <v>42</v>
      </c>
      <c r="M322" s="17">
        <f t="shared" si="49"/>
        <v>10</v>
      </c>
      <c r="N322" s="17">
        <f t="shared" si="49"/>
        <v>41</v>
      </c>
      <c r="O322" s="17">
        <f t="shared" si="49"/>
        <v>94</v>
      </c>
      <c r="P322" s="17">
        <f t="shared" si="49"/>
        <v>1</v>
      </c>
      <c r="Q322" s="70">
        <f>ROUND(Q242,2)</f>
        <v>0.52</v>
      </c>
      <c r="R322" s="70">
        <f>ROUND(R242,2)</f>
        <v>0.46</v>
      </c>
      <c r="S322" s="70">
        <f>ROUND(S242,2)</f>
        <v>0.52</v>
      </c>
      <c r="T322" s="17">
        <f t="shared" si="49"/>
        <v>952</v>
      </c>
      <c r="U322" s="17">
        <f t="shared" si="49"/>
        <v>1094</v>
      </c>
      <c r="V322" s="70">
        <f>ROUND(V242,2)</f>
        <v>0.5</v>
      </c>
      <c r="W322" s="70">
        <f>ROUND(W242,2)</f>
        <v>0.44</v>
      </c>
      <c r="X322" s="70">
        <f>ROUND(X242,2)</f>
        <v>0.41</v>
      </c>
      <c r="Y322" s="70"/>
      <c r="Z322" s="17">
        <f>Z242</f>
        <v>2228</v>
      </c>
      <c r="AA322" s="17"/>
      <c r="AB322" s="17"/>
      <c r="AC322" s="70">
        <f>ROUND(AC242,2)</f>
        <v>1.35</v>
      </c>
      <c r="AD322" s="17">
        <f>AD242</f>
        <v>2228</v>
      </c>
      <c r="AE322" s="17">
        <f>AE242</f>
        <v>1094</v>
      </c>
      <c r="AF322" s="70">
        <f>ROUND(AF242,2)</f>
        <v>1.51</v>
      </c>
      <c r="AG322" s="17">
        <f>AG242</f>
        <v>952</v>
      </c>
    </row>
    <row r="323" spans="2:41" ht="12.75" customHeight="1" thickBot="1" x14ac:dyDescent="0.25">
      <c r="B323" s="32"/>
      <c r="D323" s="93"/>
      <c r="E323" s="94"/>
      <c r="F323" s="94"/>
      <c r="G323" s="94"/>
      <c r="H323" s="94"/>
      <c r="I323" s="94"/>
      <c r="J323" s="95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</row>
    <row r="324" spans="2:41" ht="22.5" customHeight="1" x14ac:dyDescent="0.2">
      <c r="B324" s="5" t="s">
        <v>12</v>
      </c>
      <c r="D324" s="116" t="s">
        <v>3</v>
      </c>
      <c r="E324" s="117"/>
      <c r="F324" s="117"/>
      <c r="G324" s="117"/>
      <c r="H324" s="117"/>
      <c r="I324" s="117"/>
      <c r="J324" s="118"/>
      <c r="K324" s="73">
        <f>SUM(K319:M322)</f>
        <v>679</v>
      </c>
      <c r="L324" s="74"/>
      <c r="M324" s="75"/>
      <c r="N324" s="20">
        <f t="shared" ref="N324:P324" si="50">SUM(N319:N322)</f>
        <v>571</v>
      </c>
      <c r="O324" s="20">
        <f t="shared" si="50"/>
        <v>316</v>
      </c>
      <c r="P324" s="20">
        <f t="shared" si="50"/>
        <v>2</v>
      </c>
      <c r="Q324" s="98">
        <f>SUM(Q319:R322)</f>
        <v>2.0300000000000002</v>
      </c>
      <c r="R324" s="99"/>
      <c r="S324" s="43">
        <f>SUM(S319:S322)</f>
        <v>0.76</v>
      </c>
      <c r="T324" s="20">
        <f>SUM(T319:T322)</f>
        <v>4316</v>
      </c>
      <c r="U324" s="20">
        <f>SUM(U319:U322)</f>
        <v>1649</v>
      </c>
      <c r="V324" s="98">
        <f>SUM(V319:W322)</f>
        <v>5.96</v>
      </c>
      <c r="W324" s="99"/>
      <c r="X324" s="43">
        <f t="shared" ref="X324:AG324" si="51">SUM(X319:X322)</f>
        <v>4.7600000000000007</v>
      </c>
      <c r="Y324" s="43">
        <f t="shared" si="51"/>
        <v>0.11</v>
      </c>
      <c r="Z324" s="20">
        <f t="shared" si="51"/>
        <v>12495</v>
      </c>
      <c r="AA324" s="20">
        <f t="shared" si="51"/>
        <v>3361</v>
      </c>
      <c r="AB324" s="20">
        <f t="shared" si="51"/>
        <v>3361</v>
      </c>
      <c r="AC324" s="43">
        <f t="shared" si="51"/>
        <v>10.91</v>
      </c>
      <c r="AD324" s="20">
        <f t="shared" si="51"/>
        <v>12495</v>
      </c>
      <c r="AE324" s="20">
        <f t="shared" si="51"/>
        <v>1649</v>
      </c>
      <c r="AF324" s="43">
        <f t="shared" si="51"/>
        <v>2.8</v>
      </c>
      <c r="AG324" s="20">
        <f t="shared" si="51"/>
        <v>4316</v>
      </c>
      <c r="AJ324" s="5" t="str">
        <f t="shared" ref="AJ324" si="52">IF(SUM(Q324:S324)=AF324,"OK","ERR")</f>
        <v>ERR</v>
      </c>
      <c r="AK324" s="5" t="str">
        <f t="shared" ref="AK324" si="53">IF(T324=AG324,"OK","ERR")</f>
        <v>OK</v>
      </c>
      <c r="AL324" s="5" t="str">
        <f t="shared" ref="AL324" si="54">IF(U324=AE324,"OK","ERR")</f>
        <v>OK</v>
      </c>
      <c r="AM324" s="5" t="str">
        <f>IF((V324+W324+X324+(2*Y324))=AC324,"OK","ERR")</f>
        <v>ERR</v>
      </c>
      <c r="AN324" s="5" t="str">
        <f>IF(Z324=AD324,"OK","ERR")</f>
        <v>OK</v>
      </c>
      <c r="AO324" s="5" t="str">
        <f>IF(AA324=AB324,"OK","ERR")</f>
        <v>OK</v>
      </c>
    </row>
  </sheetData>
  <mergeCells count="176">
    <mergeCell ref="AL11:AL23"/>
    <mergeCell ref="AM11:AM23"/>
    <mergeCell ref="AN11:AN23"/>
    <mergeCell ref="AO11:AO23"/>
    <mergeCell ref="AC169:AC180"/>
    <mergeCell ref="AD169:AD180"/>
    <mergeCell ref="D83:J83"/>
    <mergeCell ref="D162:J162"/>
    <mergeCell ref="D241:J241"/>
    <mergeCell ref="E65:E81"/>
    <mergeCell ref="I24:J24"/>
    <mergeCell ref="F24:G24"/>
    <mergeCell ref="AF169:AF180"/>
    <mergeCell ref="E191:E199"/>
    <mergeCell ref="E200:E209"/>
    <mergeCell ref="E211:E214"/>
    <mergeCell ref="AG169:AG180"/>
    <mergeCell ref="I103:J103"/>
    <mergeCell ref="E30:E42"/>
    <mergeCell ref="E44:E50"/>
    <mergeCell ref="E52:E64"/>
    <mergeCell ref="E25:E28"/>
    <mergeCell ref="N169:N180"/>
    <mergeCell ref="P169:P180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Q169:Q180"/>
    <mergeCell ref="AJ11:AJ23"/>
    <mergeCell ref="AK11:AK23"/>
    <mergeCell ref="X169:X180"/>
    <mergeCell ref="Z169:Z180"/>
    <mergeCell ref="S169:S180"/>
    <mergeCell ref="T169:T180"/>
    <mergeCell ref="U169:U180"/>
    <mergeCell ref="V169:V180"/>
    <mergeCell ref="W169:W180"/>
    <mergeCell ref="AB90:AB101"/>
    <mergeCell ref="AE90:AE101"/>
    <mergeCell ref="Y169:Y180"/>
    <mergeCell ref="V324:W324"/>
    <mergeCell ref="E215:E232"/>
    <mergeCell ref="E294:E299"/>
    <mergeCell ref="E300:E304"/>
    <mergeCell ref="E307:E312"/>
    <mergeCell ref="E314:E315"/>
    <mergeCell ref="Q248:Q259"/>
    <mergeCell ref="D246:J246"/>
    <mergeCell ref="D247:D260"/>
    <mergeCell ref="E269:E292"/>
    <mergeCell ref="F247:J260"/>
    <mergeCell ref="D242:J242"/>
    <mergeCell ref="D244:AG244"/>
    <mergeCell ref="D245:J245"/>
    <mergeCell ref="P248:P259"/>
    <mergeCell ref="Y248:Y259"/>
    <mergeCell ref="O248:O259"/>
    <mergeCell ref="AB248:AB259"/>
    <mergeCell ref="AE248:AE259"/>
    <mergeCell ref="E233:E239"/>
    <mergeCell ref="D319:J319"/>
    <mergeCell ref="D324:J324"/>
    <mergeCell ref="D320:J320"/>
    <mergeCell ref="D316:J316"/>
    <mergeCell ref="K90:K101"/>
    <mergeCell ref="L90:L101"/>
    <mergeCell ref="M90:M101"/>
    <mergeCell ref="Q90:Q101"/>
    <mergeCell ref="R90:R101"/>
    <mergeCell ref="S90:S101"/>
    <mergeCell ref="AA90:AA101"/>
    <mergeCell ref="AC90:AC101"/>
    <mergeCell ref="T90:T101"/>
    <mergeCell ref="U90:U101"/>
    <mergeCell ref="V90:V101"/>
    <mergeCell ref="W90:W101"/>
    <mergeCell ref="N90:N101"/>
    <mergeCell ref="P90:P101"/>
    <mergeCell ref="Y90:Y101"/>
    <mergeCell ref="O90:O101"/>
    <mergeCell ref="D7:AG7"/>
    <mergeCell ref="AF11:AF22"/>
    <mergeCell ref="AD11:AD22"/>
    <mergeCell ref="D10:D23"/>
    <mergeCell ref="D8:J8"/>
    <mergeCell ref="D9:J9"/>
    <mergeCell ref="S11:S22"/>
    <mergeCell ref="T11:T22"/>
    <mergeCell ref="U11:U22"/>
    <mergeCell ref="V11:V22"/>
    <mergeCell ref="N11:N22"/>
    <mergeCell ref="Y11:Y22"/>
    <mergeCell ref="P11:P22"/>
    <mergeCell ref="F10:J23"/>
    <mergeCell ref="R11:R22"/>
    <mergeCell ref="Z11:Z22"/>
    <mergeCell ref="O11:O22"/>
    <mergeCell ref="AB11:AB22"/>
    <mergeCell ref="AE11:AE22"/>
    <mergeCell ref="F103:G103"/>
    <mergeCell ref="B168:B181"/>
    <mergeCell ref="B247:B260"/>
    <mergeCell ref="AA248:AA259"/>
    <mergeCell ref="AC248:AC259"/>
    <mergeCell ref="AD248:AD259"/>
    <mergeCell ref="AF248:AF259"/>
    <mergeCell ref="V248:V259"/>
    <mergeCell ref="W248:W259"/>
    <mergeCell ref="X248:X259"/>
    <mergeCell ref="Z248:Z259"/>
    <mergeCell ref="R248:R259"/>
    <mergeCell ref="S248:S259"/>
    <mergeCell ref="T248:T259"/>
    <mergeCell ref="U248:U259"/>
    <mergeCell ref="K248:K259"/>
    <mergeCell ref="L248:L259"/>
    <mergeCell ref="M248:M259"/>
    <mergeCell ref="R169:R180"/>
    <mergeCell ref="AB169:AB180"/>
    <mergeCell ref="AE169:AE180"/>
    <mergeCell ref="F182:G182"/>
    <mergeCell ref="I182:J182"/>
    <mergeCell ref="O169:O180"/>
    <mergeCell ref="B10:B23"/>
    <mergeCell ref="B89:B102"/>
    <mergeCell ref="D86:AG86"/>
    <mergeCell ref="D87:J87"/>
    <mergeCell ref="D88:J88"/>
    <mergeCell ref="D89:D102"/>
    <mergeCell ref="AA11:AA22"/>
    <mergeCell ref="AC11:AC22"/>
    <mergeCell ref="W11:W22"/>
    <mergeCell ref="X11:X22"/>
    <mergeCell ref="D84:J84"/>
    <mergeCell ref="K11:K22"/>
    <mergeCell ref="L11:L22"/>
    <mergeCell ref="M11:M22"/>
    <mergeCell ref="Q11:Q22"/>
    <mergeCell ref="E10:E23"/>
    <mergeCell ref="AG11:AG22"/>
    <mergeCell ref="AG90:AG101"/>
    <mergeCell ref="E89:E102"/>
    <mergeCell ref="F89:J102"/>
    <mergeCell ref="AD90:AD101"/>
    <mergeCell ref="AF90:AF101"/>
    <mergeCell ref="X90:X101"/>
    <mergeCell ref="Z90:Z101"/>
    <mergeCell ref="K324:M324"/>
    <mergeCell ref="E262:E268"/>
    <mergeCell ref="E183:E190"/>
    <mergeCell ref="E104:E106"/>
    <mergeCell ref="E107:E116"/>
    <mergeCell ref="E247:E260"/>
    <mergeCell ref="E117:E125"/>
    <mergeCell ref="E126:E130"/>
    <mergeCell ref="E131:E137"/>
    <mergeCell ref="E147:E148"/>
    <mergeCell ref="E139:E146"/>
    <mergeCell ref="E149:E154"/>
    <mergeCell ref="D163:J163"/>
    <mergeCell ref="F261:G261"/>
    <mergeCell ref="I261:J261"/>
    <mergeCell ref="E155:E161"/>
    <mergeCell ref="D165:AG165"/>
    <mergeCell ref="AG248:AG259"/>
    <mergeCell ref="N248:N259"/>
    <mergeCell ref="AA169:AA180"/>
    <mergeCell ref="D323:J323"/>
    <mergeCell ref="D321:J321"/>
    <mergeCell ref="D322:J322"/>
    <mergeCell ref="Q324:R324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566803-2A5C-4546-ABB9-0D70F0AF955B}">
  <ds:schemaRefs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Lacher, James</cp:lastModifiedBy>
  <cp:lastPrinted>2015-05-18T13:50:30Z</cp:lastPrinted>
  <dcterms:created xsi:type="dcterms:W3CDTF">2005-09-27T11:52:28Z</dcterms:created>
  <dcterms:modified xsi:type="dcterms:W3CDTF">2022-05-24T15:28:06Z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