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2\michael.boyer\dms92717\"/>
    </mc:Choice>
  </mc:AlternateContent>
  <xr:revisionPtr revIDLastSave="0" documentId="13_ncr:1_{CB7B9830-2E57-441D-8AE8-268EFBCD13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 1" sheetId="16" r:id="rId1"/>
  </sheets>
  <externalReferences>
    <externalReference r:id="rId2"/>
  </externalReferences>
  <definedNames>
    <definedName name="_xlnm._FilterDatabase" localSheetId="0" hidden="1">'Sheet 1'!$D$26:$BK$88</definedName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" i="16" l="1"/>
  <c r="O28" i="16"/>
  <c r="K28" i="16"/>
  <c r="Q28" i="16"/>
  <c r="Q27" i="16"/>
  <c r="G28" i="16"/>
  <c r="G40" i="16"/>
  <c r="G43" i="16"/>
  <c r="Y13" i="16"/>
  <c r="X11" i="16"/>
  <c r="V11" i="16"/>
  <c r="Y11" i="16"/>
  <c r="S11" i="16"/>
  <c r="P11" i="16"/>
  <c r="R13" i="16"/>
  <c r="N36" i="16"/>
  <c r="G33" i="16"/>
  <c r="I33" i="16" s="1"/>
  <c r="J32" i="16"/>
  <c r="G32" i="16"/>
  <c r="I32" i="16" s="1"/>
  <c r="G27" i="16"/>
  <c r="Y33" i="16" l="1"/>
  <c r="U33" i="16"/>
  <c r="K32" i="16"/>
  <c r="O32" i="16"/>
  <c r="P32" i="16"/>
  <c r="AB36" i="16"/>
  <c r="AB25" i="16"/>
  <c r="AB13" i="16"/>
  <c r="AB12" i="16"/>
  <c r="O36" i="16"/>
  <c r="N25" i="16"/>
  <c r="N13" i="16"/>
  <c r="N12" i="16"/>
  <c r="M12" i="16"/>
  <c r="M25" i="16"/>
  <c r="M13" i="16"/>
  <c r="Z43" i="16"/>
  <c r="G31" i="16"/>
  <c r="I31" i="16" s="1"/>
  <c r="G37" i="16"/>
  <c r="I37" i="16" s="1"/>
  <c r="G47" i="16"/>
  <c r="Z47" i="16" s="1"/>
  <c r="G46" i="16"/>
  <c r="I46" i="16" s="1"/>
  <c r="L25" i="16"/>
  <c r="L13" i="16"/>
  <c r="L12" i="16"/>
  <c r="Z25" i="16"/>
  <c r="Z13" i="16"/>
  <c r="Z12" i="16"/>
  <c r="S25" i="16"/>
  <c r="S13" i="16"/>
  <c r="S12" i="16"/>
  <c r="I40" i="16"/>
  <c r="Y40" i="16" s="1"/>
  <c r="Y46" i="16" l="1"/>
  <c r="W46" i="16"/>
  <c r="K40" i="16"/>
  <c r="W40" i="16"/>
  <c r="AB88" i="16"/>
  <c r="L43" i="16"/>
  <c r="I43" i="16"/>
  <c r="T37" i="16"/>
  <c r="O37" i="16"/>
  <c r="K37" i="16"/>
  <c r="Z46" i="16"/>
  <c r="I47" i="16"/>
  <c r="U46" i="16"/>
  <c r="S46" i="16"/>
  <c r="O46" i="16"/>
  <c r="K46" i="16"/>
  <c r="L47" i="16"/>
  <c r="L46" i="16"/>
  <c r="L40" i="16"/>
  <c r="O40" i="16"/>
  <c r="S40" i="16"/>
  <c r="Z40" i="16"/>
  <c r="U40" i="16"/>
  <c r="Y47" i="16" l="1"/>
  <c r="W47" i="16"/>
  <c r="U43" i="16"/>
  <c r="W43" i="16"/>
  <c r="Y43" i="16"/>
  <c r="K43" i="16"/>
  <c r="O43" i="16"/>
  <c r="U47" i="16"/>
  <c r="S43" i="16"/>
  <c r="N88" i="16"/>
  <c r="S47" i="16"/>
  <c r="O47" i="16"/>
  <c r="K47" i="16"/>
  <c r="L88" i="16"/>
  <c r="Z88" i="16"/>
  <c r="K27" i="16"/>
  <c r="K25" i="16"/>
  <c r="K13" i="16"/>
  <c r="K12" i="16"/>
  <c r="R11" i="16"/>
  <c r="R25" i="16"/>
  <c r="Q13" i="16"/>
  <c r="T27" i="16"/>
  <c r="O27" i="16"/>
  <c r="P25" i="16"/>
  <c r="P13" i="16"/>
  <c r="P12" i="16"/>
  <c r="X43" i="16"/>
  <c r="X13" i="16"/>
  <c r="W13" i="16"/>
  <c r="W11" i="16"/>
  <c r="W33" i="16" s="1"/>
  <c r="V43" i="16"/>
  <c r="V13" i="16"/>
  <c r="Y25" i="16"/>
  <c r="X25" i="16"/>
  <c r="X12" i="16"/>
  <c r="U25" i="16"/>
  <c r="U13" i="16"/>
  <c r="U12" i="16"/>
  <c r="O31" i="16"/>
  <c r="W25" i="16"/>
  <c r="V25" i="16"/>
  <c r="V12" i="16"/>
  <c r="R36" i="16" l="1"/>
  <c r="M36" i="16" s="1"/>
  <c r="M88" i="16" s="1"/>
  <c r="O88" i="16"/>
  <c r="S88" i="16"/>
  <c r="X40" i="16"/>
  <c r="X46" i="16"/>
  <c r="X47" i="16"/>
  <c r="V40" i="16"/>
  <c r="V46" i="16"/>
  <c r="V47" i="16"/>
  <c r="K31" i="16"/>
  <c r="U31" i="16"/>
  <c r="Y31" i="16"/>
  <c r="P31" i="16"/>
  <c r="W31" i="16"/>
  <c r="U88" i="16" l="1"/>
  <c r="K88" i="16"/>
  <c r="P88" i="16"/>
  <c r="X88" i="16"/>
  <c r="V88" i="16"/>
  <c r="AA27" i="16" l="1"/>
  <c r="Q11" i="16"/>
  <c r="Q25" i="16"/>
  <c r="Q12" i="16"/>
  <c r="Q32" i="16" l="1"/>
  <c r="Q37" i="16"/>
  <c r="Q43" i="16"/>
  <c r="Q40" i="16"/>
  <c r="Q46" i="16"/>
  <c r="Q47" i="16"/>
  <c r="Q31" i="16"/>
  <c r="AK13" i="16"/>
  <c r="AJ13" i="16"/>
  <c r="I329" i="16"/>
  <c r="G329" i="16"/>
  <c r="I328" i="16"/>
  <c r="G328" i="16"/>
  <c r="I327" i="16"/>
  <c r="G327" i="16"/>
  <c r="I326" i="16"/>
  <c r="G326" i="16"/>
  <c r="I325" i="16"/>
  <c r="G325" i="16"/>
  <c r="I324" i="16"/>
  <c r="G324" i="16"/>
  <c r="I323" i="16"/>
  <c r="G323" i="16"/>
  <c r="I322" i="16"/>
  <c r="G322" i="16"/>
  <c r="I321" i="16"/>
  <c r="G321" i="16"/>
  <c r="I320" i="16"/>
  <c r="G320" i="16"/>
  <c r="I319" i="16"/>
  <c r="G319" i="16"/>
  <c r="I318" i="16"/>
  <c r="G318" i="16"/>
  <c r="I317" i="16"/>
  <c r="G317" i="16"/>
  <c r="I316" i="16"/>
  <c r="G316" i="16"/>
  <c r="I315" i="16"/>
  <c r="G315" i="16"/>
  <c r="I314" i="16"/>
  <c r="G314" i="16"/>
  <c r="I313" i="16"/>
  <c r="G313" i="16"/>
  <c r="I312" i="16"/>
  <c r="G312" i="16"/>
  <c r="I311" i="16"/>
  <c r="G311" i="16"/>
  <c r="I310" i="16"/>
  <c r="G310" i="16"/>
  <c r="I309" i="16"/>
  <c r="G309" i="16"/>
  <c r="I308" i="16"/>
  <c r="G308" i="16"/>
  <c r="I307" i="16"/>
  <c r="G307" i="16"/>
  <c r="I306" i="16"/>
  <c r="G306" i="16"/>
  <c r="I305" i="16"/>
  <c r="G305" i="16"/>
  <c r="I304" i="16"/>
  <c r="G304" i="16"/>
  <c r="I303" i="16"/>
  <c r="G303" i="16"/>
  <c r="I302" i="16"/>
  <c r="G302" i="16"/>
  <c r="I301" i="16"/>
  <c r="G301" i="16"/>
  <c r="I300" i="16"/>
  <c r="G300" i="16"/>
  <c r="I299" i="16"/>
  <c r="G299" i="16"/>
  <c r="I298" i="16"/>
  <c r="G298" i="16"/>
  <c r="I297" i="16"/>
  <c r="G297" i="16"/>
  <c r="I296" i="16"/>
  <c r="G296" i="16"/>
  <c r="I295" i="16"/>
  <c r="G295" i="16"/>
  <c r="I294" i="16"/>
  <c r="G294" i="16"/>
  <c r="I293" i="16"/>
  <c r="G293" i="16"/>
  <c r="I292" i="16"/>
  <c r="G292" i="16"/>
  <c r="I291" i="16"/>
  <c r="G291" i="16"/>
  <c r="I290" i="16"/>
  <c r="G290" i="16"/>
  <c r="I289" i="16"/>
  <c r="G289" i="16"/>
  <c r="I288" i="16"/>
  <c r="G288" i="16"/>
  <c r="I287" i="16"/>
  <c r="G287" i="16"/>
  <c r="I286" i="16"/>
  <c r="G286" i="16"/>
  <c r="I285" i="16"/>
  <c r="G285" i="16"/>
  <c r="I284" i="16"/>
  <c r="G284" i="16"/>
  <c r="I283" i="16"/>
  <c r="G283" i="16"/>
  <c r="I282" i="16"/>
  <c r="G282" i="16"/>
  <c r="I281" i="16"/>
  <c r="G281" i="16"/>
  <c r="I280" i="16"/>
  <c r="G280" i="16"/>
  <c r="I279" i="16"/>
  <c r="G279" i="16"/>
  <c r="I278" i="16"/>
  <c r="G278" i="16"/>
  <c r="I277" i="16"/>
  <c r="G277" i="16"/>
  <c r="I276" i="16"/>
  <c r="G276" i="16"/>
  <c r="I275" i="16"/>
  <c r="G275" i="16"/>
  <c r="I274" i="16"/>
  <c r="G274" i="16"/>
  <c r="I273" i="16"/>
  <c r="G273" i="16"/>
  <c r="I272" i="16"/>
  <c r="G272" i="16"/>
  <c r="I271" i="16"/>
  <c r="G271" i="16"/>
  <c r="I248" i="16"/>
  <c r="G248" i="16"/>
  <c r="I247" i="16"/>
  <c r="G247" i="16"/>
  <c r="I246" i="16"/>
  <c r="G246" i="16"/>
  <c r="I245" i="16"/>
  <c r="G245" i="16"/>
  <c r="I244" i="16"/>
  <c r="G244" i="16"/>
  <c r="I243" i="16"/>
  <c r="G243" i="16"/>
  <c r="I242" i="16"/>
  <c r="G242" i="16"/>
  <c r="I241" i="16"/>
  <c r="G241" i="16"/>
  <c r="I240" i="16"/>
  <c r="G240" i="16"/>
  <c r="I239" i="16"/>
  <c r="G239" i="16"/>
  <c r="I238" i="16"/>
  <c r="G238" i="16"/>
  <c r="I237" i="16"/>
  <c r="G237" i="16"/>
  <c r="I236" i="16"/>
  <c r="G236" i="16"/>
  <c r="I235" i="16"/>
  <c r="G235" i="16"/>
  <c r="I234" i="16"/>
  <c r="G234" i="16"/>
  <c r="I233" i="16"/>
  <c r="G233" i="16"/>
  <c r="I232" i="16"/>
  <c r="G232" i="16"/>
  <c r="I231" i="16"/>
  <c r="G231" i="16"/>
  <c r="I230" i="16"/>
  <c r="G230" i="16"/>
  <c r="I229" i="16"/>
  <c r="G229" i="16"/>
  <c r="I228" i="16"/>
  <c r="G228" i="16"/>
  <c r="I227" i="16"/>
  <c r="G227" i="16"/>
  <c r="I226" i="16"/>
  <c r="G226" i="16"/>
  <c r="I225" i="16"/>
  <c r="G225" i="16"/>
  <c r="I224" i="16"/>
  <c r="G224" i="16"/>
  <c r="I223" i="16"/>
  <c r="G223" i="16"/>
  <c r="I222" i="16"/>
  <c r="G222" i="16"/>
  <c r="I221" i="16"/>
  <c r="G221" i="16"/>
  <c r="I220" i="16"/>
  <c r="G220" i="16"/>
  <c r="I219" i="16"/>
  <c r="G219" i="16"/>
  <c r="I218" i="16"/>
  <c r="G218" i="16"/>
  <c r="I217" i="16"/>
  <c r="G217" i="16"/>
  <c r="I216" i="16"/>
  <c r="G216" i="16"/>
  <c r="I215" i="16"/>
  <c r="G215" i="16"/>
  <c r="I214" i="16"/>
  <c r="G214" i="16"/>
  <c r="I213" i="16"/>
  <c r="G213" i="16"/>
  <c r="I212" i="16"/>
  <c r="G212" i="16"/>
  <c r="I211" i="16"/>
  <c r="G211" i="16"/>
  <c r="I210" i="16"/>
  <c r="G210" i="16"/>
  <c r="I209" i="16"/>
  <c r="G209" i="16"/>
  <c r="I208" i="16"/>
  <c r="G208" i="16"/>
  <c r="I207" i="16"/>
  <c r="G207" i="16"/>
  <c r="I206" i="16"/>
  <c r="G206" i="16"/>
  <c r="I205" i="16"/>
  <c r="G205" i="16"/>
  <c r="I204" i="16"/>
  <c r="G204" i="16"/>
  <c r="I203" i="16"/>
  <c r="G203" i="16"/>
  <c r="I202" i="16"/>
  <c r="G202" i="16"/>
  <c r="I201" i="16"/>
  <c r="G201" i="16"/>
  <c r="I200" i="16"/>
  <c r="G200" i="16"/>
  <c r="I199" i="16"/>
  <c r="G199" i="16"/>
  <c r="I198" i="16"/>
  <c r="G198" i="16"/>
  <c r="I197" i="16"/>
  <c r="G197" i="16"/>
  <c r="I196" i="16"/>
  <c r="G196" i="16"/>
  <c r="I195" i="16"/>
  <c r="G195" i="16"/>
  <c r="I194" i="16"/>
  <c r="G194" i="16"/>
  <c r="I193" i="16"/>
  <c r="G193" i="16"/>
  <c r="I192" i="16"/>
  <c r="G192" i="16"/>
  <c r="I191" i="16"/>
  <c r="G191" i="16"/>
  <c r="I190" i="16"/>
  <c r="G190" i="16"/>
  <c r="I167" i="16"/>
  <c r="G167" i="16"/>
  <c r="I166" i="16"/>
  <c r="G166" i="16"/>
  <c r="I165" i="16"/>
  <c r="G165" i="16"/>
  <c r="I164" i="16"/>
  <c r="G164" i="16"/>
  <c r="I163" i="16"/>
  <c r="G163" i="16"/>
  <c r="I162" i="16"/>
  <c r="G162" i="16"/>
  <c r="I161" i="16"/>
  <c r="G161" i="16"/>
  <c r="I160" i="16"/>
  <c r="G160" i="16"/>
  <c r="I159" i="16"/>
  <c r="G159" i="16"/>
  <c r="I158" i="16"/>
  <c r="G158" i="16"/>
  <c r="I157" i="16"/>
  <c r="G157" i="16"/>
  <c r="I156" i="16"/>
  <c r="G156" i="16"/>
  <c r="I155" i="16"/>
  <c r="G155" i="16"/>
  <c r="I154" i="16"/>
  <c r="G154" i="16"/>
  <c r="I153" i="16"/>
  <c r="G153" i="16"/>
  <c r="I152" i="16"/>
  <c r="G152" i="16"/>
  <c r="I151" i="16"/>
  <c r="G151" i="16"/>
  <c r="I150" i="16"/>
  <c r="G150" i="16"/>
  <c r="I149" i="16"/>
  <c r="G149" i="16"/>
  <c r="I148" i="16"/>
  <c r="G148" i="16"/>
  <c r="I147" i="16"/>
  <c r="G147" i="16"/>
  <c r="I146" i="16"/>
  <c r="G146" i="16"/>
  <c r="I145" i="16"/>
  <c r="G145" i="16"/>
  <c r="I144" i="16"/>
  <c r="G144" i="16"/>
  <c r="I143" i="16"/>
  <c r="G143" i="16"/>
  <c r="I142" i="16"/>
  <c r="G142" i="16"/>
  <c r="I141" i="16"/>
  <c r="G141" i="16"/>
  <c r="I140" i="16"/>
  <c r="G140" i="16"/>
  <c r="I139" i="16"/>
  <c r="G139" i="16"/>
  <c r="I138" i="16"/>
  <c r="G138" i="16"/>
  <c r="I137" i="16"/>
  <c r="G137" i="16"/>
  <c r="I136" i="16"/>
  <c r="G136" i="16"/>
  <c r="I135" i="16"/>
  <c r="G135" i="16"/>
  <c r="I134" i="16"/>
  <c r="G134" i="16"/>
  <c r="I133" i="16"/>
  <c r="G133" i="16"/>
  <c r="I132" i="16"/>
  <c r="G132" i="16"/>
  <c r="I131" i="16"/>
  <c r="G131" i="16"/>
  <c r="I130" i="16"/>
  <c r="G130" i="16"/>
  <c r="I129" i="16"/>
  <c r="G129" i="16"/>
  <c r="I128" i="16"/>
  <c r="G128" i="16"/>
  <c r="I127" i="16"/>
  <c r="G127" i="16"/>
  <c r="I126" i="16"/>
  <c r="G126" i="16"/>
  <c r="I125" i="16"/>
  <c r="G125" i="16"/>
  <c r="I124" i="16"/>
  <c r="G124" i="16"/>
  <c r="I123" i="16"/>
  <c r="G123" i="16"/>
  <c r="I122" i="16"/>
  <c r="G122" i="16"/>
  <c r="I121" i="16"/>
  <c r="G121" i="16"/>
  <c r="I120" i="16"/>
  <c r="G120" i="16"/>
  <c r="I119" i="16"/>
  <c r="G119" i="16"/>
  <c r="I118" i="16"/>
  <c r="G118" i="16"/>
  <c r="I117" i="16"/>
  <c r="G117" i="16"/>
  <c r="I116" i="16"/>
  <c r="G116" i="16"/>
  <c r="I115" i="16"/>
  <c r="G115" i="16"/>
  <c r="I114" i="16"/>
  <c r="G114" i="16"/>
  <c r="I113" i="16"/>
  <c r="G113" i="16"/>
  <c r="I112" i="16"/>
  <c r="G112" i="16"/>
  <c r="I111" i="16"/>
  <c r="G111" i="16"/>
  <c r="I110" i="16"/>
  <c r="G110" i="16"/>
  <c r="I109" i="16"/>
  <c r="G109" i="16"/>
  <c r="AA12" i="16"/>
  <c r="Q88" i="16" l="1"/>
  <c r="AE25" i="16"/>
  <c r="AE88" i="16" s="1"/>
  <c r="AE13" i="16"/>
  <c r="AE12" i="16"/>
  <c r="AH25" i="16"/>
  <c r="AH88" i="16" s="1"/>
  <c r="AH13" i="16"/>
  <c r="AH12" i="16"/>
  <c r="AF25" i="16"/>
  <c r="AF88" i="16" s="1"/>
  <c r="AF13" i="16"/>
  <c r="AF12" i="16"/>
  <c r="AD25" i="16"/>
  <c r="AD13" i="16"/>
  <c r="AD12" i="16"/>
  <c r="AA25" i="16"/>
  <c r="AA13" i="16"/>
  <c r="T25" i="16"/>
  <c r="T13" i="16"/>
  <c r="T12" i="16"/>
  <c r="AG12" i="16"/>
  <c r="AI12" i="16"/>
  <c r="AJ12" i="16"/>
  <c r="O12" i="16"/>
  <c r="AK12" i="16"/>
  <c r="AL12" i="16"/>
  <c r="AM12" i="16"/>
  <c r="AN12" i="16"/>
  <c r="AZ12" i="16"/>
  <c r="AZ13" i="16"/>
  <c r="AZ25" i="16"/>
  <c r="AA88" i="16" l="1"/>
  <c r="AD88" i="16"/>
  <c r="T88" i="16"/>
  <c r="AX25" i="16"/>
  <c r="AX88" i="16" s="1"/>
  <c r="AX13" i="16"/>
  <c r="AX12" i="16"/>
  <c r="BI88" i="16" l="1"/>
  <c r="BH88" i="16"/>
  <c r="BI25" i="16"/>
  <c r="BH25" i="16"/>
  <c r="BI13" i="16"/>
  <c r="BH13" i="16"/>
  <c r="BI12" i="16"/>
  <c r="BH12" i="16"/>
  <c r="BJ88" i="16"/>
  <c r="BJ25" i="16"/>
  <c r="BJ13" i="16"/>
  <c r="BJ12" i="16"/>
  <c r="BE25" i="16" l="1"/>
  <c r="BE88" i="16" s="1"/>
  <c r="BD25" i="16"/>
  <c r="BD88" i="16" s="1"/>
  <c r="BC25" i="16"/>
  <c r="BC88" i="16" s="1"/>
  <c r="BE13" i="16"/>
  <c r="BD13" i="16"/>
  <c r="BC13" i="16"/>
  <c r="BE12" i="16"/>
  <c r="BD12" i="16"/>
  <c r="BC12" i="16"/>
  <c r="BB25" i="16"/>
  <c r="BB88" i="16" s="1"/>
  <c r="BA25" i="16"/>
  <c r="BA88" i="16" s="1"/>
  <c r="AZ88" i="16"/>
  <c r="BB13" i="16"/>
  <c r="BA13" i="16"/>
  <c r="BB12" i="16"/>
  <c r="BA12" i="16"/>
  <c r="BF25" i="16"/>
  <c r="BF88" i="16" s="1"/>
  <c r="BF13" i="16"/>
  <c r="BF12" i="16"/>
  <c r="BG25" i="16"/>
  <c r="BG88" i="16" s="1"/>
  <c r="BG13" i="16"/>
  <c r="BG12" i="16"/>
  <c r="AY25" i="16"/>
  <c r="AY88" i="16" s="1"/>
  <c r="AY13" i="16"/>
  <c r="AY12" i="16"/>
  <c r="AL25" i="16"/>
  <c r="AL88" i="16" s="1"/>
  <c r="AL13" i="16"/>
  <c r="AR25" i="16"/>
  <c r="AR88" i="16" s="1"/>
  <c r="AR13" i="16"/>
  <c r="AR12" i="16"/>
  <c r="AQ25" i="16"/>
  <c r="AQ88" i="16" s="1"/>
  <c r="AQ13" i="16"/>
  <c r="AQ12" i="16"/>
  <c r="AP25" i="16"/>
  <c r="AP88" i="16" s="1"/>
  <c r="AP13" i="16"/>
  <c r="AP12" i="16"/>
  <c r="AK25" i="16"/>
  <c r="AK88" i="16" s="1"/>
  <c r="AN25" i="16"/>
  <c r="AN13" i="16"/>
  <c r="O25" i="16"/>
  <c r="O13" i="16"/>
  <c r="AU12" i="16"/>
  <c r="AU13" i="16"/>
  <c r="AU25" i="16"/>
  <c r="AU88" i="16" s="1"/>
  <c r="AJ25" i="16"/>
  <c r="AI25" i="16"/>
  <c r="AI13" i="16"/>
  <c r="AI88" i="16" l="1"/>
  <c r="AN88" i="16"/>
  <c r="AM25" i="16"/>
  <c r="AM88" i="16" s="1"/>
  <c r="AM13" i="16"/>
  <c r="AT25" i="16"/>
  <c r="AT88" i="16" s="1"/>
  <c r="AS25" i="16"/>
  <c r="AS88" i="16" s="1"/>
  <c r="AT13" i="16"/>
  <c r="AS13" i="16"/>
  <c r="AT12" i="16"/>
  <c r="AS12" i="16"/>
  <c r="AJ88" i="16" l="1"/>
  <c r="BK25" i="16"/>
  <c r="BK88" i="16" s="1"/>
  <c r="AO25" i="16"/>
  <c r="AO88" i="16" s="1"/>
  <c r="AG25" i="16"/>
  <c r="AC25" i="16"/>
  <c r="BK13" i="16"/>
  <c r="AO13" i="16"/>
  <c r="AG13" i="16"/>
  <c r="AC13" i="16"/>
  <c r="BK12" i="16"/>
  <c r="AO12" i="16"/>
  <c r="AC12" i="16"/>
  <c r="AC88" i="16" l="1"/>
  <c r="AG8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tc={1BB0171F-93FA-4401-8C97-16AFAF6C97F5}</author>
    <author>tc={C78CDC40-07AB-472E-915B-C92F8D4802F9}</author>
    <author>Farmer, Andrew</author>
  </authors>
  <commentList>
    <comment ref="R13" authorId="0" shapeId="0" xr:uid="{1BB0171F-93FA-4401-8C97-16AFAF6C97F5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did this come from?
Reply:
    ITS Drive</t>
      </text>
    </comment>
    <comment ref="T13" authorId="1" shapeId="0" xr:uid="{C78CDC40-07AB-472E-915B-C92F8D4802F9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Shouldn’t this have been 452 - 9" NON-Reinf. Conc….?</t>
      </text>
    </comment>
    <comment ref="AA27" authorId="2" shapeId="0" xr:uid="{7C0F0E6F-80CB-42E6-A9E1-6AB80F9C770C}">
      <text>
        <r>
          <rPr>
            <b/>
            <sz val="9"/>
            <color indexed="81"/>
            <rFont val="Tahoma"/>
            <family val="2"/>
          </rPr>
          <t>Farmer, Andrew:</t>
        </r>
        <r>
          <rPr>
            <sz val="9"/>
            <color indexed="81"/>
            <rFont val="Tahoma"/>
            <family val="2"/>
          </rPr>
          <t xml:space="preserve">
Subtracted 62 ft due to concrete barrier</t>
        </r>
      </text>
    </comment>
    <comment ref="AB27" authorId="2" shapeId="0" xr:uid="{4EE79035-2C82-4F06-9BB0-6E960367BDE3}">
      <text>
        <r>
          <rPr>
            <b/>
            <sz val="9"/>
            <color indexed="81"/>
            <rFont val="Tahoma"/>
            <family val="2"/>
          </rPr>
          <t>Farmer, Andrew:</t>
        </r>
        <r>
          <rPr>
            <sz val="9"/>
            <color indexed="81"/>
            <rFont val="Tahoma"/>
            <family val="2"/>
          </rPr>
          <t xml:space="preserve">
Subtracted 62 ft due to concrete barrier</t>
        </r>
      </text>
    </comment>
  </commentList>
</comments>
</file>

<file path=xl/sharedStrings.xml><?xml version="1.0" encoding="utf-8"?>
<sst xmlns="http://schemas.openxmlformats.org/spreadsheetml/2006/main" count="103" uniqueCount="56">
  <si>
    <t>&lt;--- ENTER STARTING SHEET NUMBER</t>
  </si>
  <si>
    <t>Page #</t>
  </si>
  <si>
    <t>Split #</t>
  </si>
  <si>
    <t>Total</t>
  </si>
  <si>
    <t>SAVE THIS FILE TO THE PROPER FOLDER FOR YOUR PROJECT AS THE SAME NAME AS YOUR DGN (I.E. #####GS001.XLSX)</t>
  </si>
  <si>
    <t>1)</t>
  </si>
  <si>
    <t>2)</t>
  </si>
  <si>
    <t>3)</t>
  </si>
  <si>
    <t>4)</t>
  </si>
  <si>
    <t>SIDE</t>
  </si>
  <si>
    <t>ITEM_CODE</t>
  </si>
  <si>
    <t>ADDITIONAL_DESCRIPTION</t>
  </si>
  <si>
    <t>STATION RANGE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</si>
  <si>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</si>
  <si>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</si>
  <si>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</si>
  <si>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TYPICAL SECTION LEGEND NUMBER</t>
  </si>
  <si>
    <t>RATE / THICKNESS / ETC</t>
  </si>
  <si>
    <t>DISTANCE
(D)</t>
  </si>
  <si>
    <t>AVERAGE  WIDTH
(W)</t>
  </si>
  <si>
    <t>SURFACE  AREA
(A)
A=DxW/9</t>
  </si>
  <si>
    <t>CADD GENERATED AREA</t>
  </si>
  <si>
    <t>FT</t>
  </si>
  <si>
    <t>SQ YD</t>
  </si>
  <si>
    <t>I.R. 471 (SB)</t>
  </si>
  <si>
    <t>RT</t>
  </si>
  <si>
    <t>ITEM CODE</t>
  </si>
  <si>
    <t>ADDITIONAL DESCRIPTION</t>
  </si>
  <si>
    <t>204E10000</t>
  </si>
  <si>
    <t>304E20000</t>
  </si>
  <si>
    <t>SF</t>
  </si>
  <si>
    <t>609E24000</t>
  </si>
  <si>
    <t>I.R. 71</t>
  </si>
  <si>
    <t>LT</t>
  </si>
  <si>
    <t>441E50000</t>
  </si>
  <si>
    <t>SURFACE  AREA
(A)
A=DxW</t>
  </si>
  <si>
    <t>407E10000</t>
  </si>
  <si>
    <t>441e50300</t>
  </si>
  <si>
    <t>301E56000</t>
  </si>
  <si>
    <t>LT&amp;RT</t>
  </si>
  <si>
    <t>I.R. 471 (NB)</t>
  </si>
  <si>
    <t>202e23000</t>
  </si>
  <si>
    <t>609E16000</t>
  </si>
  <si>
    <t>202E32000</t>
  </si>
  <si>
    <t>COURT STREET</t>
  </si>
  <si>
    <t>VAN METER STREET</t>
  </si>
  <si>
    <t>TOTALS CARRIED TO GENERAL SUMMARY</t>
  </si>
  <si>
    <t>GILBERT AVENUE</t>
  </si>
  <si>
    <t>203E10000</t>
  </si>
  <si>
    <t>203E20000</t>
  </si>
  <si>
    <t>659E10000</t>
  </si>
  <si>
    <t>10+55 (GILBERT)</t>
  </si>
  <si>
    <t>THESE ARE EXCLUDED FROM TOTALS BECAUSE THEY ARE IN A NOTE ON GN001 FOR ITS ACCESS DRIVE</t>
  </si>
  <si>
    <t>452E15030</t>
  </si>
  <si>
    <t>442E22100</t>
  </si>
  <si>
    <t>442E22400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</si>
</sst>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+&quot;00.00"/>
    <numFmt numFmtId="165" formatCode="0\)"/>
    <numFmt numFmtId="166" formatCode="&quot;SUBSUMMARY SHEET &quot;#"/>
    <numFmt numFmtId="167" formatCode="0.0"/>
  </numFmts>
  <fonts count="15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color rgb="FF00986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3">
    <xf numFmtId="0" fontId="0" fillId="0" borderId="0" xfId="0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0" borderId="0" xfId="2" applyAlignment="1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5" fillId="2" borderId="0" xfId="2" applyFont="1" applyFill="1" applyAlignment="1">
      <alignment vertical="center"/>
    </xf>
    <xf numFmtId="0" fontId="4" fillId="2" borderId="0" xfId="2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0" fontId="4" fillId="0" borderId="0" xfId="2" applyAlignment="1">
      <alignment horizontal="center" vertical="center"/>
    </xf>
    <xf numFmtId="0" fontId="3" fillId="0" borderId="13" xfId="2" applyFont="1" applyBorder="1" applyAlignment="1">
      <alignment vertical="center"/>
    </xf>
    <xf numFmtId="0" fontId="3" fillId="3" borderId="0" xfId="2" applyFont="1" applyFill="1" applyAlignment="1" applyProtection="1">
      <alignment horizontal="center"/>
      <protection locked="0"/>
    </xf>
    <xf numFmtId="0" fontId="3" fillId="3" borderId="0" xfId="2" applyFont="1" applyFill="1"/>
    <xf numFmtId="0" fontId="4" fillId="3" borderId="0" xfId="2" applyFill="1" applyAlignment="1">
      <alignment vertical="center"/>
    </xf>
    <xf numFmtId="0" fontId="4" fillId="5" borderId="13" xfId="2" applyFill="1" applyBorder="1" applyAlignment="1" applyProtection="1">
      <alignment vertical="center"/>
      <protection locked="0"/>
    </xf>
    <xf numFmtId="49" fontId="4" fillId="3" borderId="0" xfId="2" applyNumberFormat="1" applyFill="1" applyAlignment="1" applyProtection="1">
      <alignment horizontal="center" vertical="center"/>
      <protection locked="0"/>
    </xf>
    <xf numFmtId="11" fontId="4" fillId="3" borderId="7" xfId="2" applyNumberForma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64" fontId="8" fillId="0" borderId="5" xfId="2" applyNumberFormat="1" applyFont="1" applyBorder="1" applyAlignment="1" applyProtection="1">
      <alignment horizontal="center" vertical="center"/>
      <protection locked="0"/>
    </xf>
    <xf numFmtId="0" fontId="4" fillId="5" borderId="15" xfId="2" applyFill="1" applyBorder="1" applyAlignment="1" applyProtection="1">
      <alignment vertical="center"/>
      <protection locked="0"/>
    </xf>
    <xf numFmtId="0" fontId="4" fillId="5" borderId="16" xfId="2" applyFill="1" applyBorder="1" applyAlignment="1" applyProtection="1">
      <alignment vertical="center"/>
      <protection locked="0"/>
    </xf>
    <xf numFmtId="1" fontId="4" fillId="0" borderId="2" xfId="2" applyNumberFormat="1" applyBorder="1" applyAlignment="1" applyProtection="1">
      <alignment horizontal="center" vertical="center"/>
      <protection locked="0"/>
    </xf>
    <xf numFmtId="0" fontId="4" fillId="5" borderId="22" xfId="2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8" fillId="0" borderId="2" xfId="2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6" xfId="2" applyNumberFormat="1" applyBorder="1" applyAlignment="1" applyProtection="1">
      <alignment horizontal="center" vertical="center"/>
      <protection locked="0"/>
    </xf>
    <xf numFmtId="164" fontId="8" fillId="0" borderId="24" xfId="2" applyNumberFormat="1" applyFont="1" applyBorder="1" applyAlignment="1" applyProtection="1">
      <alignment horizontal="center" vertical="center"/>
      <protection locked="0"/>
    </xf>
    <xf numFmtId="1" fontId="4" fillId="0" borderId="10" xfId="2" applyNumberForma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1" fontId="8" fillId="0" borderId="2" xfId="2" applyNumberFormat="1" applyFont="1" applyBorder="1" applyAlignment="1" applyProtection="1">
      <alignment horizontal="center" vertical="center"/>
      <protection locked="0"/>
    </xf>
    <xf numFmtId="1" fontId="4" fillId="0" borderId="1" xfId="2" applyNumberFormat="1" applyBorder="1" applyAlignment="1" applyProtection="1">
      <alignment horizontal="center" vertical="center"/>
      <protection locked="0"/>
    </xf>
    <xf numFmtId="1" fontId="4" fillId="0" borderId="25" xfId="2" applyNumberFormat="1" applyBorder="1" applyAlignment="1">
      <alignment horizontal="center" vertical="center"/>
    </xf>
    <xf numFmtId="1" fontId="4" fillId="0" borderId="26" xfId="2" applyNumberFormat="1" applyBorder="1" applyAlignment="1">
      <alignment horizontal="center" vertical="center"/>
    </xf>
    <xf numFmtId="1" fontId="8" fillId="0" borderId="18" xfId="2" applyNumberFormat="1" applyFont="1" applyBorder="1" applyAlignment="1" applyProtection="1">
      <alignment horizontal="center" vertical="center"/>
      <protection locked="0"/>
    </xf>
    <xf numFmtId="1" fontId="8" fillId="0" borderId="5" xfId="2" applyNumberFormat="1" applyFont="1" applyBorder="1" applyAlignment="1" applyProtection="1">
      <alignment horizontal="center" vertical="center"/>
      <protection locked="0"/>
    </xf>
    <xf numFmtId="1" fontId="4" fillId="0" borderId="2" xfId="2" applyNumberFormat="1" applyBorder="1" applyAlignment="1" applyProtection="1">
      <alignment vertical="center"/>
      <protection locked="0"/>
    </xf>
    <xf numFmtId="11" fontId="4" fillId="0" borderId="7" xfId="2" applyNumberFormat="1" applyBorder="1" applyAlignment="1" applyProtection="1">
      <alignment horizontal="center" vertical="center" shrinkToFit="1"/>
      <protection locked="0"/>
    </xf>
    <xf numFmtId="2" fontId="4" fillId="0" borderId="0" xfId="2" applyNumberFormat="1" applyAlignment="1">
      <alignment vertical="center"/>
    </xf>
    <xf numFmtId="2" fontId="4" fillId="3" borderId="0" xfId="2" applyNumberFormat="1" applyFill="1" applyAlignment="1">
      <alignment vertical="center"/>
    </xf>
    <xf numFmtId="2" fontId="4" fillId="3" borderId="7" xfId="2" applyNumberFormat="1" applyFill="1" applyBorder="1" applyAlignment="1" applyProtection="1">
      <alignment horizontal="center" vertical="center" shrinkToFit="1"/>
      <protection locked="0"/>
    </xf>
    <xf numFmtId="167" fontId="4" fillId="0" borderId="2" xfId="2" applyNumberFormat="1" applyBorder="1" applyAlignment="1" applyProtection="1">
      <alignment horizontal="center" vertical="center"/>
      <protection locked="0"/>
    </xf>
    <xf numFmtId="167" fontId="8" fillId="0" borderId="2" xfId="2" applyNumberFormat="1" applyFont="1" applyBorder="1" applyAlignment="1" applyProtection="1">
      <alignment horizontal="center" vertical="center"/>
      <protection locked="0"/>
    </xf>
    <xf numFmtId="167" fontId="4" fillId="0" borderId="10" xfId="2" applyNumberFormat="1" applyBorder="1" applyAlignment="1" applyProtection="1">
      <alignment horizontal="center" vertical="center"/>
      <protection locked="0"/>
    </xf>
    <xf numFmtId="167" fontId="4" fillId="0" borderId="25" xfId="2" applyNumberForma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" fontId="6" fillId="2" borderId="0" xfId="1" applyNumberFormat="1" applyFont="1" applyFill="1" applyAlignment="1" applyProtection="1">
      <alignment vertical="center"/>
    </xf>
    <xf numFmtId="1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2" fontId="4" fillId="0" borderId="7" xfId="2" applyNumberFormat="1" applyBorder="1" applyAlignment="1" applyProtection="1">
      <alignment horizontal="center" vertical="center" shrinkToFit="1"/>
      <protection locked="0"/>
    </xf>
    <xf numFmtId="1" fontId="4" fillId="0" borderId="3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" fontId="8" fillId="0" borderId="10" xfId="2" applyNumberFormat="1" applyFont="1" applyBorder="1" applyAlignment="1" applyProtection="1">
      <alignment horizontal="center" vertical="center"/>
      <protection locked="0"/>
    </xf>
    <xf numFmtId="1" fontId="4" fillId="0" borderId="21" xfId="2" applyNumberFormat="1" applyBorder="1" applyAlignment="1" applyProtection="1">
      <alignment horizontal="center" vertical="center"/>
      <protection locked="0"/>
    </xf>
    <xf numFmtId="1" fontId="4" fillId="7" borderId="2" xfId="2" applyNumberFormat="1" applyFill="1" applyBorder="1" applyAlignment="1" applyProtection="1">
      <alignment horizontal="center" vertical="center"/>
      <protection locked="0"/>
    </xf>
    <xf numFmtId="167" fontId="4" fillId="7" borderId="2" xfId="2" applyNumberFormat="1" applyFill="1" applyBorder="1" applyAlignment="1" applyProtection="1">
      <alignment horizontal="center" vertical="center"/>
      <protection locked="0"/>
    </xf>
    <xf numFmtId="1" fontId="4" fillId="0" borderId="2" xfId="2" applyNumberFormat="1" applyBorder="1" applyAlignment="1" applyProtection="1">
      <alignment horizontal="left" vertical="center"/>
      <protection locked="0"/>
    </xf>
    <xf numFmtId="1" fontId="4" fillId="0" borderId="23" xfId="2" applyNumberFormat="1" applyBorder="1" applyAlignment="1">
      <alignment horizontal="center" vertical="center"/>
    </xf>
    <xf numFmtId="1" fontId="4" fillId="0" borderId="36" xfId="2" applyNumberFormat="1" applyBorder="1" applyAlignment="1">
      <alignment horizontal="center" vertical="center"/>
    </xf>
    <xf numFmtId="2" fontId="14" fillId="0" borderId="7" xfId="2" applyNumberFormat="1" applyFont="1" applyBorder="1" applyAlignment="1" applyProtection="1">
      <alignment horizontal="center" vertical="center" shrinkToFit="1"/>
      <protection locked="0"/>
    </xf>
    <xf numFmtId="0" fontId="14" fillId="0" borderId="2" xfId="2" applyFont="1" applyBorder="1" applyAlignment="1">
      <alignment horizontal="center" vertical="center"/>
    </xf>
    <xf numFmtId="1" fontId="14" fillId="0" borderId="2" xfId="2" applyNumberFormat="1" applyFont="1" applyBorder="1" applyAlignment="1" applyProtection="1">
      <alignment horizontal="center" vertical="center"/>
      <protection locked="0"/>
    </xf>
    <xf numFmtId="1" fontId="4" fillId="6" borderId="2" xfId="2" applyNumberFormat="1" applyFill="1" applyBorder="1" applyAlignment="1" applyProtection="1">
      <alignment horizontal="center" vertical="center"/>
      <protection locked="0"/>
    </xf>
    <xf numFmtId="167" fontId="4" fillId="6" borderId="2" xfId="2" applyNumberForma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1" fontId="4" fillId="0" borderId="8" xfId="0" applyNumberFormat="1" applyFont="1" applyBorder="1" applyAlignment="1">
      <alignment horizontal="center" vertical="center" textRotation="90" wrapText="1"/>
    </xf>
    <xf numFmtId="1" fontId="4" fillId="0" borderId="9" xfId="0" applyNumberFormat="1" applyFont="1" applyBorder="1" applyAlignment="1">
      <alignment horizontal="center" vertical="center" textRotation="90" wrapText="1"/>
    </xf>
    <xf numFmtId="1" fontId="4" fillId="0" borderId="10" xfId="0" applyNumberFormat="1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6" xfId="2" applyBorder="1" applyAlignment="1">
      <alignment horizontal="center" vertical="center" textRotation="90" wrapText="1"/>
    </xf>
    <xf numFmtId="0" fontId="4" fillId="0" borderId="8" xfId="2" applyBorder="1" applyAlignment="1">
      <alignment horizontal="center" vertical="center" textRotation="90" wrapText="1"/>
    </xf>
    <xf numFmtId="0" fontId="4" fillId="0" borderId="9" xfId="2" applyBorder="1" applyAlignment="1">
      <alignment horizontal="center" vertical="center" textRotation="90" wrapText="1"/>
    </xf>
    <xf numFmtId="0" fontId="4" fillId="0" borderId="10" xfId="2" applyBorder="1" applyAlignment="1">
      <alignment horizontal="center" vertical="center" textRotation="90" wrapText="1"/>
    </xf>
    <xf numFmtId="0" fontId="14" fillId="6" borderId="8" xfId="2" applyFont="1" applyFill="1" applyBorder="1" applyAlignment="1">
      <alignment horizontal="center" vertical="center" textRotation="90" wrapText="1"/>
    </xf>
    <xf numFmtId="0" fontId="14" fillId="6" borderId="9" xfId="2" applyFont="1" applyFill="1" applyBorder="1" applyAlignment="1">
      <alignment horizontal="center" vertical="center" textRotation="90" wrapText="1"/>
    </xf>
    <xf numFmtId="0" fontId="14" fillId="6" borderId="10" xfId="2" applyFont="1" applyFill="1" applyBorder="1" applyAlignment="1">
      <alignment horizontal="center" vertical="center" textRotation="90" wrapText="1"/>
    </xf>
    <xf numFmtId="0" fontId="14" fillId="0" borderId="8" xfId="2" applyFont="1" applyBorder="1" applyAlignment="1">
      <alignment horizontal="center" vertical="center" textRotation="90" wrapText="1"/>
    </xf>
    <xf numFmtId="0" fontId="14" fillId="0" borderId="9" xfId="2" applyFont="1" applyBorder="1" applyAlignment="1">
      <alignment horizontal="center" vertical="center" textRotation="90" wrapText="1"/>
    </xf>
    <xf numFmtId="0" fontId="14" fillId="0" borderId="10" xfId="2" applyFont="1" applyBorder="1" applyAlignment="1">
      <alignment horizontal="center" vertical="center" textRotation="90" wrapText="1"/>
    </xf>
    <xf numFmtId="1" fontId="4" fillId="0" borderId="33" xfId="2" applyNumberFormat="1" applyBorder="1" applyAlignment="1">
      <alignment horizontal="center" vertical="center"/>
    </xf>
    <xf numFmtId="1" fontId="4" fillId="0" borderId="25" xfId="2" applyNumberFormat="1" applyBorder="1" applyAlignment="1">
      <alignment horizontal="center" vertical="center"/>
    </xf>
    <xf numFmtId="0" fontId="13" fillId="0" borderId="34" xfId="2" applyFont="1" applyBorder="1" applyAlignment="1">
      <alignment horizontal="right" vertical="center"/>
    </xf>
    <xf numFmtId="0" fontId="13" fillId="0" borderId="17" xfId="2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textRotation="90" wrapText="1"/>
    </xf>
    <xf numFmtId="1" fontId="4" fillId="0" borderId="12" xfId="0" applyNumberFormat="1" applyFont="1" applyBorder="1" applyAlignment="1">
      <alignment horizontal="center" vertical="center" textRotation="90" wrapText="1"/>
    </xf>
    <xf numFmtId="0" fontId="4" fillId="0" borderId="27" xfId="2" applyBorder="1" applyAlignment="1">
      <alignment horizontal="center" vertical="center" textRotation="90" wrapText="1"/>
    </xf>
    <xf numFmtId="0" fontId="4" fillId="0" borderId="28" xfId="2" applyBorder="1" applyAlignment="1">
      <alignment horizontal="center" vertical="center" textRotation="90" wrapText="1"/>
    </xf>
    <xf numFmtId="0" fontId="4" fillId="0" borderId="29" xfId="2" applyBorder="1" applyAlignment="1">
      <alignment horizontal="center" vertical="center" textRotation="90" wrapText="1"/>
    </xf>
    <xf numFmtId="0" fontId="4" fillId="0" borderId="5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4" fillId="0" borderId="19" xfId="2" applyBorder="1" applyAlignment="1">
      <alignment horizontal="center" vertical="center" textRotation="90" wrapText="1"/>
    </xf>
    <xf numFmtId="0" fontId="4" fillId="0" borderId="20" xfId="2" applyBorder="1" applyAlignment="1">
      <alignment horizontal="center" vertical="center" textRotation="90" wrapText="1"/>
    </xf>
    <xf numFmtId="0" fontId="4" fillId="0" borderId="21" xfId="2" applyBorder="1" applyAlignment="1">
      <alignment horizontal="center" vertical="center" textRotation="90" wrapText="1"/>
    </xf>
    <xf numFmtId="166" fontId="3" fillId="4" borderId="0" xfId="2" applyNumberFormat="1" applyFont="1" applyFill="1" applyAlignment="1">
      <alignment horizontal="center" vertical="center"/>
    </xf>
    <xf numFmtId="0" fontId="4" fillId="3" borderId="0" xfId="2" applyFill="1" applyAlignment="1">
      <alignment horizontal="right" vertical="center"/>
    </xf>
    <xf numFmtId="0" fontId="4" fillId="3" borderId="7" xfId="2" applyFill="1" applyBorder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164" fontId="4" fillId="0" borderId="5" xfId="2" applyNumberFormat="1" applyFont="1" applyFill="1" applyBorder="1" applyAlignment="1" applyProtection="1">
      <alignment horizontal="center" vertical="center"/>
      <protection locked="0"/>
    </xf>
    <xf numFmtId="164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24" xfId="0" applyNumberFormat="1" applyFont="1" applyFill="1" applyBorder="1" applyAlignment="1" applyProtection="1">
      <alignment horizontal="center" vertical="center"/>
      <protection locked="0"/>
    </xf>
    <xf numFmtId="1" fontId="4" fillId="0" borderId="1" xfId="2" applyNumberFormat="1" applyFont="1" applyFill="1" applyBorder="1" applyAlignment="1" applyProtection="1">
      <alignment horizontal="center" vertical="center"/>
      <protection locked="0"/>
    </xf>
    <xf numFmtId="164" fontId="4" fillId="0" borderId="2" xfId="2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vertical="center"/>
      <protection locked="0"/>
    </xf>
    <xf numFmtId="164" fontId="4" fillId="0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 2" xfId="2" xr:uid="{E88FB0D3-7668-4CF9-82B6-964A6077059A}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87</xdr:row>
      <xdr:rowOff>0</xdr:rowOff>
    </xdr:from>
    <xdr:to>
      <xdr:col>63</xdr:col>
      <xdr:colOff>0</xdr:colOff>
      <xdr:row>87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EE613D7-0FD4-4D1F-BD42-9B8BD3066B8E}"/>
            </a:ext>
          </a:extLst>
        </xdr:cNvPr>
        <xdr:cNvSpPr>
          <a:spLocks noChangeShapeType="1"/>
        </xdr:cNvSpPr>
      </xdr:nvSpPr>
      <xdr:spPr bwMode="auto">
        <a:xfrm>
          <a:off x="185737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0F02CB-005A-46A9-A4E7-7FF4583DD6A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5E78D68-5997-4A8F-8330-C4A127B2021C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470B557-AE3B-41FB-B957-77A4B6E9182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714423B-C276-471D-955A-ECCEE92CBF08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D338D8CA-FECE-42DF-82B6-CDA09825169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9F514D29-5EE3-41B9-9473-CB91A4AA015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DCC302DD-0FEF-4343-B4A2-F844E3BE5B2A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CC8A9A25-8192-41AB-A33B-E1E4CBC1F05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03FF59F6-26E1-455C-AA67-95D3AE22ECA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3D9FA7E8-FD4A-4EA5-9D35-DE502EC7D53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79676C37-704D-4ED2-B2EC-C856991E0302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DF5F0E3-BF7D-4B7F-9FBB-FB4616A1D5A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B2B566B-368A-4F66-92C7-3305F8AF8446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FF1A8375-BC5D-4C06-8BDF-24DBC263A94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68E13148-95F0-4292-BAAE-75D092B1BB50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7C6DDE96-1C6B-4D67-9C4F-9B466155F4D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3F199135-5F9C-4160-8AC6-77DB0F13EC91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D7B9EEB3-E9FD-4238-BBEB-74B7DDC4B4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680E9410-A1A2-453C-B455-2DDCE203835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94D1B8D1-4102-4C2D-BBED-93BFCACC482D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80322130-4312-404E-B2E0-D98620548082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50177DA6-B7C9-4E10-892E-07AD7B9A11E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F29B4BE-8D65-4894-9727-522EC7F735A6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489B8BF7-8C1F-4623-8B2F-661BFF5112C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048740F-49F0-4705-B49A-23131438274F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34CCAFB-93D1-46E6-A94E-F2B1D00B23BE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DBFD8D26-B842-4CF9-93DA-F59340A9ADBF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12A8557F-4726-4276-B51E-5A2470E2BA72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69351082-6A9A-42BA-BF5A-B462B42C1F03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EBE119EC-252C-4049-B4C1-1D6FD047CAC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EBC7443F-0231-4FCB-8969-3367924F4209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7D1B755F-F0C0-4B19-8381-CDC8145A56E6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AAE758C-B59D-4F14-BF50-AE03F6E0DAFB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CC816DF5-6AB8-4E7A-88D1-DE4B8C59AB95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8889FAD3-68E8-4700-BF01-D9A014FC3FA5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FF5ABD92-02AE-4FF9-A43E-E5446E4B09CF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88</xdr:row>
      <xdr:rowOff>0</xdr:rowOff>
    </xdr:from>
    <xdr:to>
      <xdr:col>61</xdr:col>
      <xdr:colOff>0</xdr:colOff>
      <xdr:row>88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DDE0D06-7D3E-47DF-997B-F05CA5E9797E}"/>
            </a:ext>
          </a:extLst>
        </xdr:cNvPr>
        <xdr:cNvSpPr>
          <a:spLocks noChangeShapeType="1"/>
        </xdr:cNvSpPr>
      </xdr:nvSpPr>
      <xdr:spPr bwMode="auto">
        <a:xfrm>
          <a:off x="185737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7578C3A-4938-4D09-8D92-A2A1363F9427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74</xdr:col>
      <xdr:colOff>161925</xdr:colOff>
      <xdr:row>88</xdr:row>
      <xdr:rowOff>0</xdr:rowOff>
    </xdr:from>
    <xdr:to>
      <xdr:col>74</xdr:col>
      <xdr:colOff>161925</xdr:colOff>
      <xdr:row>88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7F85230-B2C6-4720-BD86-B9B6AF5DAE4D}"/>
            </a:ext>
          </a:extLst>
        </xdr:cNvPr>
        <xdr:cNvSpPr>
          <a:spLocks noChangeShapeType="1"/>
        </xdr:cNvSpPr>
      </xdr:nvSpPr>
      <xdr:spPr bwMode="auto">
        <a:xfrm rot="5400000">
          <a:off x="2623185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73</xdr:col>
      <xdr:colOff>66675</xdr:colOff>
      <xdr:row>88</xdr:row>
      <xdr:rowOff>0</xdr:rowOff>
    </xdr:from>
    <xdr:to>
      <xdr:col>73</xdr:col>
      <xdr:colOff>66675</xdr:colOff>
      <xdr:row>88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CC2E759B-B3C5-4C21-8EB7-66AD9FCD3131}"/>
            </a:ext>
          </a:extLst>
        </xdr:cNvPr>
        <xdr:cNvSpPr>
          <a:spLocks noChangeShapeType="1"/>
        </xdr:cNvSpPr>
      </xdr:nvSpPr>
      <xdr:spPr bwMode="auto">
        <a:xfrm rot="5400000">
          <a:off x="25527000" y="13601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22709/WOO-LUC-108584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oyer, Michael" id="{D2762A38-3607-42EA-804B-BEB544C0D0E2}" userId="S::Michael.Boyer@arcadis-us.com::ee5337d6-9369-451a-8dac-776aa7a3cfc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3" dT="2024-08-28T18:24:33.38" personId="{D2762A38-3607-42EA-804B-BEB544C0D0E2}" id="{1BB0171F-93FA-4401-8C97-16AFAF6C97F5}">
    <text>Where did this come from?</text>
  </threadedComment>
  <threadedComment ref="R13" dT="2024-08-28T18:27:53.25" personId="{D2762A38-3607-42EA-804B-BEB544C0D0E2}" id="{22109C29-EE59-410D-A8FA-C1E2CE014399}" parentId="{1BB0171F-93FA-4401-8C97-16AFAF6C97F5}">
    <text>ITS Drive</text>
  </threadedComment>
  <threadedComment ref="T13" dT="2024-08-28T18:24:22.50" personId="{D2762A38-3607-42EA-804B-BEB544C0D0E2}" id="{C78CDC40-07AB-472E-915B-C92F8D4802F9}">
    <text>Shouldn’t this have been 452 - 9" NON-Reinf. Conc….?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3471-F872-4A30-B00A-F9224112087F}">
  <sheetPr codeName="Sheet1">
    <pageSetUpPr fitToPage="1"/>
  </sheetPr>
  <dimension ref="B1:BP331"/>
  <sheetViews>
    <sheetView showGridLines="0" showZeros="0" tabSelected="1" showWhiteSpace="0" topLeftCell="C1" zoomScale="90" zoomScaleNormal="90" zoomScaleSheetLayoutView="40" zoomScalePageLayoutView="40" workbookViewId="0">
      <pane ySplit="25" topLeftCell="A26" activePane="bottomLeft" state="frozen"/>
      <selection pane="bottomLeft" activeCell="O27" sqref="O27"/>
    </sheetView>
  </sheetViews>
  <sheetFormatPr defaultColWidth="9.140625" defaultRowHeight="12.75" customHeight="1" x14ac:dyDescent="0.2"/>
  <cols>
    <col min="1" max="1" width="7.42578125" style="3" customWidth="1"/>
    <col min="2" max="2" width="9.140625" style="3"/>
    <col min="3" max="3" width="2.7109375" style="3" customWidth="1"/>
    <col min="4" max="5" width="17.28515625" style="3" customWidth="1"/>
    <col min="6" max="6" width="9.7109375" style="53" customWidth="1"/>
    <col min="7" max="7" width="9.7109375" style="54" customWidth="1"/>
    <col min="8" max="9" width="9.7109375" style="53" customWidth="1"/>
    <col min="10" max="10" width="9.7109375" style="55" customWidth="1"/>
    <col min="11" max="12" width="8.42578125" style="3" customWidth="1"/>
    <col min="13" max="13" width="8.42578125" style="9" customWidth="1"/>
    <col min="14" max="21" width="8.42578125" style="3" customWidth="1"/>
    <col min="22" max="22" width="8.42578125" style="3" hidden="1" customWidth="1"/>
    <col min="23" max="23" width="8.42578125" style="3" customWidth="1"/>
    <col min="24" max="24" width="8.42578125" style="3" hidden="1" customWidth="1"/>
    <col min="25" max="61" width="8.42578125" style="3" customWidth="1"/>
    <col min="62" max="62" width="2.7109375" style="3" customWidth="1"/>
    <col min="63" max="16384" width="9.140625" style="3"/>
  </cols>
  <sheetData>
    <row r="1" spans="2:68" ht="12.75" customHeight="1" x14ac:dyDescent="0.2">
      <c r="D1" s="5"/>
      <c r="E1" s="5" t="s">
        <v>5</v>
      </c>
      <c r="F1" s="48" t="s">
        <v>4</v>
      </c>
      <c r="G1" s="49"/>
      <c r="H1" s="49"/>
      <c r="I1" s="49"/>
      <c r="J1" s="50"/>
      <c r="K1" s="6"/>
      <c r="L1" s="6"/>
      <c r="M1" s="6"/>
      <c r="N1" s="6"/>
      <c r="O1" s="1"/>
      <c r="P1" s="6"/>
      <c r="Q1" s="6"/>
      <c r="R1" s="1"/>
      <c r="S1" s="6"/>
      <c r="T1" s="1"/>
      <c r="U1" s="1"/>
      <c r="V1" s="6"/>
      <c r="W1" s="6"/>
      <c r="X1" s="6"/>
      <c r="Y1" s="1"/>
      <c r="Z1" s="6"/>
      <c r="AA1" s="6"/>
      <c r="AB1" s="1"/>
      <c r="AC1" s="6"/>
      <c r="AD1" s="1"/>
      <c r="AE1" s="6"/>
      <c r="AF1" s="1"/>
      <c r="AG1" s="6"/>
      <c r="AH1" s="1"/>
      <c r="AI1" s="6"/>
      <c r="AJ1" s="1"/>
      <c r="AK1" s="6"/>
      <c r="AL1" s="1"/>
      <c r="AM1" s="1"/>
      <c r="AN1" s="6"/>
      <c r="AO1" s="1"/>
      <c r="AP1" s="1"/>
      <c r="AQ1" s="6"/>
      <c r="AR1" s="6"/>
      <c r="AS1" s="6"/>
      <c r="AT1" s="6"/>
      <c r="AU1" s="6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2:68" ht="12.75" customHeight="1" x14ac:dyDescent="0.2">
      <c r="D2" s="5"/>
      <c r="E2" s="5" t="s">
        <v>6</v>
      </c>
      <c r="F2" s="48" t="s">
        <v>13</v>
      </c>
      <c r="G2" s="49"/>
      <c r="H2" s="49"/>
      <c r="I2" s="49"/>
      <c r="J2" s="50"/>
      <c r="K2" s="6"/>
      <c r="L2" s="6"/>
      <c r="M2" s="6"/>
      <c r="N2" s="6"/>
      <c r="O2" s="1"/>
      <c r="P2" s="6"/>
      <c r="Q2" s="6"/>
      <c r="R2" s="1"/>
      <c r="S2" s="6"/>
      <c r="T2" s="1"/>
      <c r="U2" s="1"/>
      <c r="V2" s="6"/>
      <c r="W2" s="6"/>
      <c r="X2" s="6"/>
      <c r="Y2" s="1"/>
      <c r="Z2" s="6"/>
      <c r="AA2" s="6"/>
      <c r="AB2" s="1"/>
      <c r="AC2" s="6"/>
      <c r="AD2" s="1"/>
      <c r="AE2" s="6"/>
      <c r="AF2" s="1"/>
      <c r="AG2" s="6"/>
      <c r="AH2" s="1"/>
      <c r="AI2" s="6"/>
      <c r="AJ2" s="1"/>
      <c r="AK2" s="6"/>
      <c r="AL2" s="1"/>
      <c r="AM2" s="1"/>
      <c r="AN2" s="6"/>
      <c r="AO2" s="1"/>
      <c r="AP2" s="1"/>
      <c r="AQ2" s="6"/>
      <c r="AR2" s="6"/>
      <c r="AS2" s="6"/>
      <c r="AT2" s="6"/>
      <c r="AU2" s="6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2:68" ht="12.75" customHeight="1" x14ac:dyDescent="0.2">
      <c r="D3" s="5"/>
      <c r="E3" s="5" t="s">
        <v>7</v>
      </c>
      <c r="F3" s="48" t="s">
        <v>14</v>
      </c>
      <c r="G3" s="49"/>
      <c r="H3" s="49"/>
      <c r="I3" s="49"/>
      <c r="J3" s="51"/>
      <c r="K3" s="6"/>
      <c r="L3" s="6"/>
      <c r="M3" s="6"/>
      <c r="N3" s="6"/>
      <c r="O3" s="4"/>
      <c r="P3" s="6"/>
      <c r="Q3" s="6"/>
      <c r="R3" s="4"/>
      <c r="S3" s="6"/>
      <c r="T3" s="4"/>
      <c r="U3" s="4"/>
      <c r="V3" s="6"/>
      <c r="W3" s="6"/>
      <c r="X3" s="6"/>
      <c r="Y3" s="4"/>
      <c r="Z3" s="6"/>
      <c r="AA3" s="6"/>
      <c r="AB3" s="4"/>
      <c r="AC3" s="6"/>
      <c r="AD3" s="4"/>
      <c r="AE3" s="6"/>
      <c r="AF3" s="4"/>
      <c r="AG3" s="6"/>
      <c r="AH3" s="4"/>
      <c r="AI3" s="6"/>
      <c r="AJ3" s="4"/>
      <c r="AK3" s="6"/>
      <c r="AL3" s="4"/>
      <c r="AM3" s="4"/>
      <c r="AN3" s="6"/>
      <c r="AO3" s="4"/>
      <c r="AP3" s="4"/>
      <c r="AQ3" s="6"/>
      <c r="AR3" s="6"/>
      <c r="AS3" s="6"/>
      <c r="AT3" s="6"/>
      <c r="AU3" s="6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2:68" ht="12.75" customHeight="1" x14ac:dyDescent="0.2">
      <c r="D4" s="8"/>
      <c r="E4" s="5" t="s">
        <v>8</v>
      </c>
      <c r="F4" s="48" t="s">
        <v>15</v>
      </c>
      <c r="G4" s="49"/>
      <c r="H4" s="49"/>
      <c r="I4" s="49"/>
      <c r="J4" s="51"/>
      <c r="K4" s="6"/>
      <c r="L4" s="6"/>
      <c r="M4" s="6"/>
      <c r="N4" s="6"/>
      <c r="O4" s="4"/>
      <c r="P4" s="6"/>
      <c r="Q4" s="6"/>
      <c r="R4" s="4"/>
      <c r="S4" s="6"/>
      <c r="T4" s="4"/>
      <c r="U4" s="4"/>
      <c r="V4" s="6"/>
      <c r="W4" s="6"/>
      <c r="X4" s="6"/>
      <c r="Y4" s="4"/>
      <c r="Z4" s="6"/>
      <c r="AA4" s="6"/>
      <c r="AB4" s="4"/>
      <c r="AC4" s="6"/>
      <c r="AD4" s="4"/>
      <c r="AE4" s="6"/>
      <c r="AF4" s="4"/>
      <c r="AG4" s="6"/>
      <c r="AH4" s="4"/>
      <c r="AI4" s="6"/>
      <c r="AJ4" s="4"/>
      <c r="AK4" s="6"/>
      <c r="AL4" s="4"/>
      <c r="AM4" s="4"/>
      <c r="AN4" s="6"/>
      <c r="AO4" s="4"/>
      <c r="AP4" s="4"/>
      <c r="AQ4" s="6"/>
      <c r="AR4" s="6"/>
      <c r="AS4" s="6"/>
      <c r="AT4" s="6"/>
      <c r="AU4" s="6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2:68" ht="12.75" customHeight="1" x14ac:dyDescent="0.2">
      <c r="D5" s="8"/>
      <c r="E5" s="5"/>
      <c r="F5" s="52"/>
      <c r="G5" s="49"/>
      <c r="H5" s="49"/>
      <c r="I5" s="49"/>
      <c r="J5" s="51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2:68" ht="12.75" customHeight="1" thickBot="1" x14ac:dyDescent="0.25"/>
    <row r="7" spans="2:68" ht="12.75" customHeight="1" thickBot="1" x14ac:dyDescent="0.25">
      <c r="B7" s="10" t="s">
        <v>1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K7" s="11">
        <v>1</v>
      </c>
      <c r="BL7" s="12" t="s">
        <v>0</v>
      </c>
      <c r="BM7" s="13"/>
      <c r="BN7" s="13"/>
      <c r="BO7" s="13"/>
      <c r="BP7" s="13"/>
    </row>
    <row r="8" spans="2:68" ht="12.75" customHeight="1" thickBot="1" x14ac:dyDescent="0.25">
      <c r="B8" s="14"/>
      <c r="D8" s="121" t="s">
        <v>26</v>
      </c>
      <c r="E8" s="121"/>
      <c r="F8" s="121"/>
      <c r="G8" s="121"/>
      <c r="H8" s="121"/>
      <c r="I8" s="121"/>
      <c r="J8" s="121"/>
      <c r="K8" s="15" t="s">
        <v>41</v>
      </c>
      <c r="L8" s="15" t="s">
        <v>43</v>
      </c>
      <c r="M8" s="15" t="s">
        <v>48</v>
      </c>
      <c r="N8" s="15" t="s">
        <v>49</v>
      </c>
      <c r="O8" s="15" t="s">
        <v>28</v>
      </c>
      <c r="P8" s="15" t="s">
        <v>38</v>
      </c>
      <c r="Q8" s="15" t="s">
        <v>29</v>
      </c>
      <c r="R8" s="15" t="s">
        <v>29</v>
      </c>
      <c r="S8" s="15" t="s">
        <v>38</v>
      </c>
      <c r="T8" s="15" t="s">
        <v>53</v>
      </c>
      <c r="U8" s="15" t="s">
        <v>36</v>
      </c>
      <c r="V8" s="15" t="s">
        <v>34</v>
      </c>
      <c r="W8" s="15" t="s">
        <v>54</v>
      </c>
      <c r="X8" s="15" t="s">
        <v>37</v>
      </c>
      <c r="Y8" s="15" t="s">
        <v>55</v>
      </c>
      <c r="Z8" s="15" t="s">
        <v>42</v>
      </c>
      <c r="AA8" s="15" t="s">
        <v>31</v>
      </c>
      <c r="AB8" s="15" t="s">
        <v>50</v>
      </c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2:68" ht="12.75" customHeight="1" x14ac:dyDescent="0.2">
      <c r="D9" s="122" t="s">
        <v>27</v>
      </c>
      <c r="E9" s="122"/>
      <c r="F9" s="122"/>
      <c r="G9" s="122"/>
      <c r="H9" s="122"/>
      <c r="I9" s="122"/>
      <c r="J9" s="122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2:68" s="41" customFormat="1" ht="12.75" customHeight="1" x14ac:dyDescent="0.2">
      <c r="D10" s="42"/>
      <c r="E10" s="42"/>
      <c r="F10" s="56"/>
      <c r="G10" s="57"/>
      <c r="H10" s="56"/>
      <c r="I10" s="56"/>
      <c r="J10" s="58" t="s">
        <v>16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</row>
    <row r="11" spans="2:68" ht="12.75" customHeight="1" thickBot="1" x14ac:dyDescent="0.25">
      <c r="F11" s="56"/>
      <c r="G11" s="57"/>
      <c r="H11" s="56"/>
      <c r="I11" s="56"/>
      <c r="J11" s="58" t="s">
        <v>17</v>
      </c>
      <c r="K11" s="40"/>
      <c r="L11" s="40"/>
      <c r="M11" s="40"/>
      <c r="N11" s="40"/>
      <c r="O11" s="40"/>
      <c r="P11" s="82">
        <f>9/12</f>
        <v>0.75</v>
      </c>
      <c r="Q11" s="71">
        <f>6/12</f>
        <v>0.5</v>
      </c>
      <c r="R11" s="71">
        <f>ROUND(8/12,2)</f>
        <v>0.67</v>
      </c>
      <c r="S11" s="82">
        <f>7/12</f>
        <v>0.58333333333333337</v>
      </c>
      <c r="T11" s="40"/>
      <c r="U11" s="71">
        <v>0.05</v>
      </c>
      <c r="V11" s="82">
        <f>ROUND(1.5/12,2)</f>
        <v>0.13</v>
      </c>
      <c r="W11" s="71">
        <f>ROUND(1.5/12,2)</f>
        <v>0.13</v>
      </c>
      <c r="X11" s="82">
        <f>ROUND(2.75/12,2)</f>
        <v>0.23</v>
      </c>
      <c r="Y11" s="82">
        <f>ROUND(2.75/12,2)</f>
        <v>0.23</v>
      </c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</row>
    <row r="12" spans="2:68" ht="12.75" customHeight="1" x14ac:dyDescent="0.2">
      <c r="B12" s="114" t="s">
        <v>2</v>
      </c>
      <c r="D12" s="123" t="s">
        <v>12</v>
      </c>
      <c r="E12" s="124"/>
      <c r="F12" s="87" t="s">
        <v>9</v>
      </c>
      <c r="G12" s="87" t="s">
        <v>18</v>
      </c>
      <c r="H12" s="87" t="s">
        <v>19</v>
      </c>
      <c r="I12" s="87" t="s">
        <v>35</v>
      </c>
      <c r="J12" s="107" t="s">
        <v>21</v>
      </c>
      <c r="K12" s="17" t="str">
        <f t="shared" ref="K12:M12" si="0">IF(OR(TRIM(K8)=0,TRIM(K8)=""),"",IF(IFERROR(TRIM(INDEX(QryItemNamed,MATCH(TRIM(K8),ITEM,0),2)),"")="Y","SPECIAL",LEFT(IFERROR(TRIM(INDEX(ITEM,MATCH(TRIM(K8),ITEM,0))),""),3)))</f>
        <v>202</v>
      </c>
      <c r="L12" s="18" t="str">
        <f t="shared" si="0"/>
        <v>202</v>
      </c>
      <c r="M12" s="18" t="str">
        <f t="shared" si="0"/>
        <v>203</v>
      </c>
      <c r="N12" s="18" t="str">
        <f t="shared" ref="N12" si="1">IF(OR(TRIM(N8)=0,TRIM(N8)=""),"",IF(IFERROR(TRIM(INDEX(QryItemNamed,MATCH(TRIM(N8),ITEM,0),2)),"")="Y","SPECIAL",LEFT(IFERROR(TRIM(INDEX(ITEM,MATCH(TRIM(N8),ITEM,0))),""),3)))</f>
        <v>203</v>
      </c>
      <c r="O12" s="18" t="str">
        <f t="shared" ref="O12:AU12" si="2">IF(OR(TRIM(O8)=0,TRIM(O8)=""),"",IF(IFERROR(TRIM(INDEX(QryItemNamed,MATCH(TRIM(O8),ITEM,0),2)),"")="Y","SPECIAL",LEFT(IFERROR(TRIM(INDEX(ITEM,MATCH(TRIM(O8),ITEM,0))),""),3)))</f>
        <v>204</v>
      </c>
      <c r="P12" s="18" t="str">
        <f t="shared" ref="P12" si="3">IF(OR(TRIM(P8)=0,TRIM(P8)=""),"",IF(IFERROR(TRIM(INDEX(QryItemNamed,MATCH(TRIM(P8),ITEM,0),2)),"")="Y","SPECIAL",LEFT(IFERROR(TRIM(INDEX(ITEM,MATCH(TRIM(P8),ITEM,0))),""),3)))</f>
        <v>301</v>
      </c>
      <c r="Q12" s="112" t="str">
        <f>IF(OR(TRIM(Q8)=0,TRIM(Q8)=""),"",IF(IFERROR(TRIM(INDEX(QryItemNamed,MATCH(TRIM(Q8),ITEM,0),2)),"")="Y","SPECIAL",LEFT(IFERROR(TRIM(INDEX(ITEM,MATCH(TRIM(Q8),ITEM,0))),""),3)))</f>
        <v>304</v>
      </c>
      <c r="R12" s="113"/>
      <c r="S12" s="18" t="str">
        <f t="shared" ref="S12" si="4">IF(OR(TRIM(S8)=0,TRIM(S8)=""),"",IF(IFERROR(TRIM(INDEX(QryItemNamed,MATCH(TRIM(S8),ITEM,0),2)),"")="Y","SPECIAL",LEFT(IFERROR(TRIM(INDEX(ITEM,MATCH(TRIM(S8),ITEM,0))),""),3)))</f>
        <v>301</v>
      </c>
      <c r="T12" s="83" t="str">
        <f t="shared" ref="T12:V12" si="5">IF(OR(TRIM(T8)=0,TRIM(T8)=""),"",IF(IFERROR(TRIM(INDEX(QryItemNamed,MATCH(TRIM(T8),ITEM,0),2)),"")="Y","SPECIAL",LEFT(IFERROR(TRIM(INDEX(ITEM,MATCH(TRIM(T8),ITEM,0))),""),3)))</f>
        <v>452</v>
      </c>
      <c r="U12" s="18" t="str">
        <f t="shared" si="5"/>
        <v>407</v>
      </c>
      <c r="V12" s="112" t="str">
        <f t="shared" si="5"/>
        <v>441</v>
      </c>
      <c r="W12" s="113"/>
      <c r="X12" s="112" t="str">
        <f t="shared" ref="X12" si="6">IF(OR(TRIM(X8)=0,TRIM(X8)=""),"",IF(IFERROR(TRIM(INDEX(QryItemNamed,MATCH(TRIM(X8),ITEM,0),2)),"")="Y","SPECIAL",LEFT(IFERROR(TRIM(INDEX(ITEM,MATCH(TRIM(X8),ITEM,0))),""),3)))</f>
        <v>441</v>
      </c>
      <c r="Y12" s="113"/>
      <c r="Z12" s="18" t="str">
        <f t="shared" ref="Z12" si="7">IF(OR(TRIM(Z8)=0,TRIM(Z8)=""),"",IF(IFERROR(TRIM(INDEX(QryItemNamed,MATCH(TRIM(Z8),ITEM,0),2)),"")="Y","SPECIAL",LEFT(IFERROR(TRIM(INDEX(ITEM,MATCH(TRIM(Z8),ITEM,0))),""),3)))</f>
        <v>609</v>
      </c>
      <c r="AA12" s="18" t="str">
        <f>IF(OR(TRIM(AA8)=0,TRIM(AA8)=""),"",IF(IFERROR(TRIM(INDEX(QryItemNamed,MATCH(TRIM(AA8),ITEM,0),2)),"")="Y","SPECIAL",LEFT(IFERROR(TRIM(INDEX(ITEM,MATCH(TRIM(AA8),ITEM,0))),""),3)))</f>
        <v>609</v>
      </c>
      <c r="AB12" s="18" t="str">
        <f>IF(OR(TRIM(AB8)=0,TRIM(AB8)=""),"",IF(IFERROR(TRIM(INDEX(QryItemNamed,MATCH(TRIM(AB8),ITEM,0),2)),"")="Y","SPECIAL",LEFT(IFERROR(TRIM(INDEX(ITEM,MATCH(TRIM(AB8),ITEM,0))),""),3)))</f>
        <v>659</v>
      </c>
      <c r="AC12" s="18" t="str">
        <f t="shared" si="2"/>
        <v/>
      </c>
      <c r="AD12" s="18" t="str">
        <f t="shared" ref="AD12:AF12" si="8">IF(OR(TRIM(AD8)=0,TRIM(AD8)=""),"",IF(IFERROR(TRIM(INDEX(QryItemNamed,MATCH(TRIM(AD8),ITEM,0),2)),"")="Y","SPECIAL",LEFT(IFERROR(TRIM(INDEX(ITEM,MATCH(TRIM(AD8),ITEM,0))),""),3)))</f>
        <v/>
      </c>
      <c r="AE12" s="18" t="str">
        <f t="shared" si="8"/>
        <v/>
      </c>
      <c r="AF12" s="18" t="str">
        <f t="shared" si="8"/>
        <v/>
      </c>
      <c r="AG12" s="18" t="str">
        <f t="shared" si="2"/>
        <v/>
      </c>
      <c r="AH12" s="18" t="str">
        <f t="shared" ref="AH12" si="9">IF(OR(TRIM(AH8)=0,TRIM(AH8)=""),"",IF(IFERROR(TRIM(INDEX(QryItemNamed,MATCH(TRIM(AH8),ITEM,0),2)),"")="Y","SPECIAL",LEFT(IFERROR(TRIM(INDEX(ITEM,MATCH(TRIM(AH8),ITEM,0))),""),3)))</f>
        <v/>
      </c>
      <c r="AI12" s="18" t="str">
        <f t="shared" si="2"/>
        <v/>
      </c>
      <c r="AJ12" s="18" t="str">
        <f t="shared" si="2"/>
        <v/>
      </c>
      <c r="AK12" s="18" t="str">
        <f t="shared" si="2"/>
        <v/>
      </c>
      <c r="AL12" s="18" t="str">
        <f t="shared" si="2"/>
        <v/>
      </c>
      <c r="AM12" s="18" t="str">
        <f t="shared" si="2"/>
        <v/>
      </c>
      <c r="AN12" s="18" t="str">
        <f t="shared" si="2"/>
        <v/>
      </c>
      <c r="AO12" s="18" t="str">
        <f t="shared" si="2"/>
        <v/>
      </c>
      <c r="AP12" s="18" t="str">
        <f t="shared" si="2"/>
        <v/>
      </c>
      <c r="AQ12" s="18" t="str">
        <f t="shared" si="2"/>
        <v/>
      </c>
      <c r="AR12" s="18" t="str">
        <f t="shared" si="2"/>
        <v/>
      </c>
      <c r="AS12" s="18" t="str">
        <f t="shared" si="2"/>
        <v/>
      </c>
      <c r="AT12" s="18" t="str">
        <f t="shared" si="2"/>
        <v/>
      </c>
      <c r="AU12" s="18" t="str">
        <f t="shared" si="2"/>
        <v/>
      </c>
      <c r="AV12" s="18"/>
      <c r="AW12" s="18"/>
      <c r="AX12" s="18" t="str">
        <f t="shared" ref="AX12:BK12" si="10">IF(OR(TRIM(AX8)=0,TRIM(AX8)=""),"",IF(IFERROR(TRIM(INDEX(QryItemNamed,MATCH(TRIM(AX8),ITEM,0),2)),"")="Y","SPECIAL",LEFT(IFERROR(TRIM(INDEX(ITEM,MATCH(TRIM(AX8),ITEM,0))),""),3)))</f>
        <v/>
      </c>
      <c r="AY12" s="18" t="str">
        <f t="shared" ref="AY12:BJ12" si="11">IF(OR(TRIM(AY8)=0,TRIM(AY8)=""),"",IF(IFERROR(TRIM(INDEX(QryItemNamed,MATCH(TRIM(AY8),ITEM,0),2)),"")="Y","SPECIAL",LEFT(IFERROR(TRIM(INDEX(ITEM,MATCH(TRIM(AY8),ITEM,0))),""),3)))</f>
        <v/>
      </c>
      <c r="AZ12" s="18" t="str">
        <f t="shared" ref="AZ12" si="12">IF(OR(TRIM(AZ8)=0,TRIM(AZ8)=""),"",IF(IFERROR(TRIM(INDEX(QryItemNamed,MATCH(TRIM(AZ8),ITEM,0),2)),"")="Y","SPECIAL",LEFT(IFERROR(TRIM(INDEX(ITEM,MATCH(TRIM(AZ8),ITEM,0))),""),3)))</f>
        <v/>
      </c>
      <c r="BA12" s="18" t="str">
        <f t="shared" ref="BA12:BE12" si="13">IF(OR(TRIM(BA8)=0,TRIM(BA8)=""),"",IF(IFERROR(TRIM(INDEX(QryItemNamed,MATCH(TRIM(BA8),ITEM,0),2)),"")="Y","SPECIAL",LEFT(IFERROR(TRIM(INDEX(ITEM,MATCH(TRIM(BA8),ITEM,0))),""),3)))</f>
        <v/>
      </c>
      <c r="BB12" s="18" t="str">
        <f t="shared" si="13"/>
        <v/>
      </c>
      <c r="BC12" s="18" t="str">
        <f t="shared" si="13"/>
        <v/>
      </c>
      <c r="BD12" s="18" t="str">
        <f t="shared" si="13"/>
        <v/>
      </c>
      <c r="BE12" s="18" t="str">
        <f t="shared" si="13"/>
        <v/>
      </c>
      <c r="BF12" s="18" t="str">
        <f t="shared" ref="BF12" si="14">IF(OR(TRIM(BF8)=0,TRIM(BF8)=""),"",IF(IFERROR(TRIM(INDEX(QryItemNamed,MATCH(TRIM(BF8),ITEM,0),2)),"")="Y","SPECIAL",LEFT(IFERROR(TRIM(INDEX(ITEM,MATCH(TRIM(BF8),ITEM,0))),""),3)))</f>
        <v/>
      </c>
      <c r="BG12" s="18" t="str">
        <f t="shared" si="11"/>
        <v/>
      </c>
      <c r="BH12" s="18" t="str">
        <f t="shared" ref="BH12:BI12" si="15">IF(OR(TRIM(BH8)=0,TRIM(BH8)=""),"",IF(IFERROR(TRIM(INDEX(QryItemNamed,MATCH(TRIM(BH8),ITEM,0),2)),"")="Y","SPECIAL",LEFT(IFERROR(TRIM(INDEX(ITEM,MATCH(TRIM(BH8),ITEM,0))),""),3)))</f>
        <v/>
      </c>
      <c r="BI12" s="18" t="str">
        <f t="shared" si="15"/>
        <v/>
      </c>
      <c r="BJ12" s="18" t="str">
        <f t="shared" si="11"/>
        <v/>
      </c>
      <c r="BK12" s="18" t="str">
        <f t="shared" si="10"/>
        <v/>
      </c>
    </row>
    <row r="13" spans="2:68" ht="12.75" customHeight="1" x14ac:dyDescent="0.2">
      <c r="B13" s="115"/>
      <c r="D13" s="125"/>
      <c r="E13" s="126"/>
      <c r="F13" s="88"/>
      <c r="G13" s="88"/>
      <c r="H13" s="88"/>
      <c r="I13" s="88"/>
      <c r="J13" s="108"/>
      <c r="K13" s="117" t="str">
        <f t="shared" ref="K13:M13" si="16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PAVEMENT REMOVED</v>
      </c>
      <c r="L13" s="94" t="str">
        <f t="shared" si="16"/>
        <v>CURB REMOVED</v>
      </c>
      <c r="M13" s="94" t="str">
        <f t="shared" si="16"/>
        <v>EXCAVATION</v>
      </c>
      <c r="N13" s="94" t="str">
        <f t="shared" ref="N13" si="17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EMBANKMENT</v>
      </c>
      <c r="O13" s="94" t="str">
        <f t="shared" ref="O13:AU13" si="18"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>SUBGRADE COMPACTION</v>
      </c>
      <c r="P13" s="94" t="str">
        <f t="shared" ref="P13" si="19"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>ASPHALT CONCRETE BASE, PG64-22, (449)</v>
      </c>
      <c r="Q13" s="94" t="str">
        <f>"6'' "&amp;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6'' AGGREGATE BASE</v>
      </c>
      <c r="R13" s="94" t="str">
        <f>"8'' "&amp;IF(OR(TRIM(R8)=0,TRIM(R8)=""),IF(R9="","",R9),IF(IFERROR(TRIM(INDEX(QryItemNamed,MATCH(TRIM(R8),ITEM,0),2)),"")="Y",TRIM(RIGHT(IFERROR(TRIM(INDEX(QryItemNamed,MATCH(TRIM(R8),ITEM,0),4)),"123456789012"),LEN(IFERROR(TRIM(INDEX(QryItemNamed,MATCH(TRIM(R8),ITEM,0),4)),"123456789012"))-9))&amp;R9,IFERROR(TRIM(INDEX(QryItemNamed,MATCH(TRIM(R8),ITEM,0),4))&amp;R9,"ITEM CODE DOES NOT EXIST IN ITEM MASTER")))</f>
        <v>8'' AGGREGATE BASE</v>
      </c>
      <c r="S13" s="100" t="str">
        <f t="shared" ref="S13" si="20"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>ASPHALT CONCRETE BASE, PG64-22, (449)</v>
      </c>
      <c r="T13" s="100" t="str">
        <f t="shared" ref="T13:AA13" si="21"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>12" NON-REINFORCED CONCRETE PAVEMENT, CLASS QC MS</v>
      </c>
      <c r="U13" s="94" t="str">
        <f t="shared" si="21"/>
        <v>TACK COAT</v>
      </c>
      <c r="V13" s="97" t="str">
        <f>"1.25'' "&amp;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1.25'' ASPHALT CONCRETE SURFACE COURSE, TYPE 1, (448), PG64-22</v>
      </c>
      <c r="W13" s="100" t="str">
        <f>"1.5'' "&amp;IF(OR(TRIM(W8)=0,TRIM(W8)=""),IF(W9="","",W9),IF(IFERROR(TRIM(INDEX(QryItemNamed,MATCH(TRIM(W8),ITEM,0),2)),"")="Y",TRIM(RIGHT(IFERROR(TRIM(INDEX(QryItemNamed,MATCH(TRIM(W8),ITEM,0),4)),"123456789012"),LEN(IFERROR(TRIM(INDEX(QryItemNamed,MATCH(TRIM(W8),ITEM,0),4)),"123456789012"))-9))&amp;W9,IFERROR(TRIM(INDEX(QryItemNamed,MATCH(TRIM(W8),ITEM,0),4))&amp;W9,"ITEM CODE DOES NOT EXIST IN ITEM MASTER")))</f>
        <v>1.5'' ASPHALT CONCRETE SURFACE COURSE, 12.5 MM, TYPE A (449)</v>
      </c>
      <c r="X13" s="97" t="str">
        <f>"1.75'' "&amp;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>1.75'' ASPHALT CONCRETE INTERMEDIATE COURSE, TYPE 2, (448)</v>
      </c>
      <c r="Y13" s="100" t="str">
        <f>"2.75'' "&amp;IF(OR(TRIM(Y8)=0,TRIM(Y8)=""),IF(Y9="","",Y9),IF(IFERROR(TRIM(INDEX(QryItemNamed,MATCH(TRIM(Y8),ITEM,0),2)),"")="Y",TRIM(RIGHT(IFERROR(TRIM(INDEX(QryItemNamed,MATCH(TRIM(Y8),ITEM,0),4)),"123456789012"),LEN(IFERROR(TRIM(INDEX(QryItemNamed,MATCH(TRIM(Y8),ITEM,0),4)),"123456789012"))-9))&amp;Y9,IFERROR(TRIM(INDEX(QryItemNamed,MATCH(TRIM(Y8),ITEM,0),4))&amp;Y9,"ITEM CODE DOES NOT EXIST IN ITEM MASTER")))</f>
        <v>2.75'' ASPHALT CONCRETE INTERMEDIATE COURSE, 19 MM, TYPE A (449)</v>
      </c>
      <c r="Z13" s="94" t="str">
        <f t="shared" ref="Z13" si="22">IF(OR(TRIM(Z8)=0,TRIM(Z8)=""),IF(Z9="","",Z9),IF(IFERROR(TRIM(INDEX(QryItemNamed,MATCH(TRIM(Z8),ITEM,0),2)),"")="Y",TRIM(RIGHT(IFERROR(TRIM(INDEX(QryItemNamed,MATCH(TRIM(Z8),ITEM,0),4)),"123456789012"),LEN(IFERROR(TRIM(INDEX(QryItemNamed,MATCH(TRIM(Z8),ITEM,0),4)),"123456789012"))-9))&amp;Z9,IFERROR(TRIM(INDEX(QryItemNamed,MATCH(TRIM(Z8),ITEM,0),4))&amp;Z9,"ITEM CODE DOES NOT EXIST IN ITEM MASTER")))</f>
        <v>CURB, TYPE 2-B</v>
      </c>
      <c r="AA13" s="94" t="str">
        <f t="shared" si="21"/>
        <v>CURB, TYPE 4-A</v>
      </c>
      <c r="AB13" s="94" t="str">
        <f t="shared" ref="AB13" si="23">IF(OR(TRIM(AB8)=0,TRIM(AB8)=""),IF(AB9="","",AB9),IF(IFERROR(TRIM(INDEX(QryItemNamed,MATCH(TRIM(AB8),ITEM,0),2)),"")="Y",TRIM(RIGHT(IFERROR(TRIM(INDEX(QryItemNamed,MATCH(TRIM(AB8),ITEM,0),4)),"123456789012"),LEN(IFERROR(TRIM(INDEX(QryItemNamed,MATCH(TRIM(AB8),ITEM,0),4)),"123456789012"))-9))&amp;AB9,IFERROR(TRIM(INDEX(QryItemNamed,MATCH(TRIM(AB8),ITEM,0),4))&amp;AB9,"ITEM CODE DOES NOT EXIST IN ITEM MASTER")))</f>
        <v>SEEDING AND MULCHING</v>
      </c>
      <c r="AC13" s="94" t="str">
        <f t="shared" si="18"/>
        <v/>
      </c>
      <c r="AD13" s="94" t="str">
        <f t="shared" ref="AD13:AF13" si="24">IF(OR(TRIM(AD8)=0,TRIM(AD8)=""),IF(AD9="","",AD9),IF(IFERROR(TRIM(INDEX(QryItemNamed,MATCH(TRIM(AD8),ITEM,0),2)),"")="Y",TRIM(RIGHT(IFERROR(TRIM(INDEX(QryItemNamed,MATCH(TRIM(AD8),ITEM,0),4)),"123456789012"),LEN(IFERROR(TRIM(INDEX(QryItemNamed,MATCH(TRIM(AD8),ITEM,0),4)),"123456789012"))-9))&amp;AD9,IFERROR(TRIM(INDEX(QryItemNamed,MATCH(TRIM(AD8),ITEM,0),4))&amp;AD9,"ITEM CODE DOES NOT EXIST IN ITEM MASTER")))</f>
        <v/>
      </c>
      <c r="AE13" s="94" t="str">
        <f t="shared" si="24"/>
        <v/>
      </c>
      <c r="AF13" s="94" t="str">
        <f t="shared" si="24"/>
        <v/>
      </c>
      <c r="AG13" s="94" t="str">
        <f t="shared" si="18"/>
        <v/>
      </c>
      <c r="AH13" s="94" t="str">
        <f t="shared" ref="AH13" si="25">IF(OR(TRIM(AH8)=0,TRIM(AH8)=""),IF(AH9="","",AH9),IF(IFERROR(TRIM(INDEX(QryItemNamed,MATCH(TRIM(AH8),ITEM,0),2)),"")="Y",TRIM(RIGHT(IFERROR(TRIM(INDEX(QryItemNamed,MATCH(TRIM(AH8),ITEM,0),4)),"123456789012"),LEN(IFERROR(TRIM(INDEX(QryItemNamed,MATCH(TRIM(AH8),ITEM,0),4)),"123456789012"))-9))&amp;AH9,IFERROR(TRIM(INDEX(QryItemNamed,MATCH(TRIM(AH8),ITEM,0),4))&amp;AH9,"ITEM CODE DOES NOT EXIST IN ITEM MASTER")))</f>
        <v/>
      </c>
      <c r="AI13" s="94" t="str">
        <f t="shared" si="18"/>
        <v/>
      </c>
      <c r="AJ13" s="94" t="str">
        <f>IF(OR(TRIM(AJ8)=0,TRIM(AJ8)=""),IF(AJ9="","",AJ9),IF(IFERROR(TRIM(INDEX(QryItemNamed,MATCH(TRIM(AJ8),ITEM,0),2)),"")="Y",TRIM(RIGHT(IFERROR(TRIM(INDEX(QryItemNamed,MATCH(TRIM(AJ8),ITEM,0),4)),"123456789012"),LEN(IFERROR(TRIM(INDEX(QryItemNamed,MATCH(TRIM(AJ8),ITEM,0),4)),"123456789012"))-9))&amp;AJ9,IFERROR(TRIM(INDEX(QryItemNamed,MATCH(TRIM(AJ8),ITEM,0),4))&amp;AJ9,"ITEM CODE DOES NOT EXIST IN ITEM MASTER")))</f>
        <v/>
      </c>
      <c r="AK13" s="94" t="str">
        <f>IF(OR(TRIM(AK8)=0,TRIM(AK8)=""),IF(AK9="","",AK9),IF(IFERROR(TRIM(INDEX(QryItemNamed,MATCH(TRIM(AK8),ITEM,0),2)),"")="Y",TRIM(RIGHT(IFERROR(TRIM(INDEX(QryItemNamed,MATCH(TRIM(AK8),ITEM,0),4)),"123456789012"),LEN(IFERROR(TRIM(INDEX(QryItemNamed,MATCH(TRIM(AK8),ITEM,0),4)),"123456789012"))-9))&amp;AK9,IFERROR(TRIM(INDEX(QryItemNamed,MATCH(TRIM(AK8),ITEM,0),4))&amp;AK9,"ITEM CODE DOES NOT EXIST IN ITEM MASTER")))</f>
        <v/>
      </c>
      <c r="AL13" s="94" t="str">
        <f t="shared" si="18"/>
        <v/>
      </c>
      <c r="AM13" s="94" t="str">
        <f t="shared" si="18"/>
        <v/>
      </c>
      <c r="AN13" s="94" t="str">
        <f t="shared" si="18"/>
        <v/>
      </c>
      <c r="AO13" s="94" t="str">
        <f t="shared" si="18"/>
        <v/>
      </c>
      <c r="AP13" s="94" t="str">
        <f t="shared" si="18"/>
        <v/>
      </c>
      <c r="AQ13" s="94" t="str">
        <f t="shared" si="18"/>
        <v/>
      </c>
      <c r="AR13" s="94" t="str">
        <f t="shared" si="18"/>
        <v/>
      </c>
      <c r="AS13" s="94" t="str">
        <f t="shared" si="18"/>
        <v/>
      </c>
      <c r="AT13" s="94" t="str">
        <f t="shared" si="18"/>
        <v/>
      </c>
      <c r="AU13" s="94" t="str">
        <f t="shared" si="18"/>
        <v/>
      </c>
      <c r="AV13" s="94"/>
      <c r="AW13" s="109"/>
      <c r="AX13" s="93" t="str">
        <f t="shared" ref="AX13:BK13" si="26">IF(OR(TRIM(AX8)=0,TRIM(AX8)=""),IF(AX9="","",AX9),IF(IFERROR(TRIM(INDEX(QryItemNamed,MATCH(TRIM(AX8),ITEM,0),2)),"")="Y",TRIM(RIGHT(IFERROR(TRIM(INDEX(QryItemNamed,MATCH(TRIM(AX8),ITEM,0),4)),"123456789012"),LEN(IFERROR(TRIM(INDEX(QryItemNamed,MATCH(TRIM(AX8),ITEM,0),4)),"123456789012"))-9))&amp;AX9,IFERROR(TRIM(INDEX(QryItemNamed,MATCH(TRIM(AX8),ITEM,0),4))&amp;AX9,"ITEM CODE DOES NOT EXIST IN ITEM MASTER")))</f>
        <v/>
      </c>
      <c r="AY13" s="93" t="str">
        <f t="shared" ref="AY13:BJ13" si="27">IF(OR(TRIM(AY8)=0,TRIM(AY8)=""),IF(AY9="","",AY9),IF(IFERROR(TRIM(INDEX(QryItemNamed,MATCH(TRIM(AY8),ITEM,0),2)),"")="Y",TRIM(RIGHT(IFERROR(TRIM(INDEX(QryItemNamed,MATCH(TRIM(AY8),ITEM,0),4)),"123456789012"),LEN(IFERROR(TRIM(INDEX(QryItemNamed,MATCH(TRIM(AY8),ITEM,0),4)),"123456789012"))-9))&amp;AY9,IFERROR(TRIM(INDEX(QryItemNamed,MATCH(TRIM(AY8),ITEM,0),4))&amp;AY9,"ITEM CODE DOES NOT EXIST IN ITEM MASTER")))</f>
        <v/>
      </c>
      <c r="AZ13" s="93" t="str">
        <f t="shared" ref="AZ13" si="28">IF(OR(TRIM(AZ8)=0,TRIM(AZ8)=""),IF(AZ9="","",AZ9),IF(IFERROR(TRIM(INDEX(QryItemNamed,MATCH(TRIM(AZ8),ITEM,0),2)),"")="Y",TRIM(RIGHT(IFERROR(TRIM(INDEX(QryItemNamed,MATCH(TRIM(AZ8),ITEM,0),4)),"123456789012"),LEN(IFERROR(TRIM(INDEX(QryItemNamed,MATCH(TRIM(AZ8),ITEM,0),4)),"123456789012"))-9))&amp;AZ9,IFERROR(TRIM(INDEX(QryItemNamed,MATCH(TRIM(AZ8),ITEM,0),4))&amp;AZ9,"ITEM CODE DOES NOT EXIST IN ITEM MASTER")))</f>
        <v/>
      </c>
      <c r="BA13" s="93" t="str">
        <f t="shared" ref="BA13:BE13" si="29">IF(OR(TRIM(BA8)=0,TRIM(BA8)=""),IF(BA9="","",BA9),IF(IFERROR(TRIM(INDEX(QryItemNamed,MATCH(TRIM(BA8),ITEM,0),2)),"")="Y",TRIM(RIGHT(IFERROR(TRIM(INDEX(QryItemNamed,MATCH(TRIM(BA8),ITEM,0),4)),"123456789012"),LEN(IFERROR(TRIM(INDEX(QryItemNamed,MATCH(TRIM(BA8),ITEM,0),4)),"123456789012"))-9))&amp;BA9,IFERROR(TRIM(INDEX(QryItemNamed,MATCH(TRIM(BA8),ITEM,0),4))&amp;BA9,"ITEM CODE DOES NOT EXIST IN ITEM MASTER")))</f>
        <v/>
      </c>
      <c r="BB13" s="93" t="str">
        <f t="shared" si="29"/>
        <v/>
      </c>
      <c r="BC13" s="93" t="str">
        <f t="shared" si="29"/>
        <v/>
      </c>
      <c r="BD13" s="93" t="str">
        <f t="shared" si="29"/>
        <v/>
      </c>
      <c r="BE13" s="93" t="str">
        <f t="shared" si="29"/>
        <v/>
      </c>
      <c r="BF13" s="93" t="str">
        <f t="shared" ref="BF13" si="30">IF(OR(TRIM(BF8)=0,TRIM(BF8)=""),IF(BF9="","",BF9),IF(IFERROR(TRIM(INDEX(QryItemNamed,MATCH(TRIM(BF8),ITEM,0),2)),"")="Y",TRIM(RIGHT(IFERROR(TRIM(INDEX(QryItemNamed,MATCH(TRIM(BF8),ITEM,0),4)),"123456789012"),LEN(IFERROR(TRIM(INDEX(QryItemNamed,MATCH(TRIM(BF8),ITEM,0),4)),"123456789012"))-9))&amp;BF9,IFERROR(TRIM(INDEX(QryItemNamed,MATCH(TRIM(BF8),ITEM,0),4))&amp;BF9,"ITEM CODE DOES NOT EXIST IN ITEM MASTER")))</f>
        <v/>
      </c>
      <c r="BG13" s="93" t="str">
        <f t="shared" si="27"/>
        <v/>
      </c>
      <c r="BH13" s="93" t="str">
        <f t="shared" ref="BH13:BI13" si="31">IF(OR(TRIM(BH8)=0,TRIM(BH8)=""),IF(BH9="","",BH9),IF(IFERROR(TRIM(INDEX(QryItemNamed,MATCH(TRIM(BH8),ITEM,0),2)),"")="Y",TRIM(RIGHT(IFERROR(TRIM(INDEX(QryItemNamed,MATCH(TRIM(BH8),ITEM,0),4)),"123456789012"),LEN(IFERROR(TRIM(INDEX(QryItemNamed,MATCH(TRIM(BH8),ITEM,0),4)),"123456789012"))-9))&amp;BH9,IFERROR(TRIM(INDEX(QryItemNamed,MATCH(TRIM(BH8),ITEM,0),4))&amp;BH9,"ITEM CODE DOES NOT EXIST IN ITEM MASTER")))</f>
        <v/>
      </c>
      <c r="BI13" s="93" t="str">
        <f t="shared" si="31"/>
        <v/>
      </c>
      <c r="BJ13" s="93" t="str">
        <f t="shared" si="27"/>
        <v/>
      </c>
      <c r="BK13" s="93" t="str">
        <f t="shared" si="26"/>
        <v/>
      </c>
    </row>
    <row r="14" spans="2:68" ht="12.75" customHeight="1" x14ac:dyDescent="0.2">
      <c r="B14" s="115"/>
      <c r="D14" s="125"/>
      <c r="E14" s="126"/>
      <c r="F14" s="88"/>
      <c r="G14" s="88"/>
      <c r="H14" s="88"/>
      <c r="I14" s="88"/>
      <c r="J14" s="108"/>
      <c r="K14" s="118"/>
      <c r="L14" s="95"/>
      <c r="M14" s="95"/>
      <c r="N14" s="95"/>
      <c r="O14" s="95"/>
      <c r="P14" s="95"/>
      <c r="Q14" s="95"/>
      <c r="R14" s="95"/>
      <c r="S14" s="101"/>
      <c r="T14" s="101"/>
      <c r="U14" s="95"/>
      <c r="V14" s="98"/>
      <c r="W14" s="101"/>
      <c r="X14" s="98"/>
      <c r="Y14" s="101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110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</row>
    <row r="15" spans="2:68" ht="12.75" customHeight="1" x14ac:dyDescent="0.2">
      <c r="B15" s="115"/>
      <c r="D15" s="125"/>
      <c r="E15" s="126"/>
      <c r="F15" s="88"/>
      <c r="G15" s="88"/>
      <c r="H15" s="88"/>
      <c r="I15" s="88"/>
      <c r="J15" s="108"/>
      <c r="K15" s="118"/>
      <c r="L15" s="95"/>
      <c r="M15" s="95"/>
      <c r="N15" s="95"/>
      <c r="O15" s="95"/>
      <c r="P15" s="95"/>
      <c r="Q15" s="95"/>
      <c r="R15" s="95"/>
      <c r="S15" s="101"/>
      <c r="T15" s="101"/>
      <c r="U15" s="95"/>
      <c r="V15" s="98"/>
      <c r="W15" s="101"/>
      <c r="X15" s="98"/>
      <c r="Y15" s="101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110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</row>
    <row r="16" spans="2:68" ht="12.75" customHeight="1" x14ac:dyDescent="0.2">
      <c r="B16" s="115"/>
      <c r="D16" s="125"/>
      <c r="E16" s="126"/>
      <c r="F16" s="88"/>
      <c r="G16" s="88"/>
      <c r="H16" s="88"/>
      <c r="I16" s="88"/>
      <c r="J16" s="108"/>
      <c r="K16" s="118"/>
      <c r="L16" s="95"/>
      <c r="M16" s="95"/>
      <c r="N16" s="95"/>
      <c r="O16" s="95"/>
      <c r="P16" s="95"/>
      <c r="Q16" s="95"/>
      <c r="R16" s="95"/>
      <c r="S16" s="101"/>
      <c r="T16" s="101"/>
      <c r="U16" s="95"/>
      <c r="V16" s="98"/>
      <c r="W16" s="101"/>
      <c r="X16" s="98"/>
      <c r="Y16" s="101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110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</row>
    <row r="17" spans="2:63" ht="12.75" customHeight="1" x14ac:dyDescent="0.2">
      <c r="B17" s="115"/>
      <c r="D17" s="125"/>
      <c r="E17" s="126"/>
      <c r="F17" s="88"/>
      <c r="G17" s="88"/>
      <c r="H17" s="88"/>
      <c r="I17" s="88"/>
      <c r="J17" s="108"/>
      <c r="K17" s="118"/>
      <c r="L17" s="95"/>
      <c r="M17" s="95"/>
      <c r="N17" s="95"/>
      <c r="O17" s="95"/>
      <c r="P17" s="95"/>
      <c r="Q17" s="95"/>
      <c r="R17" s="95"/>
      <c r="S17" s="101"/>
      <c r="T17" s="101"/>
      <c r="U17" s="95"/>
      <c r="V17" s="98"/>
      <c r="W17" s="101"/>
      <c r="X17" s="98"/>
      <c r="Y17" s="101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110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</row>
    <row r="18" spans="2:63" ht="12.75" customHeight="1" x14ac:dyDescent="0.2">
      <c r="B18" s="115"/>
      <c r="D18" s="125"/>
      <c r="E18" s="126"/>
      <c r="F18" s="88"/>
      <c r="G18" s="88"/>
      <c r="H18" s="88"/>
      <c r="I18" s="88"/>
      <c r="J18" s="108"/>
      <c r="K18" s="118"/>
      <c r="L18" s="95"/>
      <c r="M18" s="95"/>
      <c r="N18" s="95"/>
      <c r="O18" s="95"/>
      <c r="P18" s="95"/>
      <c r="Q18" s="95"/>
      <c r="R18" s="95"/>
      <c r="S18" s="101"/>
      <c r="T18" s="101"/>
      <c r="U18" s="95"/>
      <c r="V18" s="98"/>
      <c r="W18" s="101"/>
      <c r="X18" s="98"/>
      <c r="Y18" s="101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110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</row>
    <row r="19" spans="2:63" ht="12.75" customHeight="1" x14ac:dyDescent="0.2">
      <c r="B19" s="115"/>
      <c r="D19" s="125"/>
      <c r="E19" s="126"/>
      <c r="F19" s="88"/>
      <c r="G19" s="88"/>
      <c r="H19" s="88"/>
      <c r="I19" s="88"/>
      <c r="J19" s="108"/>
      <c r="K19" s="118"/>
      <c r="L19" s="95"/>
      <c r="M19" s="95"/>
      <c r="N19" s="95"/>
      <c r="O19" s="95"/>
      <c r="P19" s="95"/>
      <c r="Q19" s="95"/>
      <c r="R19" s="95"/>
      <c r="S19" s="101"/>
      <c r="T19" s="101"/>
      <c r="U19" s="95"/>
      <c r="V19" s="98"/>
      <c r="W19" s="101"/>
      <c r="X19" s="98"/>
      <c r="Y19" s="101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110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</row>
    <row r="20" spans="2:63" ht="12.75" customHeight="1" x14ac:dyDescent="0.2">
      <c r="B20" s="115"/>
      <c r="D20" s="125"/>
      <c r="E20" s="126"/>
      <c r="F20" s="88"/>
      <c r="G20" s="88"/>
      <c r="H20" s="88"/>
      <c r="I20" s="88"/>
      <c r="J20" s="108"/>
      <c r="K20" s="118"/>
      <c r="L20" s="95"/>
      <c r="M20" s="95"/>
      <c r="N20" s="95"/>
      <c r="O20" s="95"/>
      <c r="P20" s="95"/>
      <c r="Q20" s="95"/>
      <c r="R20" s="95"/>
      <c r="S20" s="101"/>
      <c r="T20" s="101"/>
      <c r="U20" s="95"/>
      <c r="V20" s="98"/>
      <c r="W20" s="101"/>
      <c r="X20" s="98"/>
      <c r="Y20" s="101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110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</row>
    <row r="21" spans="2:63" ht="12.75" customHeight="1" x14ac:dyDescent="0.2">
      <c r="B21" s="115"/>
      <c r="D21" s="125"/>
      <c r="E21" s="126"/>
      <c r="F21" s="88"/>
      <c r="G21" s="88"/>
      <c r="H21" s="88"/>
      <c r="I21" s="88"/>
      <c r="J21" s="108"/>
      <c r="K21" s="118"/>
      <c r="L21" s="95"/>
      <c r="M21" s="95"/>
      <c r="N21" s="95"/>
      <c r="O21" s="95"/>
      <c r="P21" s="95"/>
      <c r="Q21" s="95"/>
      <c r="R21" s="95"/>
      <c r="S21" s="101"/>
      <c r="T21" s="101"/>
      <c r="U21" s="95"/>
      <c r="V21" s="98"/>
      <c r="W21" s="101"/>
      <c r="X21" s="98"/>
      <c r="Y21" s="101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110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</row>
    <row r="22" spans="2:63" ht="12.75" customHeight="1" x14ac:dyDescent="0.2">
      <c r="B22" s="115"/>
      <c r="D22" s="125"/>
      <c r="E22" s="126"/>
      <c r="F22" s="88"/>
      <c r="G22" s="88"/>
      <c r="H22" s="88"/>
      <c r="I22" s="88"/>
      <c r="J22" s="108"/>
      <c r="K22" s="118"/>
      <c r="L22" s="95"/>
      <c r="M22" s="95"/>
      <c r="N22" s="95"/>
      <c r="O22" s="95"/>
      <c r="P22" s="95"/>
      <c r="Q22" s="95"/>
      <c r="R22" s="95"/>
      <c r="S22" s="101"/>
      <c r="T22" s="101"/>
      <c r="U22" s="95"/>
      <c r="V22" s="98"/>
      <c r="W22" s="101"/>
      <c r="X22" s="98"/>
      <c r="Y22" s="101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110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</row>
    <row r="23" spans="2:63" ht="12.75" customHeight="1" x14ac:dyDescent="0.2">
      <c r="B23" s="115"/>
      <c r="D23" s="125"/>
      <c r="E23" s="126"/>
      <c r="F23" s="88"/>
      <c r="G23" s="88"/>
      <c r="H23" s="88"/>
      <c r="I23" s="88"/>
      <c r="J23" s="108"/>
      <c r="K23" s="118"/>
      <c r="L23" s="95"/>
      <c r="M23" s="95"/>
      <c r="N23" s="95"/>
      <c r="O23" s="95"/>
      <c r="P23" s="95"/>
      <c r="Q23" s="95"/>
      <c r="R23" s="95"/>
      <c r="S23" s="101"/>
      <c r="T23" s="101"/>
      <c r="U23" s="95"/>
      <c r="V23" s="98"/>
      <c r="W23" s="101"/>
      <c r="X23" s="98"/>
      <c r="Y23" s="101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110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</row>
    <row r="24" spans="2:63" ht="12.75" customHeight="1" x14ac:dyDescent="0.2">
      <c r="B24" s="115"/>
      <c r="D24" s="125"/>
      <c r="E24" s="126"/>
      <c r="F24" s="88"/>
      <c r="G24" s="88"/>
      <c r="H24" s="88"/>
      <c r="I24" s="88"/>
      <c r="J24" s="108"/>
      <c r="K24" s="119"/>
      <c r="L24" s="96"/>
      <c r="M24" s="96"/>
      <c r="N24" s="96"/>
      <c r="O24" s="96"/>
      <c r="P24" s="96"/>
      <c r="Q24" s="96"/>
      <c r="R24" s="96"/>
      <c r="S24" s="102"/>
      <c r="T24" s="102"/>
      <c r="U24" s="96"/>
      <c r="V24" s="99"/>
      <c r="W24" s="102"/>
      <c r="X24" s="99"/>
      <c r="Y24" s="102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111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</row>
    <row r="25" spans="2:63" ht="12.75" customHeight="1" thickBot="1" x14ac:dyDescent="0.25">
      <c r="B25" s="116"/>
      <c r="D25" s="127"/>
      <c r="E25" s="128"/>
      <c r="F25" s="59"/>
      <c r="G25" s="60" t="s">
        <v>22</v>
      </c>
      <c r="H25" s="60" t="s">
        <v>22</v>
      </c>
      <c r="I25" s="60" t="s">
        <v>30</v>
      </c>
      <c r="J25" s="72" t="s">
        <v>30</v>
      </c>
      <c r="K25" s="19" t="str">
        <f t="shared" ref="K25:M25" si="32">IF(OR(TRIM(K8)=0,TRIM(K8)=""),"",IF(IFERROR(TRIM(INDEX(QryItemNamed,MATCH(TRIM(K8),ITEM,0),3)),"")="LS","",IFERROR(TRIM(INDEX(QryItemNamed,MATCH(TRIM(K8),ITEM,0),3)),"")))</f>
        <v>SY</v>
      </c>
      <c r="L25" s="20" t="str">
        <f t="shared" si="32"/>
        <v>FT</v>
      </c>
      <c r="M25" s="20" t="str">
        <f t="shared" si="32"/>
        <v>CY</v>
      </c>
      <c r="N25" s="20" t="str">
        <f t="shared" ref="N25" si="33">IF(OR(TRIM(N8)=0,TRIM(N8)=""),"",IF(IFERROR(TRIM(INDEX(QryItemNamed,MATCH(TRIM(N8),ITEM,0),3)),"")="LS","",IFERROR(TRIM(INDEX(QryItemNamed,MATCH(TRIM(N8),ITEM,0),3)),"")))</f>
        <v>CY</v>
      </c>
      <c r="O25" s="20" t="str">
        <f t="shared" ref="O25:AU25" si="34">IF(OR(TRIM(O8)=0,TRIM(O8)=""),"",IF(IFERROR(TRIM(INDEX(QryItemNamed,MATCH(TRIM(O8),ITEM,0),3)),"")="LS","",IFERROR(TRIM(INDEX(QryItemNamed,MATCH(TRIM(O8),ITEM,0),3)),"")))</f>
        <v>SY</v>
      </c>
      <c r="P25" s="20" t="str">
        <f t="shared" ref="P25" si="35">IF(OR(TRIM(P8)=0,TRIM(P8)=""),"",IF(IFERROR(TRIM(INDEX(QryItemNamed,MATCH(TRIM(P8),ITEM,0),3)),"")="LS","",IFERROR(TRIM(INDEX(QryItemNamed,MATCH(TRIM(P8),ITEM,0),3)),"")))</f>
        <v>CY</v>
      </c>
      <c r="Q25" s="20" t="str">
        <f t="shared" si="34"/>
        <v>CY</v>
      </c>
      <c r="R25" s="20" t="str">
        <f t="shared" ref="R25:S25" si="36">IF(OR(TRIM(R8)=0,TRIM(R8)=""),"",IF(IFERROR(TRIM(INDEX(QryItemNamed,MATCH(TRIM(R8),ITEM,0),3)),"")="LS","",IFERROR(TRIM(INDEX(QryItemNamed,MATCH(TRIM(R8),ITEM,0),3)),"")))</f>
        <v>CY</v>
      </c>
      <c r="S25" s="20" t="str">
        <f t="shared" si="36"/>
        <v>CY</v>
      </c>
      <c r="T25" s="20" t="str">
        <f t="shared" ref="T25:AA25" si="37">IF(OR(TRIM(T8)=0,TRIM(T8)=""),"",IF(IFERROR(TRIM(INDEX(QryItemNamed,MATCH(TRIM(T8),ITEM,0),3)),"")="LS","",IFERROR(TRIM(INDEX(QryItemNamed,MATCH(TRIM(T8),ITEM,0),3)),"")))</f>
        <v>SY</v>
      </c>
      <c r="U25" s="20" t="str">
        <f t="shared" si="37"/>
        <v>GAL</v>
      </c>
      <c r="V25" s="20" t="str">
        <f t="shared" si="37"/>
        <v>CY</v>
      </c>
      <c r="W25" s="20" t="str">
        <f t="shared" si="37"/>
        <v>CY</v>
      </c>
      <c r="X25" s="20" t="str">
        <f t="shared" si="37"/>
        <v>CY</v>
      </c>
      <c r="Y25" s="20" t="str">
        <f t="shared" si="37"/>
        <v>CY</v>
      </c>
      <c r="Z25" s="20" t="str">
        <f t="shared" si="37"/>
        <v>FT</v>
      </c>
      <c r="AA25" s="20" t="str">
        <f t="shared" si="37"/>
        <v>FT</v>
      </c>
      <c r="AB25" s="20" t="str">
        <f t="shared" ref="AB25" si="38">IF(OR(TRIM(AB8)=0,TRIM(AB8)=""),"",IF(IFERROR(TRIM(INDEX(QryItemNamed,MATCH(TRIM(AB8),ITEM,0),3)),"")="LS","",IFERROR(TRIM(INDEX(QryItemNamed,MATCH(TRIM(AB8),ITEM,0),3)),"")))</f>
        <v>SY</v>
      </c>
      <c r="AC25" s="20" t="str">
        <f t="shared" si="34"/>
        <v/>
      </c>
      <c r="AD25" s="20" t="str">
        <f t="shared" ref="AD25:AF25" si="39">IF(OR(TRIM(AD8)=0,TRIM(AD8)=""),"",IF(IFERROR(TRIM(INDEX(QryItemNamed,MATCH(TRIM(AD8),ITEM,0),3)),"")="LS","",IFERROR(TRIM(INDEX(QryItemNamed,MATCH(TRIM(AD8),ITEM,0),3)),"")))</f>
        <v/>
      </c>
      <c r="AE25" s="20" t="str">
        <f t="shared" si="39"/>
        <v/>
      </c>
      <c r="AF25" s="20" t="str">
        <f t="shared" si="39"/>
        <v/>
      </c>
      <c r="AG25" s="20" t="str">
        <f t="shared" si="34"/>
        <v/>
      </c>
      <c r="AH25" s="20" t="str">
        <f t="shared" ref="AH25" si="40">IF(OR(TRIM(AH8)=0,TRIM(AH8)=""),"",IF(IFERROR(TRIM(INDEX(QryItemNamed,MATCH(TRIM(AH8),ITEM,0),3)),"")="LS","",IFERROR(TRIM(INDEX(QryItemNamed,MATCH(TRIM(AH8),ITEM,0),3)),"")))</f>
        <v/>
      </c>
      <c r="AI25" s="20" t="str">
        <f t="shared" si="34"/>
        <v/>
      </c>
      <c r="AJ25" s="20" t="str">
        <f t="shared" si="34"/>
        <v/>
      </c>
      <c r="AK25" s="20" t="str">
        <f t="shared" si="34"/>
        <v/>
      </c>
      <c r="AL25" s="20" t="str">
        <f t="shared" si="34"/>
        <v/>
      </c>
      <c r="AM25" s="20" t="str">
        <f t="shared" si="34"/>
        <v/>
      </c>
      <c r="AN25" s="20" t="str">
        <f t="shared" si="34"/>
        <v/>
      </c>
      <c r="AO25" s="20" t="str">
        <f t="shared" si="34"/>
        <v/>
      </c>
      <c r="AP25" s="20" t="str">
        <f t="shared" si="34"/>
        <v/>
      </c>
      <c r="AQ25" s="20" t="str">
        <f t="shared" si="34"/>
        <v/>
      </c>
      <c r="AR25" s="20" t="str">
        <f t="shared" si="34"/>
        <v/>
      </c>
      <c r="AS25" s="20" t="str">
        <f t="shared" si="34"/>
        <v/>
      </c>
      <c r="AT25" s="20" t="str">
        <f t="shared" si="34"/>
        <v/>
      </c>
      <c r="AU25" s="20" t="str">
        <f t="shared" si="34"/>
        <v/>
      </c>
      <c r="AV25" s="20"/>
      <c r="AW25" s="20"/>
      <c r="AX25" s="20" t="str">
        <f t="shared" ref="AX25:BK25" si="41">IF(OR(TRIM(AX8)=0,TRIM(AX8)=""),"",IF(IFERROR(TRIM(INDEX(QryItemNamed,MATCH(TRIM(AX8),ITEM,0),3)),"")="LS","",IFERROR(TRIM(INDEX(QryItemNamed,MATCH(TRIM(AX8),ITEM,0),3)),"")))</f>
        <v/>
      </c>
      <c r="AY25" s="20" t="str">
        <f t="shared" ref="AY25:BJ25" si="42">IF(OR(TRIM(AY8)=0,TRIM(AY8)=""),"",IF(IFERROR(TRIM(INDEX(QryItemNamed,MATCH(TRIM(AY8),ITEM,0),3)),"")="LS","",IFERROR(TRIM(INDEX(QryItemNamed,MATCH(TRIM(AY8),ITEM,0),3)),"")))</f>
        <v/>
      </c>
      <c r="AZ25" s="20" t="str">
        <f t="shared" ref="AZ25" si="43">IF(OR(TRIM(AZ8)=0,TRIM(AZ8)=""),"",IF(IFERROR(TRIM(INDEX(QryItemNamed,MATCH(TRIM(AZ8),ITEM,0),3)),"")="LS","",IFERROR(TRIM(INDEX(QryItemNamed,MATCH(TRIM(AZ8),ITEM,0),3)),"")))</f>
        <v/>
      </c>
      <c r="BA25" s="20" t="str">
        <f t="shared" ref="BA25:BE25" si="44">IF(OR(TRIM(BA8)=0,TRIM(BA8)=""),"",IF(IFERROR(TRIM(INDEX(QryItemNamed,MATCH(TRIM(BA8),ITEM,0),3)),"")="LS","",IFERROR(TRIM(INDEX(QryItemNamed,MATCH(TRIM(BA8),ITEM,0),3)),"")))</f>
        <v/>
      </c>
      <c r="BB25" s="20" t="str">
        <f t="shared" si="44"/>
        <v/>
      </c>
      <c r="BC25" s="20" t="str">
        <f t="shared" si="44"/>
        <v/>
      </c>
      <c r="BD25" s="20" t="str">
        <f t="shared" si="44"/>
        <v/>
      </c>
      <c r="BE25" s="20" t="str">
        <f t="shared" si="44"/>
        <v/>
      </c>
      <c r="BF25" s="20" t="str">
        <f t="shared" ref="BF25" si="45">IF(OR(TRIM(BF8)=0,TRIM(BF8)=""),"",IF(IFERROR(TRIM(INDEX(QryItemNamed,MATCH(TRIM(BF8),ITEM,0),3)),"")="LS","",IFERROR(TRIM(INDEX(QryItemNamed,MATCH(TRIM(BF8),ITEM,0),3)),"")))</f>
        <v/>
      </c>
      <c r="BG25" s="20" t="str">
        <f t="shared" si="42"/>
        <v/>
      </c>
      <c r="BH25" s="20" t="str">
        <f t="shared" ref="BH25:BI25" si="46">IF(OR(TRIM(BH8)=0,TRIM(BH8)=""),"",IF(IFERROR(TRIM(INDEX(QryItemNamed,MATCH(TRIM(BH8),ITEM,0),3)),"")="LS","",IFERROR(TRIM(INDEX(QryItemNamed,MATCH(TRIM(BH8),ITEM,0),3)),"")))</f>
        <v/>
      </c>
      <c r="BI25" s="20" t="str">
        <f t="shared" si="46"/>
        <v/>
      </c>
      <c r="BJ25" s="20" t="str">
        <f t="shared" si="42"/>
        <v/>
      </c>
      <c r="BK25" s="20" t="str">
        <f t="shared" si="41"/>
        <v/>
      </c>
    </row>
    <row r="26" spans="2:63" ht="12.75" customHeight="1" x14ac:dyDescent="0.2">
      <c r="B26" s="22"/>
      <c r="D26" s="129" t="s">
        <v>24</v>
      </c>
      <c r="E26" s="130"/>
      <c r="F26" s="131"/>
      <c r="G26" s="132"/>
      <c r="H26" s="132"/>
      <c r="I26" s="132"/>
      <c r="J26" s="133"/>
      <c r="K26" s="134"/>
      <c r="L26" s="33"/>
      <c r="M26" s="75"/>
      <c r="N26" s="75"/>
      <c r="O26" s="75"/>
      <c r="P26" s="33"/>
      <c r="Q26" s="33"/>
      <c r="R26" s="33"/>
      <c r="S26" s="33"/>
      <c r="T26" s="33"/>
      <c r="U26" s="33"/>
      <c r="V26" s="45"/>
      <c r="W26" s="45"/>
      <c r="X26" s="33"/>
      <c r="Y26" s="33"/>
      <c r="Z26" s="33"/>
      <c r="AA26" s="33"/>
      <c r="AB26" s="33"/>
      <c r="AC26" s="33"/>
      <c r="AD26" s="45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7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24"/>
      <c r="BI26" s="24"/>
      <c r="BJ26" s="24"/>
      <c r="BK26" s="24"/>
    </row>
    <row r="27" spans="2:63" ht="12.75" customHeight="1" x14ac:dyDescent="0.2">
      <c r="B27" s="22"/>
      <c r="D27" s="135">
        <v>25053</v>
      </c>
      <c r="E27" s="135">
        <v>25215</v>
      </c>
      <c r="F27" s="131" t="s">
        <v>25</v>
      </c>
      <c r="G27" s="132">
        <f>E27-D27</f>
        <v>162</v>
      </c>
      <c r="H27" s="132"/>
      <c r="I27" s="136"/>
      <c r="J27" s="133">
        <v>696</v>
      </c>
      <c r="K27" s="134">
        <f>ROUNDUP(J27/9,0)</f>
        <v>78</v>
      </c>
      <c r="L27" s="24"/>
      <c r="M27" s="24"/>
      <c r="N27" s="24"/>
      <c r="O27" s="24">
        <f>ROUNDUP(J27/9,0)</f>
        <v>78</v>
      </c>
      <c r="P27" s="24"/>
      <c r="Q27" s="24">
        <f>ROUNDUP((J27+(62*(26/12))+(G27-62*6/12))*Q11/27,0)</f>
        <v>18</v>
      </c>
      <c r="R27" s="24"/>
      <c r="S27" s="24"/>
      <c r="T27" s="24">
        <f>ROUNDUP(J27/9,0)</f>
        <v>78</v>
      </c>
      <c r="U27" s="24"/>
      <c r="V27" s="44"/>
      <c r="W27" s="44"/>
      <c r="X27" s="24"/>
      <c r="Y27" s="24"/>
      <c r="Z27" s="24"/>
      <c r="AA27" s="24">
        <f>E27-D27-62</f>
        <v>100</v>
      </c>
      <c r="AB27" s="24"/>
      <c r="AC27" s="24"/>
      <c r="AD27" s="44"/>
      <c r="AE27" s="24"/>
      <c r="AF27" s="24"/>
      <c r="AG27" s="33"/>
      <c r="AH27" s="24"/>
      <c r="AI27" s="24"/>
      <c r="AJ27" s="24"/>
      <c r="AK27" s="24"/>
      <c r="AL27" s="24"/>
      <c r="AM27" s="24"/>
      <c r="AN27" s="24"/>
      <c r="AO27" s="29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39"/>
      <c r="BD27" s="39"/>
      <c r="BE27" s="39"/>
      <c r="BF27" s="39"/>
      <c r="BG27" s="24"/>
      <c r="BH27" s="24"/>
      <c r="BI27" s="24"/>
      <c r="BJ27" s="24"/>
      <c r="BK27" s="24"/>
    </row>
    <row r="28" spans="2:63" ht="12.75" customHeight="1" x14ac:dyDescent="0.2">
      <c r="B28" s="22"/>
      <c r="D28" s="135">
        <v>25111</v>
      </c>
      <c r="E28" s="135">
        <v>25135</v>
      </c>
      <c r="F28" s="131" t="s">
        <v>33</v>
      </c>
      <c r="G28" s="132">
        <f>E28-D28</f>
        <v>24</v>
      </c>
      <c r="H28" s="132"/>
      <c r="I28" s="136"/>
      <c r="J28" s="133">
        <v>24</v>
      </c>
      <c r="K28" s="134">
        <f>ROUNDUP(J28/9,0)</f>
        <v>3</v>
      </c>
      <c r="L28" s="24"/>
      <c r="M28" s="24"/>
      <c r="N28" s="24"/>
      <c r="O28" s="24">
        <f>ROUNDUP(J28/9,0)</f>
        <v>3</v>
      </c>
      <c r="P28" s="24"/>
      <c r="Q28" s="24">
        <f>ROUNDUP((J28+(62*(26/12))+(G28-62*6/12))*Q11/27,0)</f>
        <v>3</v>
      </c>
      <c r="R28" s="24"/>
      <c r="S28" s="24"/>
      <c r="T28" s="24">
        <f>ROUNDUP(J28/9,0)</f>
        <v>3</v>
      </c>
      <c r="U28" s="24"/>
      <c r="V28" s="44"/>
      <c r="W28" s="44"/>
      <c r="X28" s="24"/>
      <c r="Y28" s="24"/>
      <c r="Z28" s="24"/>
      <c r="AA28" s="24">
        <v>0</v>
      </c>
      <c r="AB28" s="24"/>
      <c r="AC28" s="24"/>
      <c r="AD28" s="44"/>
      <c r="AE28" s="24"/>
      <c r="AF28" s="24"/>
      <c r="AG28" s="33"/>
      <c r="AH28" s="24"/>
      <c r="AI28" s="24"/>
      <c r="AJ28" s="24"/>
      <c r="AK28" s="24"/>
      <c r="AL28" s="24"/>
      <c r="AM28" s="24"/>
      <c r="AN28" s="24"/>
      <c r="AO28" s="29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39"/>
      <c r="BD28" s="39"/>
      <c r="BE28" s="39"/>
      <c r="BF28" s="39"/>
      <c r="BG28" s="24"/>
      <c r="BH28" s="24"/>
      <c r="BI28" s="24"/>
      <c r="BJ28" s="24"/>
      <c r="BK28" s="24"/>
    </row>
    <row r="29" spans="2:63" ht="12.75" customHeight="1" x14ac:dyDescent="0.2">
      <c r="B29" s="22"/>
      <c r="D29" s="135"/>
      <c r="E29" s="135"/>
      <c r="F29" s="137"/>
      <c r="G29" s="136"/>
      <c r="H29" s="136"/>
      <c r="I29" s="136"/>
      <c r="J29" s="138"/>
      <c r="K29" s="13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44"/>
      <c r="W29" s="44"/>
      <c r="X29" s="24"/>
      <c r="Y29" s="24"/>
      <c r="Z29" s="24"/>
      <c r="AA29" s="24"/>
      <c r="AB29" s="24"/>
      <c r="AC29" s="24"/>
      <c r="AD29" s="44"/>
      <c r="AE29" s="24"/>
      <c r="AF29" s="24"/>
      <c r="AG29" s="33"/>
      <c r="AH29" s="24"/>
      <c r="AI29" s="24"/>
      <c r="AJ29" s="24"/>
      <c r="AK29" s="24"/>
      <c r="AL29" s="24"/>
      <c r="AM29" s="24"/>
      <c r="AN29" s="24"/>
      <c r="AO29" s="29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39"/>
      <c r="BD29" s="39"/>
      <c r="BE29" s="39"/>
      <c r="BF29" s="39"/>
      <c r="BG29" s="24"/>
      <c r="BH29" s="24"/>
      <c r="BI29" s="24"/>
      <c r="BJ29" s="24"/>
      <c r="BK29" s="24"/>
    </row>
    <row r="30" spans="2:63" ht="12.75" customHeight="1" x14ac:dyDescent="0.2">
      <c r="B30" s="22"/>
      <c r="D30" s="129" t="s">
        <v>32</v>
      </c>
      <c r="E30" s="130"/>
      <c r="F30" s="137"/>
      <c r="G30" s="136"/>
      <c r="H30" s="136"/>
      <c r="I30" s="136"/>
      <c r="J30" s="138"/>
      <c r="K30" s="13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44"/>
      <c r="W30" s="44"/>
      <c r="X30" s="24"/>
      <c r="Y30" s="24"/>
      <c r="Z30" s="24"/>
      <c r="AA30" s="24"/>
      <c r="AB30" s="24"/>
      <c r="AC30" s="24"/>
      <c r="AD30" s="44"/>
      <c r="AE30" s="24"/>
      <c r="AF30" s="24"/>
      <c r="AG30" s="33"/>
      <c r="AH30" s="24"/>
      <c r="AI30" s="24"/>
      <c r="AJ30" s="24"/>
      <c r="AK30" s="24"/>
      <c r="AL30" s="24"/>
      <c r="AM30" s="24"/>
      <c r="AN30" s="24"/>
      <c r="AO30" s="29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39"/>
      <c r="BD30" s="39"/>
      <c r="BE30" s="39"/>
      <c r="BF30" s="39"/>
      <c r="BG30" s="24"/>
      <c r="BH30" s="24"/>
      <c r="BI30" s="24"/>
      <c r="BJ30" s="24"/>
      <c r="BK30" s="24"/>
    </row>
    <row r="31" spans="2:63" ht="12.75" customHeight="1" x14ac:dyDescent="0.2">
      <c r="B31" s="25"/>
      <c r="D31" s="135">
        <v>15058</v>
      </c>
      <c r="E31" s="135">
        <v>15118</v>
      </c>
      <c r="F31" s="137" t="s">
        <v>33</v>
      </c>
      <c r="G31" s="136">
        <f>E31-D31</f>
        <v>60</v>
      </c>
      <c r="H31" s="136">
        <v>1</v>
      </c>
      <c r="I31" s="136">
        <f>G31*H31</f>
        <v>60</v>
      </c>
      <c r="J31" s="138"/>
      <c r="K31" s="134">
        <f>ROUNDUP(I31/9,0)</f>
        <v>7</v>
      </c>
      <c r="L31" s="24"/>
      <c r="M31" s="24"/>
      <c r="N31" s="24"/>
      <c r="O31" s="24">
        <f>ROUNDUP(I31/9,0)</f>
        <v>7</v>
      </c>
      <c r="P31" s="24">
        <f>ROUNDUP((I31*$P$11)/27,0)</f>
        <v>2</v>
      </c>
      <c r="Q31" s="24">
        <f>ROUNDUP((I31*$Q$11)/27,0)</f>
        <v>2</v>
      </c>
      <c r="R31" s="24"/>
      <c r="S31" s="24"/>
      <c r="T31" s="24"/>
      <c r="U31" s="24">
        <f>ROUNDUP((I31/9)*$U$11,0)*2</f>
        <v>2</v>
      </c>
      <c r="W31" s="24">
        <f>ROUNDUP((I31*$W$11)/27,0)</f>
        <v>1</v>
      </c>
      <c r="X31" s="24"/>
      <c r="Y31" s="24">
        <f>ROUNDUP((I31*$Y$11)/27,0)</f>
        <v>1</v>
      </c>
      <c r="Z31" s="24"/>
      <c r="AA31" s="24"/>
      <c r="AB31" s="24"/>
      <c r="AC31" s="24"/>
      <c r="AD31" s="44"/>
      <c r="AE31" s="24"/>
      <c r="AF31" s="24"/>
      <c r="AG31" s="33"/>
      <c r="AH31" s="24"/>
      <c r="AI31" s="24"/>
      <c r="AJ31" s="24"/>
      <c r="AK31" s="24"/>
      <c r="AL31" s="24"/>
      <c r="AM31" s="24"/>
      <c r="AN31" s="24"/>
      <c r="AO31" s="29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39"/>
      <c r="BD31" s="39"/>
      <c r="BE31" s="39"/>
      <c r="BF31" s="39"/>
      <c r="BG31" s="24"/>
      <c r="BH31" s="24"/>
      <c r="BI31" s="24"/>
      <c r="BJ31" s="24"/>
      <c r="BK31" s="24"/>
    </row>
    <row r="32" spans="2:63" ht="12.75" customHeight="1" x14ac:dyDescent="0.2">
      <c r="B32" s="22"/>
      <c r="D32" s="139">
        <v>15045</v>
      </c>
      <c r="E32" s="139">
        <v>15121</v>
      </c>
      <c r="F32" s="137" t="s">
        <v>39</v>
      </c>
      <c r="G32" s="136">
        <f>E32-D32</f>
        <v>76</v>
      </c>
      <c r="H32" s="136">
        <v>10</v>
      </c>
      <c r="I32" s="136">
        <f>G32*H32</f>
        <v>760</v>
      </c>
      <c r="J32" s="138">
        <f>224*2</f>
        <v>448</v>
      </c>
      <c r="K32" s="134">
        <f>ROUNDUP(I32/9,0)</f>
        <v>85</v>
      </c>
      <c r="L32" s="24"/>
      <c r="M32" s="24"/>
      <c r="N32" s="24"/>
      <c r="O32" s="24">
        <f>ROUNDUP(I32/9,0)</f>
        <v>85</v>
      </c>
      <c r="P32" s="24">
        <f>ROUNDUP((I32*$P$11)/27,0)</f>
        <v>22</v>
      </c>
      <c r="Q32" s="24">
        <f>ROUNDUP((I32*$Q$11)/27,0)</f>
        <v>15</v>
      </c>
      <c r="R32" s="24"/>
      <c r="S32" s="24"/>
      <c r="T32" s="24"/>
      <c r="U32" s="24"/>
      <c r="W32" s="24"/>
      <c r="X32" s="24"/>
      <c r="Y32" s="24"/>
      <c r="Z32" s="24"/>
      <c r="AA32" s="24"/>
      <c r="AB32" s="24"/>
      <c r="AC32" s="24"/>
      <c r="AD32" s="44"/>
      <c r="AE32" s="24"/>
      <c r="AF32" s="24"/>
      <c r="AG32" s="33"/>
      <c r="AH32" s="24"/>
      <c r="AI32" s="24"/>
      <c r="AJ32" s="24"/>
      <c r="AK32" s="24"/>
      <c r="AL32" s="24"/>
      <c r="AM32" s="24"/>
      <c r="AN32" s="24"/>
      <c r="AO32" s="29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39"/>
      <c r="BD32" s="39"/>
      <c r="BE32" s="39"/>
      <c r="BF32" s="39"/>
      <c r="BG32" s="24"/>
      <c r="BH32" s="24"/>
      <c r="BI32" s="24"/>
      <c r="BJ32" s="24"/>
      <c r="BK32" s="24"/>
    </row>
    <row r="33" spans="2:63" ht="12.75" customHeight="1" x14ac:dyDescent="0.2">
      <c r="B33" s="22"/>
      <c r="D33" s="139">
        <v>15045</v>
      </c>
      <c r="E33" s="139">
        <v>15121</v>
      </c>
      <c r="F33" s="137" t="s">
        <v>39</v>
      </c>
      <c r="G33" s="136">
        <f>E33-D33</f>
        <v>76</v>
      </c>
      <c r="H33" s="136">
        <v>6</v>
      </c>
      <c r="I33" s="136">
        <f>G33*H33</f>
        <v>456</v>
      </c>
      <c r="J33" s="138"/>
      <c r="K33" s="134"/>
      <c r="L33" s="24"/>
      <c r="M33" s="24"/>
      <c r="N33" s="24"/>
      <c r="O33" s="24"/>
      <c r="P33" s="24"/>
      <c r="Q33" s="24"/>
      <c r="R33" s="24"/>
      <c r="S33" s="24"/>
      <c r="T33" s="24"/>
      <c r="U33" s="24">
        <f>ROUNDUP((I33/9)*$U$11,0)*2</f>
        <v>6</v>
      </c>
      <c r="W33" s="24">
        <f>ROUNDUP((I33*$W$11)/27,0)</f>
        <v>3</v>
      </c>
      <c r="X33" s="24"/>
      <c r="Y33" s="24">
        <f>ROUNDUP((I33*$Y$11)/27,0)</f>
        <v>4</v>
      </c>
      <c r="Z33" s="24"/>
      <c r="AA33" s="24"/>
      <c r="AB33" s="24"/>
      <c r="AC33" s="24"/>
      <c r="AD33" s="44"/>
      <c r="AE33" s="24"/>
      <c r="AF33" s="24"/>
      <c r="AG33" s="33"/>
      <c r="AH33" s="24"/>
      <c r="AI33" s="24"/>
      <c r="AJ33" s="24"/>
      <c r="AK33" s="24"/>
      <c r="AL33" s="24"/>
      <c r="AM33" s="24"/>
      <c r="AN33" s="24"/>
      <c r="AO33" s="29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39"/>
      <c r="BD33" s="39"/>
      <c r="BE33" s="39"/>
      <c r="BF33" s="39"/>
      <c r="BG33" s="24"/>
      <c r="BH33" s="24"/>
      <c r="BI33" s="24"/>
      <c r="BJ33" s="24"/>
      <c r="BK33" s="24"/>
    </row>
    <row r="34" spans="2:63" ht="12.75" customHeight="1" x14ac:dyDescent="0.2">
      <c r="B34" s="22"/>
      <c r="D34" s="139"/>
      <c r="E34" s="140"/>
      <c r="F34" s="137"/>
      <c r="G34" s="136"/>
      <c r="H34" s="136"/>
      <c r="I34" s="136"/>
      <c r="J34" s="138"/>
      <c r="K34" s="13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44"/>
      <c r="W34" s="44"/>
      <c r="X34" s="24"/>
      <c r="Y34" s="24"/>
      <c r="Z34" s="24"/>
      <c r="AA34" s="24"/>
      <c r="AB34" s="24"/>
      <c r="AC34" s="24"/>
      <c r="AD34" s="44"/>
      <c r="AE34" s="24"/>
      <c r="AF34" s="24"/>
      <c r="AG34" s="33"/>
      <c r="AH34" s="24"/>
      <c r="AI34" s="24"/>
      <c r="AJ34" s="24"/>
      <c r="AK34" s="24"/>
      <c r="AL34" s="24"/>
      <c r="AM34" s="24"/>
      <c r="AN34" s="24"/>
      <c r="AO34" s="29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39"/>
      <c r="BD34" s="39"/>
      <c r="BE34" s="39"/>
      <c r="BF34" s="39"/>
      <c r="BG34" s="24"/>
      <c r="BH34" s="24"/>
      <c r="BI34" s="24"/>
      <c r="BJ34" s="24"/>
      <c r="BK34" s="24"/>
    </row>
    <row r="35" spans="2:63" ht="12.75" customHeight="1" x14ac:dyDescent="0.2">
      <c r="B35" s="22"/>
      <c r="D35" s="141" t="s">
        <v>40</v>
      </c>
      <c r="E35" s="142"/>
      <c r="F35" s="137"/>
      <c r="G35" s="136"/>
      <c r="H35" s="136"/>
      <c r="I35" s="136"/>
      <c r="J35" s="138"/>
      <c r="K35" s="13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44"/>
      <c r="W35" s="44"/>
      <c r="X35" s="24"/>
      <c r="Y35" s="24"/>
      <c r="Z35" s="24"/>
      <c r="AA35" s="24"/>
      <c r="AB35" s="24"/>
      <c r="AC35" s="24"/>
      <c r="AD35" s="44"/>
      <c r="AE35" s="24"/>
      <c r="AF35" s="24"/>
      <c r="AG35" s="33"/>
      <c r="AH35" s="24"/>
      <c r="AI35" s="24"/>
      <c r="AJ35" s="24"/>
      <c r="AK35" s="24"/>
      <c r="AL35" s="24"/>
      <c r="AM35" s="24"/>
      <c r="AN35" s="24"/>
      <c r="AO35" s="29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39"/>
      <c r="BD35" s="39"/>
      <c r="BE35" s="39"/>
      <c r="BF35" s="39"/>
      <c r="BG35" s="24"/>
      <c r="BH35" s="24"/>
      <c r="BI35" s="24"/>
      <c r="BJ35" s="24"/>
      <c r="BK35" s="24"/>
    </row>
    <row r="36" spans="2:63" ht="12.75" customHeight="1" x14ac:dyDescent="0.2">
      <c r="B36" s="22"/>
      <c r="D36" s="139">
        <v>34785</v>
      </c>
      <c r="E36" s="139">
        <v>35090</v>
      </c>
      <c r="F36" s="137" t="s">
        <v>33</v>
      </c>
      <c r="G36" s="136"/>
      <c r="H36" s="136">
        <v>4</v>
      </c>
      <c r="I36" s="136"/>
      <c r="J36" s="138">
        <v>2383</v>
      </c>
      <c r="K36" s="134"/>
      <c r="L36" s="24">
        <v>30</v>
      </c>
      <c r="M36" s="77">
        <f>R36</f>
        <v>60</v>
      </c>
      <c r="N36" s="77">
        <f>ROUNDUP((E36-D36)*H36*1/27,0)</f>
        <v>46</v>
      </c>
      <c r="O36" s="77">
        <f>J36/9</f>
        <v>264.77777777777777</v>
      </c>
      <c r="P36" s="77"/>
      <c r="Q36" s="77"/>
      <c r="R36" s="77">
        <f>ROUNDUP((J36*$R$11)/27,0)</f>
        <v>60</v>
      </c>
      <c r="S36" s="77"/>
      <c r="T36" s="77"/>
      <c r="U36" s="77"/>
      <c r="V36" s="78"/>
      <c r="W36" s="78"/>
      <c r="X36" s="77"/>
      <c r="Y36" s="77"/>
      <c r="Z36" s="77"/>
      <c r="AA36" s="77"/>
      <c r="AB36" s="77">
        <f>(E36-D36)*H36/9</f>
        <v>135.55555555555554</v>
      </c>
      <c r="AC36" s="24"/>
      <c r="AD36" s="78"/>
      <c r="AE36" s="79" t="s">
        <v>52</v>
      </c>
      <c r="AF36" s="24"/>
      <c r="AG36" s="33"/>
      <c r="AH36" s="24"/>
      <c r="AI36" s="24"/>
      <c r="AJ36" s="24"/>
      <c r="AK36" s="24"/>
      <c r="AL36" s="24"/>
      <c r="AM36" s="24"/>
      <c r="AN36" s="24"/>
      <c r="AO36" s="29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39"/>
      <c r="BD36" s="39"/>
      <c r="BE36" s="39"/>
      <c r="BF36" s="39"/>
      <c r="BG36" s="24"/>
      <c r="BH36" s="24"/>
      <c r="BI36" s="24"/>
      <c r="BJ36" s="24"/>
      <c r="BK36" s="24"/>
    </row>
    <row r="37" spans="2:63" ht="12.75" customHeight="1" x14ac:dyDescent="0.2">
      <c r="B37" s="22"/>
      <c r="D37" s="139">
        <v>35118</v>
      </c>
      <c r="E37" s="139">
        <v>35125</v>
      </c>
      <c r="F37" s="137" t="s">
        <v>25</v>
      </c>
      <c r="G37" s="136">
        <f>E37-D37</f>
        <v>7</v>
      </c>
      <c r="H37" s="136">
        <v>10</v>
      </c>
      <c r="I37" s="136">
        <f>H37*G37</f>
        <v>70</v>
      </c>
      <c r="J37" s="138"/>
      <c r="K37" s="134">
        <f>ROUNDUP(I37/9,0)</f>
        <v>8</v>
      </c>
      <c r="L37" s="24">
        <v>7</v>
      </c>
      <c r="M37" s="24"/>
      <c r="N37" s="24"/>
      <c r="O37" s="24">
        <f>ROUNDUP(I37/9,0)</f>
        <v>8</v>
      </c>
      <c r="P37" s="24"/>
      <c r="Q37" s="24">
        <f>ROUNDUP((I37*$Q$11)/27,0)</f>
        <v>2</v>
      </c>
      <c r="R37" s="24"/>
      <c r="S37" s="24"/>
      <c r="T37" s="24">
        <f>ROUNDUP(I37/9,0)</f>
        <v>8</v>
      </c>
      <c r="U37" s="24"/>
      <c r="V37" s="44"/>
      <c r="W37" s="44"/>
      <c r="X37" s="24"/>
      <c r="Y37" s="24"/>
      <c r="Z37" s="24"/>
      <c r="AA37" s="24">
        <v>7</v>
      </c>
      <c r="AB37" s="24"/>
      <c r="AC37" s="24"/>
      <c r="AD37" s="44"/>
      <c r="AE37" s="24"/>
      <c r="AF37" s="24"/>
      <c r="AG37" s="33"/>
      <c r="AH37" s="24"/>
      <c r="AI37" s="24"/>
      <c r="AJ37" s="24"/>
      <c r="AK37" s="24"/>
      <c r="AL37" s="24"/>
      <c r="AM37" s="24"/>
      <c r="AN37" s="24"/>
      <c r="AO37" s="29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39"/>
      <c r="BD37" s="39"/>
      <c r="BE37" s="39"/>
      <c r="BF37" s="39"/>
      <c r="BG37" s="24"/>
      <c r="BH37" s="24"/>
      <c r="BI37" s="24"/>
      <c r="BJ37" s="24"/>
      <c r="BK37" s="24"/>
    </row>
    <row r="38" spans="2:63" ht="12.75" customHeight="1" x14ac:dyDescent="0.2">
      <c r="B38" s="22"/>
      <c r="D38" s="139"/>
      <c r="E38" s="139"/>
      <c r="F38" s="137"/>
      <c r="G38" s="136"/>
      <c r="H38" s="136"/>
      <c r="I38" s="136"/>
      <c r="J38" s="138"/>
      <c r="K38" s="13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44"/>
      <c r="W38" s="44"/>
      <c r="X38" s="24"/>
      <c r="Y38" s="24"/>
      <c r="Z38" s="24"/>
      <c r="AA38" s="24"/>
      <c r="AB38" s="24"/>
      <c r="AC38" s="24"/>
      <c r="AD38" s="44"/>
      <c r="AE38" s="24"/>
      <c r="AF38" s="24"/>
      <c r="AG38" s="33"/>
      <c r="AH38" s="24"/>
      <c r="AI38" s="24"/>
      <c r="AJ38" s="24"/>
      <c r="AK38" s="24"/>
      <c r="AL38" s="24"/>
      <c r="AM38" s="24"/>
      <c r="AN38" s="24"/>
      <c r="AO38" s="29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39"/>
      <c r="BD38" s="39"/>
      <c r="BE38" s="39"/>
      <c r="BF38" s="39"/>
      <c r="BG38" s="24"/>
      <c r="BH38" s="24"/>
      <c r="BI38" s="24"/>
      <c r="BJ38" s="24"/>
      <c r="BK38" s="24"/>
    </row>
    <row r="39" spans="2:63" ht="12.75" customHeight="1" x14ac:dyDescent="0.2">
      <c r="B39" s="22"/>
      <c r="D39" s="141" t="s">
        <v>44</v>
      </c>
      <c r="E39" s="142"/>
      <c r="F39" s="137"/>
      <c r="G39" s="136"/>
      <c r="H39" s="136"/>
      <c r="I39" s="136"/>
      <c r="J39" s="138"/>
      <c r="K39" s="13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44"/>
      <c r="W39" s="44"/>
      <c r="X39" s="24"/>
      <c r="Y39" s="24"/>
      <c r="Z39" s="24"/>
      <c r="AA39" s="24"/>
      <c r="AB39" s="24"/>
      <c r="AC39" s="24"/>
      <c r="AD39" s="44"/>
      <c r="AE39" s="24"/>
      <c r="AF39" s="24"/>
      <c r="AG39" s="33"/>
      <c r="AH39" s="24"/>
      <c r="AI39" s="24"/>
      <c r="AJ39" s="24"/>
      <c r="AK39" s="24"/>
      <c r="AL39" s="24"/>
      <c r="AM39" s="24"/>
      <c r="AN39" s="24"/>
      <c r="AO39" s="29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39"/>
      <c r="BD39" s="39"/>
      <c r="BE39" s="39"/>
      <c r="BF39" s="39"/>
      <c r="BG39" s="24"/>
      <c r="BH39" s="24"/>
      <c r="BI39" s="24"/>
      <c r="BJ39" s="24"/>
      <c r="BK39" s="24"/>
    </row>
    <row r="40" spans="2:63" ht="12.75" customHeight="1" x14ac:dyDescent="0.2">
      <c r="B40" s="22"/>
      <c r="D40" s="139">
        <v>863</v>
      </c>
      <c r="E40" s="139" t="s">
        <v>51</v>
      </c>
      <c r="F40" s="137" t="s">
        <v>39</v>
      </c>
      <c r="G40" s="136">
        <f>52.4+4.8+33.3</f>
        <v>90.5</v>
      </c>
      <c r="H40" s="136">
        <v>2</v>
      </c>
      <c r="I40" s="136">
        <f>H40*G40</f>
        <v>181</v>
      </c>
      <c r="J40" s="138"/>
      <c r="K40" s="134">
        <f>ROUNDUP(I40/9,0)</f>
        <v>21</v>
      </c>
      <c r="L40" s="24">
        <f>G40</f>
        <v>90.5</v>
      </c>
      <c r="M40" s="24"/>
      <c r="N40" s="24"/>
      <c r="O40" s="24">
        <f>ROUNDUP(I40/9,0)</f>
        <v>21</v>
      </c>
      <c r="P40" s="24"/>
      <c r="Q40" s="24">
        <f>ROUNDUP((I40*$Q$11)/27,0)</f>
        <v>4</v>
      </c>
      <c r="R40" s="24"/>
      <c r="S40" s="24">
        <f>ROUNDUP(I40/9,0)</f>
        <v>21</v>
      </c>
      <c r="T40" s="24"/>
      <c r="U40" s="24">
        <f>ROUND((I40/9)*$U$11,0)*2</f>
        <v>2</v>
      </c>
      <c r="V40" s="85">
        <f>ROUNDUP((I40*$V$11)/27,0)</f>
        <v>1</v>
      </c>
      <c r="W40" s="84">
        <f>ROUNDUP((I40*$V$11)/27,0)</f>
        <v>1</v>
      </c>
      <c r="X40" s="85">
        <f>ROUND((I40*$X$11)/27,0)</f>
        <v>2</v>
      </c>
      <c r="Y40" s="84">
        <f>ROUNDUP((I40*$Y$11)/27,0)</f>
        <v>2</v>
      </c>
      <c r="Z40" s="24">
        <f>G40</f>
        <v>90.5</v>
      </c>
      <c r="AA40" s="24"/>
      <c r="AB40" s="24"/>
      <c r="AC40" s="24"/>
      <c r="AD40" s="44"/>
      <c r="AE40" s="24"/>
      <c r="AF40" s="24"/>
      <c r="AG40" s="33"/>
      <c r="AH40" s="24"/>
      <c r="AI40" s="24"/>
      <c r="AJ40" s="24"/>
      <c r="AK40" s="24"/>
      <c r="AL40" s="24"/>
      <c r="AM40" s="24"/>
      <c r="AN40" s="24"/>
      <c r="AO40" s="29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39"/>
      <c r="BD40" s="39"/>
      <c r="BE40" s="39"/>
      <c r="BF40" s="39"/>
      <c r="BG40" s="24"/>
      <c r="BH40" s="24"/>
      <c r="BI40" s="24"/>
      <c r="BJ40" s="24"/>
      <c r="BK40" s="24"/>
    </row>
    <row r="41" spans="2:63" ht="12.75" customHeight="1" x14ac:dyDescent="0.2">
      <c r="B41" s="22"/>
      <c r="D41" s="139"/>
      <c r="E41" s="139"/>
      <c r="F41" s="137"/>
      <c r="G41" s="136"/>
      <c r="H41" s="136"/>
      <c r="I41" s="136"/>
      <c r="J41" s="138"/>
      <c r="K41" s="13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85"/>
      <c r="W41" s="24"/>
      <c r="X41" s="85"/>
      <c r="Y41" s="24"/>
      <c r="Z41" s="24"/>
      <c r="AA41" s="24"/>
      <c r="AB41" s="24"/>
      <c r="AC41" s="24"/>
      <c r="AD41" s="44"/>
      <c r="AE41" s="24"/>
      <c r="AF41" s="24"/>
      <c r="AG41" s="33"/>
      <c r="AH41" s="24"/>
      <c r="AI41" s="24"/>
      <c r="AJ41" s="24"/>
      <c r="AK41" s="24"/>
      <c r="AL41" s="24"/>
      <c r="AM41" s="24"/>
      <c r="AN41" s="24"/>
      <c r="AO41" s="29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39"/>
      <c r="BD41" s="39"/>
      <c r="BE41" s="39"/>
      <c r="BF41" s="39"/>
      <c r="BG41" s="24"/>
      <c r="BH41" s="24"/>
      <c r="BI41" s="24"/>
      <c r="BJ41" s="24"/>
      <c r="BK41" s="24"/>
    </row>
    <row r="42" spans="2:63" ht="12.75" customHeight="1" x14ac:dyDescent="0.2">
      <c r="B42" s="22"/>
      <c r="D42" s="141" t="s">
        <v>47</v>
      </c>
      <c r="E42" s="142"/>
      <c r="F42" s="137"/>
      <c r="G42" s="136"/>
      <c r="H42" s="136"/>
      <c r="I42" s="136"/>
      <c r="J42" s="138"/>
      <c r="K42" s="13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85"/>
      <c r="W42" s="24"/>
      <c r="X42" s="85"/>
      <c r="Y42" s="24"/>
      <c r="Z42" s="24"/>
      <c r="AA42" s="24"/>
      <c r="AB42" s="24"/>
      <c r="AC42" s="24"/>
      <c r="AD42" s="44"/>
      <c r="AE42" s="24"/>
      <c r="AF42" s="24"/>
      <c r="AG42" s="33"/>
      <c r="AH42" s="24"/>
      <c r="AI42" s="24"/>
      <c r="AJ42" s="24"/>
      <c r="AK42" s="24"/>
      <c r="AL42" s="24"/>
      <c r="AM42" s="24"/>
      <c r="AN42" s="24"/>
      <c r="AO42" s="29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39"/>
      <c r="BD42" s="39"/>
      <c r="BE42" s="39"/>
      <c r="BF42" s="39"/>
      <c r="BG42" s="24"/>
      <c r="BH42" s="24"/>
      <c r="BI42" s="24"/>
      <c r="BJ42" s="24"/>
      <c r="BK42" s="24"/>
    </row>
    <row r="43" spans="2:63" ht="12.75" customHeight="1" x14ac:dyDescent="0.2">
      <c r="B43" s="22"/>
      <c r="D43" s="139">
        <v>1090</v>
      </c>
      <c r="E43" s="139">
        <v>1123</v>
      </c>
      <c r="F43" s="137" t="s">
        <v>25</v>
      </c>
      <c r="G43" s="136">
        <f>E43-D43</f>
        <v>33</v>
      </c>
      <c r="H43" s="136">
        <v>2</v>
      </c>
      <c r="I43" s="136">
        <f>H43*G43</f>
        <v>66</v>
      </c>
      <c r="J43" s="138"/>
      <c r="K43" s="134">
        <f>ROUNDUP(I43/9,0)</f>
        <v>8</v>
      </c>
      <c r="L43" s="24">
        <f>G43</f>
        <v>33</v>
      </c>
      <c r="M43" s="24"/>
      <c r="N43" s="24"/>
      <c r="O43" s="24">
        <f>ROUNDUP(I43/9,0)</f>
        <v>8</v>
      </c>
      <c r="P43" s="24"/>
      <c r="Q43" s="24">
        <f>ROUNDUP((I43*$Q$11)/27,0)</f>
        <v>2</v>
      </c>
      <c r="R43" s="24"/>
      <c r="S43" s="24">
        <f>ROUNDUP(I43/9,0)</f>
        <v>8</v>
      </c>
      <c r="T43" s="24"/>
      <c r="U43" s="24">
        <f>ROUNDUP((I43/9)*$U$11,0)*2</f>
        <v>2</v>
      </c>
      <c r="V43" s="85">
        <f>ROUNDUP((I43*$V$11)/27,0)</f>
        <v>1</v>
      </c>
      <c r="W43" s="84">
        <f t="shared" ref="W43:W47" si="47">ROUNDUP((I43*$V$11)/27,0)</f>
        <v>1</v>
      </c>
      <c r="X43" s="85">
        <f>ROUNDUP((I43*$X$11)/27,0)</f>
        <v>1</v>
      </c>
      <c r="Y43" s="84">
        <f t="shared" ref="Y43:Y47" si="48">ROUNDUP((I43*$Y$11)/27,0)</f>
        <v>1</v>
      </c>
      <c r="Z43" s="24">
        <f>G43</f>
        <v>33</v>
      </c>
      <c r="AA43" s="24"/>
      <c r="AB43" s="24"/>
      <c r="AC43" s="24"/>
      <c r="AD43" s="44"/>
      <c r="AE43" s="24"/>
      <c r="AF43" s="24"/>
      <c r="AG43" s="33"/>
      <c r="AH43" s="24"/>
      <c r="AI43" s="24"/>
      <c r="AJ43" s="24"/>
      <c r="AK43" s="24"/>
      <c r="AL43" s="24"/>
      <c r="AM43" s="24"/>
      <c r="AN43" s="24"/>
      <c r="AO43" s="29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39"/>
      <c r="BD43" s="39"/>
      <c r="BE43" s="39"/>
      <c r="BF43" s="39"/>
      <c r="BG43" s="24"/>
      <c r="BH43" s="24"/>
      <c r="BI43" s="24"/>
      <c r="BJ43" s="24"/>
      <c r="BK43" s="24"/>
    </row>
    <row r="44" spans="2:63" ht="12.75" customHeight="1" x14ac:dyDescent="0.2">
      <c r="B44" s="22"/>
      <c r="D44" s="139"/>
      <c r="E44" s="139"/>
      <c r="F44" s="137"/>
      <c r="G44" s="136"/>
      <c r="H44" s="136"/>
      <c r="I44" s="136"/>
      <c r="J44" s="138"/>
      <c r="K44" s="13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86"/>
      <c r="W44" s="24"/>
      <c r="X44" s="85"/>
      <c r="Y44" s="24"/>
      <c r="Z44" s="24"/>
      <c r="AA44" s="24"/>
      <c r="AB44" s="24"/>
      <c r="AC44" s="24"/>
      <c r="AD44" s="44"/>
      <c r="AE44" s="24"/>
      <c r="AF44" s="24"/>
      <c r="AG44" s="33"/>
      <c r="AH44" s="24"/>
      <c r="AI44" s="24"/>
      <c r="AJ44" s="24"/>
      <c r="AK44" s="24"/>
      <c r="AL44" s="24"/>
      <c r="AM44" s="24"/>
      <c r="AN44" s="24"/>
      <c r="AO44" s="29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39"/>
      <c r="BD44" s="39"/>
      <c r="BE44" s="39"/>
      <c r="BF44" s="39"/>
      <c r="BG44" s="24"/>
      <c r="BH44" s="24"/>
      <c r="BI44" s="24"/>
      <c r="BJ44" s="24"/>
      <c r="BK44" s="24"/>
    </row>
    <row r="45" spans="2:63" ht="12.75" customHeight="1" x14ac:dyDescent="0.2">
      <c r="B45" s="22"/>
      <c r="D45" s="141" t="s">
        <v>45</v>
      </c>
      <c r="E45" s="142"/>
      <c r="F45" s="137"/>
      <c r="G45" s="136"/>
      <c r="H45" s="136"/>
      <c r="I45" s="136"/>
      <c r="J45" s="138"/>
      <c r="K45" s="13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86"/>
      <c r="W45" s="24"/>
      <c r="X45" s="85"/>
      <c r="Y45" s="24"/>
      <c r="Z45" s="24"/>
      <c r="AA45" s="24"/>
      <c r="AB45" s="24"/>
      <c r="AC45" s="24"/>
      <c r="AD45" s="44"/>
      <c r="AE45" s="24"/>
      <c r="AF45" s="24"/>
      <c r="AG45" s="33"/>
      <c r="AH45" s="24"/>
      <c r="AI45" s="24"/>
      <c r="AJ45" s="24"/>
      <c r="AK45" s="24"/>
      <c r="AL45" s="24"/>
      <c r="AM45" s="24"/>
      <c r="AN45" s="24"/>
      <c r="AO45" s="29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39"/>
      <c r="BD45" s="39"/>
      <c r="BE45" s="39"/>
      <c r="BF45" s="39"/>
      <c r="BG45" s="24"/>
      <c r="BH45" s="24"/>
      <c r="BI45" s="24"/>
      <c r="BJ45" s="24"/>
      <c r="BK45" s="24"/>
    </row>
    <row r="46" spans="2:63" ht="12.75" customHeight="1" x14ac:dyDescent="0.2">
      <c r="B46" s="22"/>
      <c r="D46" s="32">
        <v>2010</v>
      </c>
      <c r="E46" s="32">
        <v>2137</v>
      </c>
      <c r="F46" s="26" t="s">
        <v>33</v>
      </c>
      <c r="G46" s="65">
        <f>E46-D46</f>
        <v>127</v>
      </c>
      <c r="H46" s="65">
        <v>2</v>
      </c>
      <c r="I46" s="65">
        <f>H46*G46</f>
        <v>254</v>
      </c>
      <c r="J46" s="73"/>
      <c r="K46" s="34">
        <f>ROUNDUP(I46/9,0)</f>
        <v>29</v>
      </c>
      <c r="L46" s="24">
        <f>G46</f>
        <v>127</v>
      </c>
      <c r="M46" s="24"/>
      <c r="N46" s="24"/>
      <c r="O46" s="24">
        <f>ROUNDUP(I46/9,0)</f>
        <v>29</v>
      </c>
      <c r="P46" s="24"/>
      <c r="Q46" s="24">
        <f>ROUNDUP((I46*$Q$11)/27,0)</f>
        <v>5</v>
      </c>
      <c r="R46" s="24"/>
      <c r="S46" s="24">
        <f>ROUNDUP(I46/9,0)</f>
        <v>29</v>
      </c>
      <c r="T46" s="24"/>
      <c r="U46" s="24">
        <f>ROUND((I46/9)*$U$11,0)*2</f>
        <v>2</v>
      </c>
      <c r="V46" s="85">
        <f>ROUNDUP((I46*$V$11)/27,0)</f>
        <v>2</v>
      </c>
      <c r="W46" s="84">
        <f t="shared" si="47"/>
        <v>2</v>
      </c>
      <c r="X46" s="85">
        <f>ROUND((I46*$X$11)/27,0)</f>
        <v>2</v>
      </c>
      <c r="Y46" s="84">
        <f t="shared" si="48"/>
        <v>3</v>
      </c>
      <c r="Z46" s="24">
        <f>G46</f>
        <v>127</v>
      </c>
      <c r="AA46" s="24"/>
      <c r="AB46" s="24"/>
      <c r="AC46" s="24"/>
      <c r="AD46" s="44"/>
      <c r="AE46" s="24"/>
      <c r="AF46" s="24"/>
      <c r="AG46" s="33"/>
      <c r="AH46" s="24"/>
      <c r="AI46" s="24"/>
      <c r="AJ46" s="24"/>
      <c r="AK46" s="24"/>
      <c r="AL46" s="24"/>
      <c r="AM46" s="24"/>
      <c r="AN46" s="24"/>
      <c r="AO46" s="29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39"/>
      <c r="BD46" s="39"/>
      <c r="BE46" s="39"/>
      <c r="BF46" s="39"/>
      <c r="BG46" s="24"/>
      <c r="BH46" s="24"/>
      <c r="BI46" s="24"/>
      <c r="BJ46" s="24"/>
      <c r="BK46" s="24"/>
    </row>
    <row r="47" spans="2:63" ht="12.75" customHeight="1" x14ac:dyDescent="0.2">
      <c r="B47" s="22"/>
      <c r="D47" s="32">
        <v>2070</v>
      </c>
      <c r="E47" s="32">
        <v>2137</v>
      </c>
      <c r="F47" s="26" t="s">
        <v>25</v>
      </c>
      <c r="G47" s="65">
        <f>E47-D47</f>
        <v>67</v>
      </c>
      <c r="H47" s="65">
        <v>2</v>
      </c>
      <c r="I47" s="65">
        <f>H47*G47</f>
        <v>134</v>
      </c>
      <c r="J47" s="73"/>
      <c r="K47" s="34">
        <f>ROUNDUP(I47/9,0)</f>
        <v>15</v>
      </c>
      <c r="L47" s="24">
        <f>G47</f>
        <v>67</v>
      </c>
      <c r="M47" s="24"/>
      <c r="N47" s="24"/>
      <c r="O47" s="24">
        <f>ROUNDUP(I47/9,0)</f>
        <v>15</v>
      </c>
      <c r="P47" s="24"/>
      <c r="Q47" s="24">
        <f>ROUNDUP((I47*$Q$11)/27,0)</f>
        <v>3</v>
      </c>
      <c r="R47" s="24"/>
      <c r="S47" s="24">
        <f>ROUNDUP(I47/9,0)</f>
        <v>15</v>
      </c>
      <c r="T47" s="24"/>
      <c r="U47" s="24">
        <f>ROUND((I47/9)*$U$11,0)*2</f>
        <v>2</v>
      </c>
      <c r="V47" s="85">
        <f>ROUNDUP((I47*$V$11)/27,0)</f>
        <v>1</v>
      </c>
      <c r="W47" s="84">
        <f t="shared" si="47"/>
        <v>1</v>
      </c>
      <c r="X47" s="85">
        <f>ROUND((I47*$X$11)/27,0)</f>
        <v>1</v>
      </c>
      <c r="Y47" s="84">
        <f t="shared" si="48"/>
        <v>2</v>
      </c>
      <c r="Z47" s="24">
        <f>G47</f>
        <v>67</v>
      </c>
      <c r="AA47" s="24"/>
      <c r="AB47" s="24"/>
      <c r="AC47" s="24"/>
      <c r="AD47" s="44"/>
      <c r="AE47" s="24"/>
      <c r="AF47" s="24"/>
      <c r="AG47" s="33"/>
      <c r="AH47" s="24"/>
      <c r="AI47" s="24"/>
      <c r="AJ47" s="24"/>
      <c r="AK47" s="24"/>
      <c r="AL47" s="24"/>
      <c r="AM47" s="24"/>
      <c r="AN47" s="24"/>
      <c r="AO47" s="29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39"/>
      <c r="BD47" s="39"/>
      <c r="BE47" s="39"/>
      <c r="BF47" s="39"/>
      <c r="BG47" s="24"/>
      <c r="BH47" s="24"/>
      <c r="BI47" s="24"/>
      <c r="BJ47" s="24"/>
      <c r="BK47" s="24"/>
    </row>
    <row r="48" spans="2:63" ht="12.75" customHeight="1" x14ac:dyDescent="0.2">
      <c r="B48" s="22"/>
      <c r="D48" s="32"/>
      <c r="E48" s="32"/>
      <c r="F48" s="26"/>
      <c r="G48" s="65"/>
      <c r="H48" s="65"/>
      <c r="I48" s="65"/>
      <c r="J48" s="73"/>
      <c r="K48" s="3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44"/>
      <c r="W48" s="44"/>
      <c r="X48" s="24"/>
      <c r="Y48" s="24"/>
      <c r="Z48" s="24"/>
      <c r="AA48" s="24"/>
      <c r="AB48" s="24"/>
      <c r="AC48" s="24"/>
      <c r="AD48" s="44"/>
      <c r="AE48" s="24"/>
      <c r="AF48" s="24"/>
      <c r="AG48" s="33"/>
      <c r="AH48" s="24"/>
      <c r="AI48" s="24"/>
      <c r="AJ48" s="24"/>
      <c r="AK48" s="24"/>
      <c r="AL48" s="24"/>
      <c r="AM48" s="24"/>
      <c r="AN48" s="24"/>
      <c r="AO48" s="29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39"/>
      <c r="BD48" s="39"/>
      <c r="BE48" s="39"/>
      <c r="BF48" s="39"/>
      <c r="BG48" s="24"/>
      <c r="BH48" s="24"/>
      <c r="BI48" s="24"/>
      <c r="BJ48" s="24"/>
      <c r="BK48" s="24"/>
    </row>
    <row r="49" spans="2:63" ht="12.75" customHeight="1" x14ac:dyDescent="0.2">
      <c r="B49" s="22"/>
      <c r="D49" s="32"/>
      <c r="E49" s="32"/>
      <c r="F49" s="26"/>
      <c r="G49" s="65"/>
      <c r="H49" s="65"/>
      <c r="I49" s="65"/>
      <c r="J49" s="73"/>
      <c r="K49" s="3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44"/>
      <c r="W49" s="44"/>
      <c r="X49" s="24"/>
      <c r="Y49" s="24"/>
      <c r="Z49" s="24"/>
      <c r="AA49" s="24"/>
      <c r="AB49" s="24"/>
      <c r="AC49" s="24"/>
      <c r="AD49" s="44"/>
      <c r="AE49" s="24"/>
      <c r="AF49" s="24"/>
      <c r="AG49" s="33"/>
      <c r="AH49" s="24"/>
      <c r="AI49" s="24"/>
      <c r="AJ49" s="24"/>
      <c r="AK49" s="24"/>
      <c r="AL49" s="24"/>
      <c r="AM49" s="24"/>
      <c r="AN49" s="24"/>
      <c r="AO49" s="29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39"/>
      <c r="BD49" s="39"/>
      <c r="BE49" s="39"/>
      <c r="BF49" s="39"/>
      <c r="BG49" s="24"/>
      <c r="BH49" s="24"/>
      <c r="BI49" s="24"/>
      <c r="BJ49" s="24"/>
      <c r="BK49" s="24"/>
    </row>
    <row r="50" spans="2:63" ht="12.75" customHeight="1" x14ac:dyDescent="0.2">
      <c r="B50" s="22"/>
      <c r="D50" s="32"/>
      <c r="E50" s="32"/>
      <c r="F50" s="26"/>
      <c r="G50" s="65"/>
      <c r="H50" s="65"/>
      <c r="I50" s="65"/>
      <c r="J50" s="73"/>
      <c r="K50" s="3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44"/>
      <c r="W50" s="44"/>
      <c r="X50" s="24"/>
      <c r="Y50" s="24"/>
      <c r="Z50" s="24"/>
      <c r="AA50" s="24"/>
      <c r="AB50" s="24"/>
      <c r="AC50" s="24"/>
      <c r="AD50" s="44"/>
      <c r="AE50" s="24"/>
      <c r="AF50" s="24"/>
      <c r="AG50" s="33"/>
      <c r="AH50" s="24"/>
      <c r="AI50" s="24"/>
      <c r="AJ50" s="24"/>
      <c r="AK50" s="24"/>
      <c r="AL50" s="24"/>
      <c r="AM50" s="24"/>
      <c r="AN50" s="24"/>
      <c r="AO50" s="29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39"/>
      <c r="BD50" s="39"/>
      <c r="BE50" s="39"/>
      <c r="BF50" s="39"/>
      <c r="BG50" s="24"/>
      <c r="BH50" s="24"/>
      <c r="BI50" s="24"/>
      <c r="BJ50" s="24"/>
      <c r="BK50" s="24"/>
    </row>
    <row r="51" spans="2:63" ht="12.75" customHeight="1" x14ac:dyDescent="0.2">
      <c r="B51" s="22"/>
      <c r="D51" s="32"/>
      <c r="E51" s="32"/>
      <c r="F51" s="26"/>
      <c r="G51" s="65"/>
      <c r="H51" s="65"/>
      <c r="I51" s="65"/>
      <c r="J51" s="73"/>
      <c r="K51" s="3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44"/>
      <c r="W51" s="44"/>
      <c r="X51" s="24"/>
      <c r="Y51" s="24"/>
      <c r="Z51" s="24"/>
      <c r="AA51" s="24"/>
      <c r="AB51" s="24"/>
      <c r="AC51" s="24"/>
      <c r="AD51" s="44"/>
      <c r="AE51" s="24"/>
      <c r="AF51" s="24"/>
      <c r="AG51" s="33"/>
      <c r="AH51" s="24"/>
      <c r="AI51" s="24"/>
      <c r="AJ51" s="24"/>
      <c r="AK51" s="24"/>
      <c r="AL51" s="24"/>
      <c r="AM51" s="24"/>
      <c r="AN51" s="24"/>
      <c r="AO51" s="29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39"/>
      <c r="BD51" s="39"/>
      <c r="BE51" s="39"/>
      <c r="BF51" s="39"/>
      <c r="BG51" s="24"/>
      <c r="BH51" s="24"/>
      <c r="BI51" s="24"/>
      <c r="BJ51" s="24"/>
      <c r="BK51" s="24"/>
    </row>
    <row r="52" spans="2:63" ht="12.75" customHeight="1" x14ac:dyDescent="0.2">
      <c r="B52" s="22"/>
      <c r="D52" s="32"/>
      <c r="E52" s="32"/>
      <c r="F52" s="26"/>
      <c r="G52" s="65"/>
      <c r="H52" s="65"/>
      <c r="I52" s="65"/>
      <c r="J52" s="73"/>
      <c r="K52" s="3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44"/>
      <c r="W52" s="44"/>
      <c r="X52" s="24"/>
      <c r="Y52" s="24"/>
      <c r="Z52" s="24"/>
      <c r="AA52" s="24"/>
      <c r="AB52" s="24"/>
      <c r="AC52" s="24"/>
      <c r="AD52" s="44"/>
      <c r="AE52" s="24"/>
      <c r="AF52" s="24"/>
      <c r="AG52" s="33"/>
      <c r="AH52" s="24"/>
      <c r="AI52" s="24"/>
      <c r="AJ52" s="24"/>
      <c r="AK52" s="24"/>
      <c r="AL52" s="24"/>
      <c r="AM52" s="24"/>
      <c r="AN52" s="24"/>
      <c r="AO52" s="29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39"/>
      <c r="BD52" s="39"/>
      <c r="BE52" s="39"/>
      <c r="BF52" s="39"/>
      <c r="BG52" s="24"/>
      <c r="BH52" s="24"/>
      <c r="BI52" s="24"/>
      <c r="BJ52" s="24"/>
      <c r="BK52" s="24"/>
    </row>
    <row r="53" spans="2:63" ht="12.75" customHeight="1" x14ac:dyDescent="0.2">
      <c r="B53" s="22"/>
      <c r="D53" s="27"/>
      <c r="E53" s="27"/>
      <c r="F53" s="26"/>
      <c r="G53" s="65"/>
      <c r="H53" s="65"/>
      <c r="I53" s="65"/>
      <c r="J53" s="73"/>
      <c r="K53" s="3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44"/>
      <c r="W53" s="44"/>
      <c r="X53" s="24"/>
      <c r="Y53" s="24"/>
      <c r="Z53" s="24"/>
      <c r="AA53" s="24"/>
      <c r="AB53" s="24"/>
      <c r="AC53" s="24"/>
      <c r="AD53" s="4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9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39"/>
      <c r="BD53" s="39"/>
      <c r="BE53" s="39"/>
      <c r="BF53" s="39"/>
      <c r="BG53" s="24"/>
      <c r="BH53" s="24"/>
      <c r="BI53" s="24"/>
      <c r="BJ53" s="24"/>
      <c r="BK53" s="24"/>
    </row>
    <row r="54" spans="2:63" ht="12.75" customHeight="1" x14ac:dyDescent="0.2">
      <c r="B54" s="22"/>
      <c r="D54" s="32"/>
      <c r="E54" s="32"/>
      <c r="F54" s="26"/>
      <c r="G54" s="65"/>
      <c r="H54" s="65"/>
      <c r="I54" s="65"/>
      <c r="J54" s="73"/>
      <c r="K54" s="3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44"/>
      <c r="W54" s="44"/>
      <c r="X54" s="24"/>
      <c r="Y54" s="24"/>
      <c r="Z54" s="24"/>
      <c r="AA54" s="24"/>
      <c r="AB54" s="24"/>
      <c r="AC54" s="24"/>
      <c r="AD54" s="4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9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39"/>
      <c r="BD54" s="39"/>
      <c r="BE54" s="39"/>
      <c r="BF54" s="39"/>
      <c r="BG54" s="24"/>
      <c r="BH54" s="24"/>
      <c r="BI54" s="24"/>
      <c r="BJ54" s="24"/>
      <c r="BK54" s="24"/>
    </row>
    <row r="55" spans="2:63" ht="12.75" customHeight="1" x14ac:dyDescent="0.2">
      <c r="B55" s="22"/>
      <c r="D55" s="32"/>
      <c r="E55" s="32"/>
      <c r="F55" s="26"/>
      <c r="G55" s="65"/>
      <c r="H55" s="65"/>
      <c r="I55" s="65"/>
      <c r="J55" s="73"/>
      <c r="K55" s="3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44"/>
      <c r="W55" s="44"/>
      <c r="X55" s="24"/>
      <c r="Y55" s="24"/>
      <c r="Z55" s="24"/>
      <c r="AA55" s="24"/>
      <c r="AB55" s="24"/>
      <c r="AC55" s="24"/>
      <c r="AD55" s="4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9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39"/>
      <c r="BD55" s="39"/>
      <c r="BE55" s="39"/>
      <c r="BF55" s="39"/>
      <c r="BG55" s="24"/>
      <c r="BH55" s="24"/>
      <c r="BI55" s="24"/>
      <c r="BJ55" s="24"/>
      <c r="BK55" s="24"/>
    </row>
    <row r="56" spans="2:63" ht="12.75" customHeight="1" x14ac:dyDescent="0.2">
      <c r="B56" s="22"/>
      <c r="D56" s="32"/>
      <c r="E56" s="32"/>
      <c r="F56" s="26"/>
      <c r="G56" s="65"/>
      <c r="H56" s="65"/>
      <c r="I56" s="65"/>
      <c r="J56" s="73"/>
      <c r="K56" s="3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44"/>
      <c r="W56" s="44"/>
      <c r="X56" s="24"/>
      <c r="Y56" s="24"/>
      <c r="Z56" s="24"/>
      <c r="AA56" s="24"/>
      <c r="AB56" s="24"/>
      <c r="AC56" s="24"/>
      <c r="AD56" s="4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9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39"/>
      <c r="BD56" s="39"/>
      <c r="BE56" s="39"/>
      <c r="BF56" s="39"/>
      <c r="BG56" s="24"/>
      <c r="BH56" s="24"/>
      <c r="BI56" s="24"/>
      <c r="BJ56" s="24"/>
      <c r="BK56" s="24"/>
    </row>
    <row r="57" spans="2:63" ht="12.75" customHeight="1" x14ac:dyDescent="0.2">
      <c r="B57" s="22"/>
      <c r="D57" s="32"/>
      <c r="E57" s="32"/>
      <c r="F57" s="26"/>
      <c r="G57" s="65"/>
      <c r="H57" s="65"/>
      <c r="I57" s="65"/>
      <c r="J57" s="73"/>
      <c r="K57" s="3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44"/>
      <c r="W57" s="44"/>
      <c r="X57" s="24"/>
      <c r="Y57" s="24"/>
      <c r="Z57" s="24"/>
      <c r="AA57" s="24"/>
      <c r="AB57" s="24"/>
      <c r="AC57" s="24"/>
      <c r="AD57" s="4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9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39"/>
      <c r="BD57" s="39"/>
      <c r="BE57" s="39"/>
      <c r="BF57" s="39"/>
      <c r="BG57" s="24"/>
      <c r="BH57" s="24"/>
      <c r="BI57" s="24"/>
      <c r="BJ57" s="24"/>
      <c r="BK57" s="24"/>
    </row>
    <row r="58" spans="2:63" ht="12.75" customHeight="1" x14ac:dyDescent="0.2">
      <c r="B58" s="22"/>
      <c r="D58" s="32"/>
      <c r="E58" s="32"/>
      <c r="F58" s="26"/>
      <c r="G58" s="65"/>
      <c r="H58" s="65"/>
      <c r="I58" s="65"/>
      <c r="J58" s="73"/>
      <c r="K58" s="3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44"/>
      <c r="W58" s="44"/>
      <c r="X58" s="24"/>
      <c r="Y58" s="24"/>
      <c r="Z58" s="24"/>
      <c r="AA58" s="24"/>
      <c r="AB58" s="24"/>
      <c r="AC58" s="24"/>
      <c r="AD58" s="4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9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39"/>
      <c r="BD58" s="39"/>
      <c r="BE58" s="39"/>
      <c r="BF58" s="39"/>
      <c r="BG58" s="24"/>
      <c r="BH58" s="24"/>
      <c r="BI58" s="24"/>
      <c r="BJ58" s="24"/>
      <c r="BK58" s="24"/>
    </row>
    <row r="59" spans="2:63" ht="12.75" customHeight="1" x14ac:dyDescent="0.2">
      <c r="B59" s="22"/>
      <c r="D59" s="32"/>
      <c r="E59" s="32"/>
      <c r="F59" s="26"/>
      <c r="G59" s="65"/>
      <c r="H59" s="65"/>
      <c r="I59" s="65"/>
      <c r="J59" s="73"/>
      <c r="K59" s="3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44"/>
      <c r="W59" s="44"/>
      <c r="X59" s="24"/>
      <c r="Y59" s="24"/>
      <c r="Z59" s="24"/>
      <c r="AA59" s="24"/>
      <c r="AB59" s="24"/>
      <c r="AC59" s="24"/>
      <c r="AD59" s="4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9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39"/>
      <c r="BD59" s="39"/>
      <c r="BE59" s="39"/>
      <c r="BF59" s="39"/>
      <c r="BG59" s="24"/>
      <c r="BH59" s="24"/>
      <c r="BI59" s="24"/>
      <c r="BJ59" s="24"/>
      <c r="BK59" s="24"/>
    </row>
    <row r="60" spans="2:63" ht="12.75" customHeight="1" x14ac:dyDescent="0.2">
      <c r="B60" s="22"/>
      <c r="D60" s="30"/>
      <c r="E60" s="30"/>
      <c r="F60" s="26"/>
      <c r="G60" s="65"/>
      <c r="H60" s="65"/>
      <c r="I60" s="65"/>
      <c r="J60" s="73"/>
      <c r="K60" s="76"/>
      <c r="L60" s="31"/>
      <c r="M60" s="24"/>
      <c r="N60" s="24"/>
      <c r="O60" s="24"/>
      <c r="P60" s="31"/>
      <c r="Q60" s="31"/>
      <c r="R60" s="31"/>
      <c r="S60" s="31"/>
      <c r="T60" s="31"/>
      <c r="U60" s="31"/>
      <c r="V60" s="46"/>
      <c r="W60" s="46"/>
      <c r="X60" s="31"/>
      <c r="Y60" s="31"/>
      <c r="Z60" s="31"/>
      <c r="AA60" s="31"/>
      <c r="AB60" s="31"/>
      <c r="AC60" s="31"/>
      <c r="AD60" s="46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39"/>
      <c r="BD60" s="39"/>
      <c r="BE60" s="39"/>
      <c r="BF60" s="39"/>
      <c r="BG60" s="24"/>
      <c r="BH60" s="24"/>
      <c r="BI60" s="24"/>
      <c r="BJ60" s="24"/>
      <c r="BK60" s="24"/>
    </row>
    <row r="61" spans="2:63" ht="12.75" customHeight="1" x14ac:dyDescent="0.2">
      <c r="B61" s="22"/>
      <c r="D61" s="28"/>
      <c r="E61" s="28"/>
      <c r="F61" s="26"/>
      <c r="G61" s="65"/>
      <c r="H61" s="65"/>
      <c r="I61" s="65"/>
      <c r="J61" s="73"/>
      <c r="K61" s="3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44"/>
      <c r="W61" s="44"/>
      <c r="X61" s="24"/>
      <c r="Y61" s="24"/>
      <c r="Z61" s="24"/>
      <c r="AA61" s="24"/>
      <c r="AB61" s="24"/>
      <c r="AC61" s="24"/>
      <c r="AD61" s="4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39"/>
      <c r="BD61" s="39"/>
      <c r="BE61" s="39"/>
      <c r="BF61" s="39"/>
      <c r="BG61" s="24"/>
      <c r="BH61" s="24"/>
      <c r="BI61" s="24"/>
      <c r="BJ61" s="24"/>
      <c r="BK61" s="24"/>
    </row>
    <row r="62" spans="2:63" ht="12.75" customHeight="1" x14ac:dyDescent="0.2">
      <c r="B62" s="22"/>
      <c r="D62" s="28"/>
      <c r="E62" s="28"/>
      <c r="F62" s="26"/>
      <c r="G62" s="65"/>
      <c r="H62" s="65"/>
      <c r="I62" s="65"/>
      <c r="J62" s="73"/>
      <c r="K62" s="3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44"/>
      <c r="W62" s="44"/>
      <c r="X62" s="24"/>
      <c r="Y62" s="24"/>
      <c r="Z62" s="24"/>
      <c r="AA62" s="24"/>
      <c r="AB62" s="24"/>
      <c r="AC62" s="24"/>
      <c r="AD62" s="4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39"/>
      <c r="BD62" s="39"/>
      <c r="BE62" s="39"/>
      <c r="BF62" s="39"/>
      <c r="BG62" s="24"/>
      <c r="BH62" s="24"/>
      <c r="BI62" s="24"/>
      <c r="BJ62" s="24"/>
      <c r="BK62" s="24"/>
    </row>
    <row r="63" spans="2:63" ht="12.75" customHeight="1" x14ac:dyDescent="0.2">
      <c r="B63" s="22"/>
      <c r="D63" s="28"/>
      <c r="E63" s="28"/>
      <c r="F63" s="26"/>
      <c r="G63" s="65"/>
      <c r="H63" s="65"/>
      <c r="I63" s="65"/>
      <c r="J63" s="73"/>
      <c r="K63" s="3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44"/>
      <c r="W63" s="44"/>
      <c r="X63" s="24"/>
      <c r="Y63" s="24"/>
      <c r="Z63" s="24"/>
      <c r="AA63" s="24"/>
      <c r="AB63" s="24"/>
      <c r="AC63" s="24"/>
      <c r="AD63" s="4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39"/>
      <c r="BD63" s="39"/>
      <c r="BE63" s="39"/>
      <c r="BF63" s="39"/>
      <c r="BG63" s="24"/>
      <c r="BH63" s="24"/>
      <c r="BI63" s="24"/>
      <c r="BJ63" s="24"/>
      <c r="BK63" s="24"/>
    </row>
    <row r="64" spans="2:63" ht="12.75" customHeight="1" x14ac:dyDescent="0.2">
      <c r="B64" s="22"/>
      <c r="D64" s="28"/>
      <c r="E64" s="28"/>
      <c r="F64" s="26"/>
      <c r="G64" s="65"/>
      <c r="H64" s="65"/>
      <c r="I64" s="65"/>
      <c r="J64" s="73"/>
      <c r="K64" s="3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44"/>
      <c r="W64" s="44"/>
      <c r="X64" s="24"/>
      <c r="Y64" s="24"/>
      <c r="Z64" s="24"/>
      <c r="AA64" s="24"/>
      <c r="AB64" s="24"/>
      <c r="AC64" s="24"/>
      <c r="AD64" s="4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39"/>
      <c r="BD64" s="39"/>
      <c r="BE64" s="39"/>
      <c r="BF64" s="39"/>
      <c r="BG64" s="24"/>
      <c r="BH64" s="24"/>
      <c r="BI64" s="24"/>
      <c r="BJ64" s="24"/>
      <c r="BK64" s="24"/>
    </row>
    <row r="65" spans="2:63" ht="12.75" customHeight="1" x14ac:dyDescent="0.2">
      <c r="B65" s="22"/>
      <c r="D65" s="21"/>
      <c r="E65" s="21"/>
      <c r="F65" s="26"/>
      <c r="G65" s="65"/>
      <c r="H65" s="65"/>
      <c r="I65" s="65"/>
      <c r="J65" s="73"/>
      <c r="K65" s="3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44"/>
      <c r="W65" s="44"/>
      <c r="X65" s="24"/>
      <c r="Y65" s="24"/>
      <c r="Z65" s="24"/>
      <c r="AA65" s="24"/>
      <c r="AB65" s="24"/>
      <c r="AC65" s="24"/>
      <c r="AD65" s="4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39"/>
      <c r="BD65" s="39"/>
      <c r="BE65" s="39"/>
      <c r="BF65" s="39"/>
      <c r="BG65" s="24"/>
      <c r="BH65" s="24"/>
      <c r="BI65" s="24"/>
      <c r="BJ65" s="24"/>
      <c r="BK65" s="24"/>
    </row>
    <row r="66" spans="2:63" ht="12.75" customHeight="1" x14ac:dyDescent="0.2">
      <c r="B66" s="22"/>
      <c r="D66" s="21"/>
      <c r="E66" s="21"/>
      <c r="F66" s="26"/>
      <c r="G66" s="65"/>
      <c r="H66" s="65"/>
      <c r="I66" s="65"/>
      <c r="J66" s="73"/>
      <c r="K66" s="3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44"/>
      <c r="W66" s="44"/>
      <c r="X66" s="24"/>
      <c r="Y66" s="24"/>
      <c r="Z66" s="24"/>
      <c r="AA66" s="24"/>
      <c r="AB66" s="24"/>
      <c r="AC66" s="24"/>
      <c r="AD66" s="4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39"/>
      <c r="BD66" s="39"/>
      <c r="BE66" s="39"/>
      <c r="BF66" s="39"/>
      <c r="BG66" s="24"/>
      <c r="BH66" s="24"/>
      <c r="BI66" s="24"/>
      <c r="BJ66" s="24"/>
      <c r="BK66" s="24"/>
    </row>
    <row r="67" spans="2:63" ht="12.75" customHeight="1" x14ac:dyDescent="0.2">
      <c r="B67" s="22"/>
      <c r="D67" s="21"/>
      <c r="E67" s="21"/>
      <c r="F67" s="26"/>
      <c r="G67" s="65"/>
      <c r="H67" s="65"/>
      <c r="I67" s="65"/>
      <c r="J67" s="73"/>
      <c r="K67" s="3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44"/>
      <c r="W67" s="44"/>
      <c r="X67" s="24"/>
      <c r="Y67" s="24"/>
      <c r="Z67" s="24"/>
      <c r="AA67" s="24"/>
      <c r="AB67" s="24"/>
      <c r="AC67" s="24"/>
      <c r="AD67" s="4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39"/>
      <c r="BD67" s="39"/>
      <c r="BE67" s="39"/>
      <c r="BF67" s="39"/>
      <c r="BG67" s="24"/>
      <c r="BH67" s="24"/>
      <c r="BI67" s="24"/>
      <c r="BJ67" s="24"/>
      <c r="BK67" s="24"/>
    </row>
    <row r="68" spans="2:63" ht="12.75" customHeight="1" x14ac:dyDescent="0.2">
      <c r="B68" s="22"/>
      <c r="D68" s="21"/>
      <c r="E68" s="21"/>
      <c r="F68" s="26"/>
      <c r="G68" s="65"/>
      <c r="H68" s="65"/>
      <c r="I68" s="65"/>
      <c r="J68" s="73"/>
      <c r="K68" s="3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44"/>
      <c r="W68" s="44"/>
      <c r="X68" s="24"/>
      <c r="Y68" s="24"/>
      <c r="Z68" s="24"/>
      <c r="AA68" s="24"/>
      <c r="AB68" s="24"/>
      <c r="AC68" s="24"/>
      <c r="AD68" s="4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39"/>
      <c r="BD68" s="39"/>
      <c r="BE68" s="39"/>
      <c r="BF68" s="39"/>
      <c r="BG68" s="24"/>
      <c r="BH68" s="24"/>
      <c r="BI68" s="24"/>
      <c r="BJ68" s="24"/>
      <c r="BK68" s="24"/>
    </row>
    <row r="69" spans="2:63" ht="12.75" customHeight="1" x14ac:dyDescent="0.2">
      <c r="B69" s="22"/>
      <c r="D69" s="21"/>
      <c r="E69" s="21"/>
      <c r="F69" s="26"/>
      <c r="G69" s="65"/>
      <c r="H69" s="65"/>
      <c r="I69" s="65"/>
      <c r="J69" s="73"/>
      <c r="K69" s="3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44"/>
      <c r="W69" s="44"/>
      <c r="X69" s="24"/>
      <c r="Y69" s="24"/>
      <c r="Z69" s="24"/>
      <c r="AA69" s="24"/>
      <c r="AB69" s="24"/>
      <c r="AC69" s="24"/>
      <c r="AD69" s="4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39"/>
      <c r="BD69" s="39"/>
      <c r="BE69" s="39"/>
      <c r="BF69" s="39"/>
      <c r="BG69" s="24"/>
      <c r="BH69" s="24"/>
      <c r="BI69" s="24"/>
      <c r="BJ69" s="24"/>
      <c r="BK69" s="24"/>
    </row>
    <row r="70" spans="2:63" ht="12.75" customHeight="1" x14ac:dyDescent="0.2">
      <c r="B70" s="22"/>
      <c r="D70" s="21"/>
      <c r="E70" s="21"/>
      <c r="F70" s="26"/>
      <c r="G70" s="65"/>
      <c r="H70" s="65"/>
      <c r="I70" s="65"/>
      <c r="J70" s="73"/>
      <c r="K70" s="3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44"/>
      <c r="W70" s="44"/>
      <c r="X70" s="24"/>
      <c r="Y70" s="24"/>
      <c r="Z70" s="24"/>
      <c r="AA70" s="24"/>
      <c r="AB70" s="24"/>
      <c r="AC70" s="24"/>
      <c r="AD70" s="4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39"/>
      <c r="BD70" s="39"/>
      <c r="BE70" s="39"/>
      <c r="BF70" s="39"/>
      <c r="BG70" s="24"/>
      <c r="BH70" s="24"/>
      <c r="BI70" s="24"/>
      <c r="BJ70" s="24"/>
      <c r="BK70" s="24"/>
    </row>
    <row r="71" spans="2:63" ht="12.75" customHeight="1" x14ac:dyDescent="0.2">
      <c r="B71" s="22"/>
      <c r="D71" s="21"/>
      <c r="E71" s="21"/>
      <c r="F71" s="67"/>
      <c r="G71" s="65"/>
      <c r="H71" s="65"/>
      <c r="I71" s="65"/>
      <c r="J71" s="73"/>
      <c r="K71" s="3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44"/>
      <c r="W71" s="44"/>
      <c r="X71" s="24"/>
      <c r="Y71" s="24"/>
      <c r="Z71" s="24"/>
      <c r="AA71" s="24"/>
      <c r="AB71" s="24"/>
      <c r="AC71" s="24"/>
      <c r="AD71" s="4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39"/>
      <c r="BD71" s="39"/>
      <c r="BE71" s="39"/>
      <c r="BF71" s="39"/>
      <c r="BG71" s="24"/>
      <c r="BH71" s="24"/>
      <c r="BI71" s="24"/>
      <c r="BJ71" s="24"/>
      <c r="BK71" s="24"/>
    </row>
    <row r="72" spans="2:63" ht="12.75" customHeight="1" x14ac:dyDescent="0.2">
      <c r="B72" s="22"/>
      <c r="D72" s="21"/>
      <c r="E72" s="21"/>
      <c r="F72" s="67"/>
      <c r="G72" s="65"/>
      <c r="H72" s="65"/>
      <c r="I72" s="65"/>
      <c r="J72" s="73"/>
      <c r="K72" s="3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44"/>
      <c r="W72" s="44"/>
      <c r="X72" s="24"/>
      <c r="Y72" s="24"/>
      <c r="Z72" s="24"/>
      <c r="AA72" s="24"/>
      <c r="AB72" s="24"/>
      <c r="AC72" s="24"/>
      <c r="AD72" s="4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39"/>
      <c r="BD72" s="39"/>
      <c r="BE72" s="39"/>
      <c r="BF72" s="39"/>
      <c r="BG72" s="24"/>
      <c r="BH72" s="24"/>
      <c r="BI72" s="24"/>
      <c r="BJ72" s="24"/>
      <c r="BK72" s="24"/>
    </row>
    <row r="73" spans="2:63" ht="12.75" customHeight="1" x14ac:dyDescent="0.2">
      <c r="B73" s="22"/>
      <c r="D73" s="21"/>
      <c r="E73" s="21"/>
      <c r="F73" s="67"/>
      <c r="G73" s="65"/>
      <c r="H73" s="65"/>
      <c r="I73" s="65"/>
      <c r="J73" s="73"/>
      <c r="K73" s="3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44"/>
      <c r="W73" s="44"/>
      <c r="X73" s="24"/>
      <c r="Y73" s="24"/>
      <c r="Z73" s="24"/>
      <c r="AA73" s="24"/>
      <c r="AB73" s="24"/>
      <c r="AC73" s="24"/>
      <c r="AD73" s="4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39"/>
      <c r="BD73" s="39"/>
      <c r="BE73" s="39"/>
      <c r="BF73" s="39"/>
      <c r="BG73" s="24"/>
      <c r="BH73" s="24"/>
      <c r="BI73" s="24"/>
      <c r="BJ73" s="24"/>
      <c r="BK73" s="24"/>
    </row>
    <row r="74" spans="2:63" ht="12.75" customHeight="1" x14ac:dyDescent="0.2">
      <c r="B74" s="22"/>
      <c r="D74" s="21"/>
      <c r="E74" s="21"/>
      <c r="F74" s="26"/>
      <c r="G74" s="65"/>
      <c r="H74" s="65"/>
      <c r="I74" s="65"/>
      <c r="J74" s="73"/>
      <c r="K74" s="3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44"/>
      <c r="W74" s="44"/>
      <c r="X74" s="24"/>
      <c r="Y74" s="24"/>
      <c r="Z74" s="24"/>
      <c r="AA74" s="24"/>
      <c r="AB74" s="24"/>
      <c r="AC74" s="24"/>
      <c r="AD74" s="4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39"/>
      <c r="BD74" s="39"/>
      <c r="BE74" s="39"/>
      <c r="BF74" s="39"/>
      <c r="BG74" s="24"/>
      <c r="BH74" s="24"/>
      <c r="BI74" s="24"/>
      <c r="BJ74" s="24"/>
      <c r="BK74" s="24"/>
    </row>
    <row r="75" spans="2:63" ht="12.75" customHeight="1" x14ac:dyDescent="0.2">
      <c r="B75" s="22"/>
      <c r="D75" s="21"/>
      <c r="E75" s="21"/>
      <c r="F75" s="26"/>
      <c r="G75" s="65"/>
      <c r="H75" s="65"/>
      <c r="I75" s="65"/>
      <c r="J75" s="73"/>
      <c r="K75" s="3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44"/>
      <c r="W75" s="44"/>
      <c r="X75" s="24"/>
      <c r="Y75" s="24"/>
      <c r="Z75" s="24"/>
      <c r="AA75" s="24"/>
      <c r="AB75" s="24"/>
      <c r="AC75" s="24"/>
      <c r="AD75" s="4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39"/>
      <c r="BD75" s="39"/>
      <c r="BE75" s="39"/>
      <c r="BF75" s="39"/>
      <c r="BG75" s="24"/>
      <c r="BH75" s="24"/>
      <c r="BI75" s="24"/>
      <c r="BJ75" s="24"/>
      <c r="BK75" s="24"/>
    </row>
    <row r="76" spans="2:63" ht="12.75" customHeight="1" x14ac:dyDescent="0.2">
      <c r="B76" s="22"/>
      <c r="D76" s="21"/>
      <c r="E76" s="21"/>
      <c r="F76" s="26"/>
      <c r="G76" s="65"/>
      <c r="H76" s="65"/>
      <c r="I76" s="65"/>
      <c r="J76" s="73"/>
      <c r="K76" s="3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44"/>
      <c r="W76" s="44"/>
      <c r="X76" s="24"/>
      <c r="Y76" s="24"/>
      <c r="Z76" s="24"/>
      <c r="AA76" s="24"/>
      <c r="AB76" s="24"/>
      <c r="AC76" s="24"/>
      <c r="AD76" s="4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39"/>
      <c r="BD76" s="39"/>
      <c r="BE76" s="39"/>
      <c r="BF76" s="39"/>
      <c r="BG76" s="24"/>
      <c r="BH76" s="24"/>
      <c r="BI76" s="24"/>
      <c r="BJ76" s="24"/>
      <c r="BK76" s="24"/>
    </row>
    <row r="77" spans="2:63" ht="12.75" customHeight="1" x14ac:dyDescent="0.2">
      <c r="B77" s="22"/>
      <c r="D77" s="21"/>
      <c r="E77" s="21"/>
      <c r="F77" s="26"/>
      <c r="G77" s="65"/>
      <c r="H77" s="65"/>
      <c r="I77" s="65"/>
      <c r="J77" s="73"/>
      <c r="K77" s="3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44"/>
      <c r="W77" s="44"/>
      <c r="X77" s="24"/>
      <c r="Y77" s="24"/>
      <c r="Z77" s="24"/>
      <c r="AA77" s="24"/>
      <c r="AB77" s="24"/>
      <c r="AC77" s="24"/>
      <c r="AD77" s="4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39"/>
      <c r="BD77" s="39"/>
      <c r="BE77" s="39"/>
      <c r="BF77" s="39"/>
      <c r="BG77" s="24"/>
      <c r="BH77" s="24"/>
      <c r="BI77" s="24"/>
      <c r="BJ77" s="24"/>
      <c r="BK77" s="24"/>
    </row>
    <row r="78" spans="2:63" ht="12.75" customHeight="1" x14ac:dyDescent="0.2">
      <c r="B78" s="22"/>
      <c r="D78" s="21"/>
      <c r="E78" s="21"/>
      <c r="F78" s="26"/>
      <c r="G78" s="65"/>
      <c r="H78" s="65"/>
      <c r="I78" s="65"/>
      <c r="J78" s="73"/>
      <c r="K78" s="3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44"/>
      <c r="W78" s="44"/>
      <c r="X78" s="24"/>
      <c r="Y78" s="24"/>
      <c r="Z78" s="24"/>
      <c r="AA78" s="24"/>
      <c r="AB78" s="24"/>
      <c r="AC78" s="24"/>
      <c r="AD78" s="4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39"/>
      <c r="BD78" s="39"/>
      <c r="BE78" s="39"/>
      <c r="BF78" s="39"/>
      <c r="BG78" s="24"/>
      <c r="BH78" s="24"/>
      <c r="BI78" s="24"/>
      <c r="BJ78" s="24"/>
      <c r="BK78" s="24"/>
    </row>
    <row r="79" spans="2:63" ht="12.75" customHeight="1" x14ac:dyDescent="0.2">
      <c r="B79" s="22"/>
      <c r="D79" s="21"/>
      <c r="E79" s="21"/>
      <c r="F79" s="26"/>
      <c r="G79" s="65"/>
      <c r="H79" s="65"/>
      <c r="I79" s="65"/>
      <c r="J79" s="73"/>
      <c r="K79" s="3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44"/>
      <c r="W79" s="44"/>
      <c r="X79" s="24"/>
      <c r="Y79" s="24"/>
      <c r="Z79" s="24"/>
      <c r="AA79" s="24"/>
      <c r="AB79" s="24"/>
      <c r="AC79" s="24"/>
      <c r="AD79" s="4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39"/>
      <c r="BD79" s="39"/>
      <c r="BE79" s="39"/>
      <c r="BF79" s="39"/>
      <c r="BG79" s="24"/>
      <c r="BH79" s="24"/>
      <c r="BI79" s="24"/>
      <c r="BJ79" s="24"/>
      <c r="BK79" s="24"/>
    </row>
    <row r="80" spans="2:63" ht="12.75" customHeight="1" x14ac:dyDescent="0.2">
      <c r="B80" s="22"/>
      <c r="D80" s="21"/>
      <c r="E80" s="21"/>
      <c r="F80" s="26"/>
      <c r="G80" s="65"/>
      <c r="H80" s="65"/>
      <c r="I80" s="65"/>
      <c r="J80" s="73"/>
      <c r="K80" s="3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44"/>
      <c r="W80" s="44"/>
      <c r="X80" s="24"/>
      <c r="Y80" s="24"/>
      <c r="Z80" s="24"/>
      <c r="AA80" s="24"/>
      <c r="AB80" s="24"/>
      <c r="AC80" s="24"/>
      <c r="AD80" s="4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39"/>
      <c r="BD80" s="39"/>
      <c r="BE80" s="39"/>
      <c r="BF80" s="39"/>
      <c r="BG80" s="24"/>
      <c r="BH80" s="24"/>
      <c r="BI80" s="24"/>
      <c r="BJ80" s="24"/>
      <c r="BK80" s="24"/>
    </row>
    <row r="81" spans="2:63" ht="12.75" customHeight="1" x14ac:dyDescent="0.2">
      <c r="B81" s="22"/>
      <c r="D81" s="21"/>
      <c r="E81" s="21"/>
      <c r="F81" s="26"/>
      <c r="G81" s="65"/>
      <c r="H81" s="65"/>
      <c r="I81" s="65"/>
      <c r="J81" s="73"/>
      <c r="K81" s="3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44"/>
      <c r="W81" s="44"/>
      <c r="X81" s="24"/>
      <c r="Y81" s="24"/>
      <c r="Z81" s="24"/>
      <c r="AA81" s="24"/>
      <c r="AB81" s="24"/>
      <c r="AC81" s="24"/>
      <c r="AD81" s="4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39"/>
      <c r="BD81" s="39"/>
      <c r="BE81" s="39"/>
      <c r="BF81" s="39"/>
      <c r="BG81" s="24"/>
      <c r="BH81" s="24"/>
      <c r="BI81" s="24"/>
      <c r="BJ81" s="24"/>
      <c r="BK81" s="24"/>
    </row>
    <row r="82" spans="2:63" ht="12.75" customHeight="1" x14ac:dyDescent="0.2">
      <c r="B82" s="22"/>
      <c r="D82" s="21"/>
      <c r="E82" s="21"/>
      <c r="F82" s="26"/>
      <c r="G82" s="65"/>
      <c r="H82" s="65"/>
      <c r="I82" s="65"/>
      <c r="J82" s="73"/>
      <c r="K82" s="3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44"/>
      <c r="W82" s="44"/>
      <c r="X82" s="24"/>
      <c r="Y82" s="24"/>
      <c r="Z82" s="24"/>
      <c r="AA82" s="24"/>
      <c r="AB82" s="24"/>
      <c r="AC82" s="24"/>
      <c r="AD82" s="4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39"/>
      <c r="BD82" s="39"/>
      <c r="BE82" s="39"/>
      <c r="BF82" s="39"/>
      <c r="BG82" s="24"/>
      <c r="BH82" s="24"/>
      <c r="BI82" s="24"/>
      <c r="BJ82" s="24"/>
      <c r="BK82" s="24"/>
    </row>
    <row r="83" spans="2:63" ht="12.75" customHeight="1" x14ac:dyDescent="0.2">
      <c r="B83" s="22"/>
      <c r="D83" s="21"/>
      <c r="E83" s="21"/>
      <c r="F83" s="67"/>
      <c r="G83" s="68"/>
      <c r="H83" s="68"/>
      <c r="I83" s="68"/>
      <c r="J83" s="74"/>
      <c r="K83" s="3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44"/>
      <c r="W83" s="44"/>
      <c r="X83" s="24"/>
      <c r="Y83" s="24"/>
      <c r="Z83" s="24"/>
      <c r="AA83" s="24"/>
      <c r="AB83" s="24"/>
      <c r="AC83" s="24"/>
      <c r="AD83" s="4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39"/>
      <c r="BD83" s="39"/>
      <c r="BE83" s="39"/>
      <c r="BF83" s="39"/>
      <c r="BG83" s="24"/>
      <c r="BH83" s="24"/>
      <c r="BI83" s="24"/>
      <c r="BJ83" s="24"/>
      <c r="BK83" s="24"/>
    </row>
    <row r="84" spans="2:63" ht="12.75" customHeight="1" x14ac:dyDescent="0.2">
      <c r="B84" s="22"/>
      <c r="D84" s="21"/>
      <c r="E84" s="21"/>
      <c r="F84" s="67"/>
      <c r="G84" s="68"/>
      <c r="H84" s="68"/>
      <c r="I84" s="68"/>
      <c r="J84" s="74"/>
      <c r="K84" s="3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44"/>
      <c r="W84" s="44"/>
      <c r="X84" s="24"/>
      <c r="Y84" s="24"/>
      <c r="Z84" s="24"/>
      <c r="AA84" s="24"/>
      <c r="AB84" s="24"/>
      <c r="AC84" s="24"/>
      <c r="AD84" s="4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39"/>
      <c r="BD84" s="39"/>
      <c r="BE84" s="39"/>
      <c r="BF84" s="39"/>
      <c r="BG84" s="24"/>
      <c r="BH84" s="24"/>
      <c r="BI84" s="24"/>
      <c r="BJ84" s="24"/>
      <c r="BK84" s="24"/>
    </row>
    <row r="85" spans="2:63" ht="12.75" customHeight="1" x14ac:dyDescent="0.2">
      <c r="B85" s="22"/>
      <c r="D85" s="21"/>
      <c r="E85" s="21"/>
      <c r="F85" s="67"/>
      <c r="G85" s="68"/>
      <c r="H85" s="68"/>
      <c r="I85" s="68"/>
      <c r="J85" s="74"/>
      <c r="K85" s="3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44"/>
      <c r="W85" s="44"/>
      <c r="X85" s="24"/>
      <c r="Y85" s="24"/>
      <c r="Z85" s="24"/>
      <c r="AA85" s="24"/>
      <c r="AB85" s="24"/>
      <c r="AC85" s="24"/>
      <c r="AD85" s="4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39"/>
      <c r="BD85" s="39"/>
      <c r="BE85" s="39"/>
      <c r="BF85" s="39"/>
      <c r="BG85" s="24"/>
      <c r="BH85" s="24"/>
      <c r="BI85" s="24"/>
      <c r="BJ85" s="24"/>
      <c r="BK85" s="24"/>
    </row>
    <row r="86" spans="2:63" ht="12.75" customHeight="1" x14ac:dyDescent="0.2">
      <c r="B86" s="25"/>
      <c r="D86" s="21"/>
      <c r="E86" s="21"/>
      <c r="F86" s="67"/>
      <c r="G86" s="68"/>
      <c r="H86" s="68"/>
      <c r="I86" s="68"/>
      <c r="J86" s="74"/>
      <c r="K86" s="3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44"/>
      <c r="W86" s="44"/>
      <c r="X86" s="24"/>
      <c r="Y86" s="24"/>
      <c r="Z86" s="24"/>
      <c r="AA86" s="24"/>
      <c r="AB86" s="24"/>
      <c r="AC86" s="24"/>
      <c r="AD86" s="4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39"/>
      <c r="BD86" s="39"/>
      <c r="BE86" s="39"/>
      <c r="BF86" s="39"/>
      <c r="BG86" s="24"/>
      <c r="BH86" s="24"/>
      <c r="BI86" s="24"/>
      <c r="BJ86" s="24"/>
      <c r="BK86" s="24"/>
    </row>
    <row r="87" spans="2:63" ht="12.75" customHeight="1" thickBot="1" x14ac:dyDescent="0.25">
      <c r="B87" s="23"/>
      <c r="D87" s="21"/>
      <c r="E87" s="21"/>
      <c r="F87" s="67"/>
      <c r="G87" s="67"/>
      <c r="H87" s="68"/>
      <c r="I87" s="68"/>
      <c r="J87" s="74"/>
      <c r="K87" s="3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44"/>
      <c r="W87" s="44"/>
      <c r="X87" s="24"/>
      <c r="Y87" s="24"/>
      <c r="Z87" s="24"/>
      <c r="AA87" s="24"/>
      <c r="AB87" s="24"/>
      <c r="AC87" s="24"/>
      <c r="AD87" s="4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</row>
    <row r="88" spans="2:63" ht="12.75" customHeight="1" thickBot="1" x14ac:dyDescent="0.25">
      <c r="B88" s="3" t="s">
        <v>3</v>
      </c>
      <c r="D88" s="105" t="s">
        <v>46</v>
      </c>
      <c r="E88" s="106"/>
      <c r="F88" s="106"/>
      <c r="G88" s="106"/>
      <c r="H88" s="106"/>
      <c r="I88" s="106"/>
      <c r="J88" s="106"/>
      <c r="K88" s="80">
        <f t="shared" ref="K88:P88" si="49">IF(K8="","",IF(K25="",IF(SUM(COUNTIF(K26:K87,"LS")+COUNTIF(K26:K87,"LUMP"))&gt;0,"LS",""),IF(SUM(K26:K87)&gt;0,ROUNDUP(SUM(K26:K87),0),"")))</f>
        <v>254</v>
      </c>
      <c r="L88" s="35">
        <f t="shared" si="49"/>
        <v>355</v>
      </c>
      <c r="M88" s="81">
        <f t="shared" si="49"/>
        <v>60</v>
      </c>
      <c r="N88" s="81">
        <f t="shared" si="49"/>
        <v>46</v>
      </c>
      <c r="O88" s="81">
        <f>SUM(O26:O35,O37:O87)</f>
        <v>254</v>
      </c>
      <c r="P88" s="35">
        <f t="shared" si="49"/>
        <v>24</v>
      </c>
      <c r="Q88" s="103">
        <f>SUM(Q26:R35,Q37:R87)</f>
        <v>54</v>
      </c>
      <c r="R88" s="104"/>
      <c r="S88" s="35">
        <f>IF(S8="","",IF(S25="",IF(SUM(COUNTIF(S26:S87,"LS")+COUNTIF(S26:S87,"LUMP"))&gt;0,"LS",""),IF(SUM(S26:S87)&gt;0,ROUNDUP(SUM(S26:S87),0),"")))</f>
        <v>73</v>
      </c>
      <c r="T88" s="35">
        <f>IF(T8="","",IF(T25="",IF(SUM(COUNTIF(T26:T87,"LS")+COUNTIF(T26:T87,"LUMP"))&gt;0,"LS",""),IF(SUM(T26:T87)&gt;0,ROUNDUP(SUM(T26:T87),0),"")))</f>
        <v>89</v>
      </c>
      <c r="U88" s="35">
        <f>IF(U8="","",IF(U25="",IF(SUM(COUNTIF(U26:U87,"LS")+COUNTIF(U26:U87,"LUMP"))&gt;0,"LS",""),IF(SUM(U26:U87)&gt;0,ROUNDUP(SUM(U26:U87),0),"")))</f>
        <v>16</v>
      </c>
      <c r="V88" s="103">
        <f>IF(V8="","",IF(V25="",IF(SUM(COUNTIF(V26:W87,"LS")+COUNTIF(V26:W87,"LUMP"))&gt;0,"LS",""),IF(SUM(V26:W87)&gt;0,ROUNDUP(SUM(V26:W87),0),"")))</f>
        <v>14</v>
      </c>
      <c r="W88" s="104"/>
      <c r="X88" s="103">
        <f>IF(X8="","",IF(X25="",IF(SUM(COUNTIF(X26:Y87,"LS")+COUNTIF(X26:Y87,"LUMP"))&gt;0,"LS",""),IF(SUM(X26:Y87)&gt;0,ROUNDUP(SUM(X26:Y87),0),"")))</f>
        <v>19</v>
      </c>
      <c r="Y88" s="104"/>
      <c r="Z88" s="35">
        <f t="shared" ref="Z88:AU88" si="50">IF(Z8="","",IF(Z25="",IF(SUM(COUNTIF(Z26:Z87,"LS")+COUNTIF(Z26:Z87,"LUMP"))&gt;0,"LS",""),IF(SUM(Z26:Z87)&gt;0,ROUNDUP(SUM(Z26:Z87),0),"")))</f>
        <v>318</v>
      </c>
      <c r="AA88" s="35">
        <f t="shared" si="50"/>
        <v>107</v>
      </c>
      <c r="AB88" s="35">
        <f t="shared" si="50"/>
        <v>136</v>
      </c>
      <c r="AC88" s="35" t="str">
        <f t="shared" si="50"/>
        <v/>
      </c>
      <c r="AD88" s="47" t="str">
        <f t="shared" si="50"/>
        <v/>
      </c>
      <c r="AE88" s="35" t="str">
        <f t="shared" si="50"/>
        <v/>
      </c>
      <c r="AF88" s="35" t="str">
        <f t="shared" si="50"/>
        <v/>
      </c>
      <c r="AG88" s="35" t="str">
        <f t="shared" si="50"/>
        <v/>
      </c>
      <c r="AH88" s="35" t="str">
        <f t="shared" si="50"/>
        <v/>
      </c>
      <c r="AI88" s="35" t="str">
        <f t="shared" si="50"/>
        <v/>
      </c>
      <c r="AJ88" s="35" t="str">
        <f t="shared" si="50"/>
        <v/>
      </c>
      <c r="AK88" s="35" t="str">
        <f t="shared" si="50"/>
        <v/>
      </c>
      <c r="AL88" s="35" t="str">
        <f t="shared" si="50"/>
        <v/>
      </c>
      <c r="AM88" s="35" t="str">
        <f t="shared" si="50"/>
        <v/>
      </c>
      <c r="AN88" s="35" t="str">
        <f t="shared" si="50"/>
        <v/>
      </c>
      <c r="AO88" s="35" t="str">
        <f t="shared" si="50"/>
        <v/>
      </c>
      <c r="AP88" s="35" t="str">
        <f t="shared" si="50"/>
        <v/>
      </c>
      <c r="AQ88" s="35" t="str">
        <f t="shared" si="50"/>
        <v/>
      </c>
      <c r="AR88" s="35" t="str">
        <f t="shared" si="50"/>
        <v/>
      </c>
      <c r="AS88" s="35" t="str">
        <f t="shared" si="50"/>
        <v/>
      </c>
      <c r="AT88" s="35" t="str">
        <f t="shared" si="50"/>
        <v/>
      </c>
      <c r="AU88" s="35" t="str">
        <f t="shared" si="50"/>
        <v/>
      </c>
      <c r="AV88" s="35"/>
      <c r="AW88" s="35"/>
      <c r="AX88" s="35" t="str">
        <f t="shared" ref="AX88:BK88" si="51">IF(AX8="","",IF(AX25="",IF(SUM(COUNTIF(AX26:AX87,"LS")+COUNTIF(AX26:AX87,"LUMP"))&gt;0,"LS",""),IF(SUM(AX26:AX87)&gt;0,ROUNDUP(SUM(AX26:AX87),0),"")))</f>
        <v/>
      </c>
      <c r="AY88" s="35" t="str">
        <f t="shared" si="51"/>
        <v/>
      </c>
      <c r="AZ88" s="35" t="str">
        <f t="shared" si="51"/>
        <v/>
      </c>
      <c r="BA88" s="35" t="str">
        <f t="shared" si="51"/>
        <v/>
      </c>
      <c r="BB88" s="35" t="str">
        <f t="shared" si="51"/>
        <v/>
      </c>
      <c r="BC88" s="35" t="str">
        <f t="shared" si="51"/>
        <v/>
      </c>
      <c r="BD88" s="35" t="str">
        <f t="shared" si="51"/>
        <v/>
      </c>
      <c r="BE88" s="35" t="str">
        <f t="shared" si="51"/>
        <v/>
      </c>
      <c r="BF88" s="35" t="str">
        <f t="shared" si="51"/>
        <v/>
      </c>
      <c r="BG88" s="35" t="str">
        <f t="shared" si="51"/>
        <v/>
      </c>
      <c r="BH88" s="35" t="str">
        <f t="shared" si="51"/>
        <v/>
      </c>
      <c r="BI88" s="35" t="str">
        <f t="shared" si="51"/>
        <v/>
      </c>
      <c r="BJ88" s="35" t="str">
        <f t="shared" si="51"/>
        <v/>
      </c>
      <c r="BK88" s="36" t="str">
        <f t="shared" si="51"/>
        <v/>
      </c>
    </row>
    <row r="90" spans="2:63" ht="12.75" customHeight="1" x14ac:dyDescent="0.2">
      <c r="F90" s="3"/>
      <c r="G90" s="3"/>
      <c r="H90" s="3"/>
      <c r="I90" s="3"/>
      <c r="J90" s="3"/>
    </row>
    <row r="91" spans="2:63" ht="12.75" customHeight="1" x14ac:dyDescent="0.2">
      <c r="F91" s="57"/>
      <c r="G91" s="56"/>
      <c r="H91" s="56"/>
      <c r="I91" s="56"/>
      <c r="J91" s="58" t="s">
        <v>10</v>
      </c>
    </row>
    <row r="92" spans="2:63" ht="12.75" customHeight="1" x14ac:dyDescent="0.2">
      <c r="F92" s="57"/>
      <c r="G92" s="56"/>
      <c r="H92" s="56"/>
      <c r="I92" s="56"/>
      <c r="J92" s="58" t="s">
        <v>11</v>
      </c>
    </row>
    <row r="93" spans="2:63" ht="12.75" customHeight="1" x14ac:dyDescent="0.2">
      <c r="F93" s="56"/>
      <c r="G93" s="57"/>
      <c r="H93" s="56"/>
      <c r="I93" s="56"/>
      <c r="J93" s="58" t="s">
        <v>16</v>
      </c>
    </row>
    <row r="94" spans="2:63" ht="12.75" customHeight="1" x14ac:dyDescent="0.2">
      <c r="F94" s="56"/>
      <c r="G94" s="57"/>
      <c r="H94" s="56"/>
      <c r="I94" s="56"/>
      <c r="J94" s="58" t="s">
        <v>17</v>
      </c>
    </row>
    <row r="95" spans="2:63" ht="12.75" customHeight="1" x14ac:dyDescent="0.2">
      <c r="F95" s="87" t="s">
        <v>9</v>
      </c>
      <c r="G95" s="87" t="s">
        <v>18</v>
      </c>
      <c r="H95" s="87" t="s">
        <v>19</v>
      </c>
      <c r="I95" s="87" t="s">
        <v>20</v>
      </c>
      <c r="J95" s="89" t="s">
        <v>21</v>
      </c>
    </row>
    <row r="96" spans="2:63" ht="12.75" customHeight="1" x14ac:dyDescent="0.2">
      <c r="F96" s="88"/>
      <c r="G96" s="88"/>
      <c r="H96" s="88"/>
      <c r="I96" s="88"/>
      <c r="J96" s="90"/>
    </row>
    <row r="97" spans="6:10" ht="12.75" customHeight="1" x14ac:dyDescent="0.2">
      <c r="F97" s="88"/>
      <c r="G97" s="88"/>
      <c r="H97" s="88"/>
      <c r="I97" s="88"/>
      <c r="J97" s="90"/>
    </row>
    <row r="98" spans="6:10" ht="12.75" customHeight="1" x14ac:dyDescent="0.2">
      <c r="F98" s="88"/>
      <c r="G98" s="88"/>
      <c r="H98" s="88"/>
      <c r="I98" s="88"/>
      <c r="J98" s="90"/>
    </row>
    <row r="99" spans="6:10" ht="12.75" customHeight="1" x14ac:dyDescent="0.2">
      <c r="F99" s="88"/>
      <c r="G99" s="88"/>
      <c r="H99" s="88"/>
      <c r="I99" s="88"/>
      <c r="J99" s="90"/>
    </row>
    <row r="100" spans="6:10" ht="12.75" customHeight="1" x14ac:dyDescent="0.2">
      <c r="F100" s="88"/>
      <c r="G100" s="88"/>
      <c r="H100" s="88"/>
      <c r="I100" s="88"/>
      <c r="J100" s="90"/>
    </row>
    <row r="101" spans="6:10" ht="12.75" customHeight="1" x14ac:dyDescent="0.2">
      <c r="F101" s="88"/>
      <c r="G101" s="88"/>
      <c r="H101" s="88"/>
      <c r="I101" s="88"/>
      <c r="J101" s="90"/>
    </row>
    <row r="102" spans="6:10" ht="12.75" customHeight="1" x14ac:dyDescent="0.2">
      <c r="F102" s="88"/>
      <c r="G102" s="88"/>
      <c r="H102" s="88"/>
      <c r="I102" s="88"/>
      <c r="J102" s="90"/>
    </row>
    <row r="103" spans="6:10" ht="12.75" customHeight="1" x14ac:dyDescent="0.2">
      <c r="F103" s="88"/>
      <c r="G103" s="88"/>
      <c r="H103" s="88"/>
      <c r="I103" s="88"/>
      <c r="J103" s="90"/>
    </row>
    <row r="104" spans="6:10" ht="12.75" customHeight="1" x14ac:dyDescent="0.2">
      <c r="F104" s="88"/>
      <c r="G104" s="88"/>
      <c r="H104" s="88"/>
      <c r="I104" s="88"/>
      <c r="J104" s="90"/>
    </row>
    <row r="105" spans="6:10" ht="12.75" customHeight="1" x14ac:dyDescent="0.2">
      <c r="F105" s="88"/>
      <c r="G105" s="88"/>
      <c r="H105" s="88"/>
      <c r="I105" s="88"/>
      <c r="J105" s="90"/>
    </row>
    <row r="106" spans="6:10" ht="12.75" customHeight="1" x14ac:dyDescent="0.2">
      <c r="F106" s="88"/>
      <c r="G106" s="88"/>
      <c r="H106" s="88"/>
      <c r="I106" s="88"/>
      <c r="J106" s="90"/>
    </row>
    <row r="107" spans="6:10" ht="12.75" customHeight="1" x14ac:dyDescent="0.2">
      <c r="F107" s="88"/>
      <c r="G107" s="88"/>
      <c r="H107" s="88"/>
      <c r="I107" s="88"/>
      <c r="J107" s="90"/>
    </row>
    <row r="108" spans="6:10" ht="12.75" customHeight="1" thickBot="1" x14ac:dyDescent="0.25">
      <c r="F108" s="70"/>
      <c r="G108" s="60" t="s">
        <v>22</v>
      </c>
      <c r="H108" s="60" t="s">
        <v>22</v>
      </c>
      <c r="I108" s="60" t="s">
        <v>23</v>
      </c>
      <c r="J108" s="61" t="s">
        <v>23</v>
      </c>
    </row>
    <row r="109" spans="6:10" ht="12.75" customHeight="1" x14ac:dyDescent="0.2">
      <c r="F109" s="62"/>
      <c r="G109" s="63" t="str">
        <f t="shared" ref="G109:G167" si="52">IF(D109&lt;&gt;"",E109-D109,"")</f>
        <v/>
      </c>
      <c r="H109" s="63"/>
      <c r="I109" s="63" t="str">
        <f t="shared" ref="I109:I167" si="53">IF(D109&lt;&gt;"",G109*H109/9,"")</f>
        <v/>
      </c>
      <c r="J109" s="64"/>
    </row>
    <row r="110" spans="6:10" ht="12.75" customHeight="1" x14ac:dyDescent="0.2">
      <c r="F110" s="62"/>
      <c r="G110" s="63" t="str">
        <f t="shared" si="52"/>
        <v/>
      </c>
      <c r="H110" s="63"/>
      <c r="I110" s="63" t="str">
        <f t="shared" si="53"/>
        <v/>
      </c>
      <c r="J110" s="64"/>
    </row>
    <row r="111" spans="6:10" ht="12.75" customHeight="1" x14ac:dyDescent="0.2">
      <c r="F111" s="26"/>
      <c r="G111" s="65" t="str">
        <f t="shared" si="52"/>
        <v/>
      </c>
      <c r="H111" s="65"/>
      <c r="I111" s="65" t="str">
        <f t="shared" si="53"/>
        <v/>
      </c>
      <c r="J111" s="66"/>
    </row>
    <row r="112" spans="6:10" ht="12.75" customHeight="1" x14ac:dyDescent="0.2">
      <c r="F112" s="26"/>
      <c r="G112" s="65" t="str">
        <f t="shared" si="52"/>
        <v/>
      </c>
      <c r="H112" s="65"/>
      <c r="I112" s="65" t="str">
        <f t="shared" si="53"/>
        <v/>
      </c>
      <c r="J112" s="66"/>
    </row>
    <row r="113" spans="6:10" ht="12.75" customHeight="1" x14ac:dyDescent="0.2">
      <c r="F113" s="26"/>
      <c r="G113" s="65" t="str">
        <f t="shared" si="52"/>
        <v/>
      </c>
      <c r="H113" s="65"/>
      <c r="I113" s="65" t="str">
        <f t="shared" si="53"/>
        <v/>
      </c>
      <c r="J113" s="66"/>
    </row>
    <row r="114" spans="6:10" ht="12.75" customHeight="1" x14ac:dyDescent="0.2">
      <c r="F114" s="26"/>
      <c r="G114" s="65" t="str">
        <f t="shared" si="52"/>
        <v/>
      </c>
      <c r="H114" s="65"/>
      <c r="I114" s="65" t="str">
        <f t="shared" si="53"/>
        <v/>
      </c>
      <c r="J114" s="66"/>
    </row>
    <row r="115" spans="6:10" ht="12.75" customHeight="1" x14ac:dyDescent="0.2">
      <c r="F115" s="26"/>
      <c r="G115" s="65" t="str">
        <f t="shared" si="52"/>
        <v/>
      </c>
      <c r="H115" s="65"/>
      <c r="I115" s="65" t="str">
        <f t="shared" si="53"/>
        <v/>
      </c>
      <c r="J115" s="66"/>
    </row>
    <row r="116" spans="6:10" ht="12.75" customHeight="1" x14ac:dyDescent="0.2">
      <c r="F116" s="26"/>
      <c r="G116" s="65" t="str">
        <f t="shared" si="52"/>
        <v/>
      </c>
      <c r="H116" s="65"/>
      <c r="I116" s="65" t="str">
        <f t="shared" si="53"/>
        <v/>
      </c>
      <c r="J116" s="66"/>
    </row>
    <row r="117" spans="6:10" ht="12.75" customHeight="1" x14ac:dyDescent="0.2">
      <c r="F117" s="26"/>
      <c r="G117" s="65" t="str">
        <f t="shared" si="52"/>
        <v/>
      </c>
      <c r="H117" s="65"/>
      <c r="I117" s="65" t="str">
        <f t="shared" si="53"/>
        <v/>
      </c>
      <c r="J117" s="66"/>
    </row>
    <row r="118" spans="6:10" ht="12.75" customHeight="1" x14ac:dyDescent="0.2">
      <c r="F118" s="26"/>
      <c r="G118" s="65" t="str">
        <f t="shared" si="52"/>
        <v/>
      </c>
      <c r="H118" s="65"/>
      <c r="I118" s="65" t="str">
        <f t="shared" si="53"/>
        <v/>
      </c>
      <c r="J118" s="66"/>
    </row>
    <row r="119" spans="6:10" ht="12.75" customHeight="1" x14ac:dyDescent="0.2">
      <c r="F119" s="26"/>
      <c r="G119" s="65" t="str">
        <f t="shared" si="52"/>
        <v/>
      </c>
      <c r="H119" s="65"/>
      <c r="I119" s="65" t="str">
        <f t="shared" si="53"/>
        <v/>
      </c>
      <c r="J119" s="66"/>
    </row>
    <row r="120" spans="6:10" ht="12.75" customHeight="1" x14ac:dyDescent="0.2">
      <c r="F120" s="26"/>
      <c r="G120" s="65" t="str">
        <f t="shared" si="52"/>
        <v/>
      </c>
      <c r="H120" s="65"/>
      <c r="I120" s="65" t="str">
        <f t="shared" si="53"/>
        <v/>
      </c>
      <c r="J120" s="66"/>
    </row>
    <row r="121" spans="6:10" ht="12.75" customHeight="1" x14ac:dyDescent="0.2">
      <c r="F121" s="26"/>
      <c r="G121" s="65" t="str">
        <f t="shared" si="52"/>
        <v/>
      </c>
      <c r="H121" s="65"/>
      <c r="I121" s="65" t="str">
        <f t="shared" si="53"/>
        <v/>
      </c>
      <c r="J121" s="66"/>
    </row>
    <row r="122" spans="6:10" ht="12.75" customHeight="1" x14ac:dyDescent="0.2">
      <c r="F122" s="26"/>
      <c r="G122" s="65" t="str">
        <f t="shared" si="52"/>
        <v/>
      </c>
      <c r="H122" s="65"/>
      <c r="I122" s="65" t="str">
        <f t="shared" si="53"/>
        <v/>
      </c>
      <c r="J122" s="66"/>
    </row>
    <row r="123" spans="6:10" ht="12.75" customHeight="1" x14ac:dyDescent="0.2">
      <c r="F123" s="26"/>
      <c r="G123" s="65" t="str">
        <f t="shared" si="52"/>
        <v/>
      </c>
      <c r="H123" s="65"/>
      <c r="I123" s="65" t="str">
        <f t="shared" si="53"/>
        <v/>
      </c>
      <c r="J123" s="66"/>
    </row>
    <row r="124" spans="6:10" ht="12.75" customHeight="1" x14ac:dyDescent="0.2">
      <c r="F124" s="26"/>
      <c r="G124" s="65" t="str">
        <f t="shared" si="52"/>
        <v/>
      </c>
      <c r="H124" s="65"/>
      <c r="I124" s="65" t="str">
        <f t="shared" si="53"/>
        <v/>
      </c>
      <c r="J124" s="66"/>
    </row>
    <row r="125" spans="6:10" ht="12.75" customHeight="1" x14ac:dyDescent="0.2">
      <c r="F125" s="26"/>
      <c r="G125" s="65" t="str">
        <f t="shared" si="52"/>
        <v/>
      </c>
      <c r="H125" s="65"/>
      <c r="I125" s="65" t="str">
        <f t="shared" si="53"/>
        <v/>
      </c>
      <c r="J125" s="66"/>
    </row>
    <row r="126" spans="6:10" ht="12.75" customHeight="1" x14ac:dyDescent="0.2">
      <c r="F126" s="26"/>
      <c r="G126" s="65" t="str">
        <f t="shared" si="52"/>
        <v/>
      </c>
      <c r="H126" s="65"/>
      <c r="I126" s="65" t="str">
        <f t="shared" si="53"/>
        <v/>
      </c>
      <c r="J126" s="66"/>
    </row>
    <row r="127" spans="6:10" ht="12.75" customHeight="1" x14ac:dyDescent="0.2">
      <c r="F127" s="26"/>
      <c r="G127" s="65" t="str">
        <f t="shared" si="52"/>
        <v/>
      </c>
      <c r="H127" s="65"/>
      <c r="I127" s="65" t="str">
        <f t="shared" si="53"/>
        <v/>
      </c>
      <c r="J127" s="66"/>
    </row>
    <row r="128" spans="6:10" ht="12.75" customHeight="1" x14ac:dyDescent="0.2">
      <c r="F128" s="26"/>
      <c r="G128" s="65" t="str">
        <f t="shared" si="52"/>
        <v/>
      </c>
      <c r="H128" s="65"/>
      <c r="I128" s="65" t="str">
        <f t="shared" si="53"/>
        <v/>
      </c>
      <c r="J128" s="66"/>
    </row>
    <row r="129" spans="6:10" ht="12.75" customHeight="1" x14ac:dyDescent="0.2">
      <c r="F129" s="26"/>
      <c r="G129" s="65" t="str">
        <f t="shared" si="52"/>
        <v/>
      </c>
      <c r="H129" s="65"/>
      <c r="I129" s="65" t="str">
        <f t="shared" si="53"/>
        <v/>
      </c>
      <c r="J129" s="66"/>
    </row>
    <row r="130" spans="6:10" ht="12.75" customHeight="1" x14ac:dyDescent="0.2">
      <c r="F130" s="26"/>
      <c r="G130" s="65" t="str">
        <f t="shared" si="52"/>
        <v/>
      </c>
      <c r="H130" s="65"/>
      <c r="I130" s="65" t="str">
        <f t="shared" si="53"/>
        <v/>
      </c>
      <c r="J130" s="66"/>
    </row>
    <row r="131" spans="6:10" ht="12.75" customHeight="1" x14ac:dyDescent="0.2">
      <c r="F131" s="26"/>
      <c r="G131" s="65" t="str">
        <f t="shared" si="52"/>
        <v/>
      </c>
      <c r="H131" s="65"/>
      <c r="I131" s="65" t="str">
        <f t="shared" si="53"/>
        <v/>
      </c>
      <c r="J131" s="66"/>
    </row>
    <row r="132" spans="6:10" ht="12.75" customHeight="1" x14ac:dyDescent="0.2">
      <c r="F132" s="26"/>
      <c r="G132" s="65" t="str">
        <f t="shared" si="52"/>
        <v/>
      </c>
      <c r="H132" s="65"/>
      <c r="I132" s="65" t="str">
        <f t="shared" si="53"/>
        <v/>
      </c>
      <c r="J132" s="66"/>
    </row>
    <row r="133" spans="6:10" ht="12.75" customHeight="1" x14ac:dyDescent="0.2">
      <c r="F133" s="26"/>
      <c r="G133" s="65" t="str">
        <f t="shared" si="52"/>
        <v/>
      </c>
      <c r="H133" s="65"/>
      <c r="I133" s="65" t="str">
        <f t="shared" si="53"/>
        <v/>
      </c>
      <c r="J133" s="66"/>
    </row>
    <row r="134" spans="6:10" ht="12.75" customHeight="1" x14ac:dyDescent="0.2">
      <c r="F134" s="26"/>
      <c r="G134" s="65" t="str">
        <f t="shared" si="52"/>
        <v/>
      </c>
      <c r="H134" s="65"/>
      <c r="I134" s="65" t="str">
        <f t="shared" si="53"/>
        <v/>
      </c>
      <c r="J134" s="66"/>
    </row>
    <row r="135" spans="6:10" ht="12.75" customHeight="1" x14ac:dyDescent="0.2">
      <c r="F135" s="26"/>
      <c r="G135" s="65" t="str">
        <f t="shared" si="52"/>
        <v/>
      </c>
      <c r="H135" s="65"/>
      <c r="I135" s="65" t="str">
        <f t="shared" si="53"/>
        <v/>
      </c>
      <c r="J135" s="66"/>
    </row>
    <row r="136" spans="6:10" ht="12.75" customHeight="1" x14ac:dyDescent="0.2">
      <c r="F136" s="26"/>
      <c r="G136" s="65" t="str">
        <f t="shared" si="52"/>
        <v/>
      </c>
      <c r="H136" s="65"/>
      <c r="I136" s="65" t="str">
        <f t="shared" si="53"/>
        <v/>
      </c>
      <c r="J136" s="66"/>
    </row>
    <row r="137" spans="6:10" ht="12.75" customHeight="1" x14ac:dyDescent="0.2">
      <c r="F137" s="26"/>
      <c r="G137" s="65" t="str">
        <f t="shared" si="52"/>
        <v/>
      </c>
      <c r="H137" s="65"/>
      <c r="I137" s="65" t="str">
        <f t="shared" si="53"/>
        <v/>
      </c>
      <c r="J137" s="66"/>
    </row>
    <row r="138" spans="6:10" ht="12.75" customHeight="1" x14ac:dyDescent="0.2">
      <c r="F138" s="26"/>
      <c r="G138" s="65" t="str">
        <f t="shared" si="52"/>
        <v/>
      </c>
      <c r="H138" s="65"/>
      <c r="I138" s="65" t="str">
        <f t="shared" si="53"/>
        <v/>
      </c>
      <c r="J138" s="66"/>
    </row>
    <row r="139" spans="6:10" ht="12.75" customHeight="1" x14ac:dyDescent="0.2">
      <c r="F139" s="26"/>
      <c r="G139" s="65" t="str">
        <f t="shared" si="52"/>
        <v/>
      </c>
      <c r="H139" s="65"/>
      <c r="I139" s="65" t="str">
        <f t="shared" si="53"/>
        <v/>
      </c>
      <c r="J139" s="66"/>
    </row>
    <row r="140" spans="6:10" ht="12.75" customHeight="1" x14ac:dyDescent="0.2">
      <c r="F140" s="26"/>
      <c r="G140" s="65" t="str">
        <f t="shared" si="52"/>
        <v/>
      </c>
      <c r="H140" s="65"/>
      <c r="I140" s="65" t="str">
        <f t="shared" si="53"/>
        <v/>
      </c>
      <c r="J140" s="66"/>
    </row>
    <row r="141" spans="6:10" ht="12.75" customHeight="1" x14ac:dyDescent="0.2">
      <c r="F141" s="26"/>
      <c r="G141" s="65" t="str">
        <f t="shared" si="52"/>
        <v/>
      </c>
      <c r="H141" s="65"/>
      <c r="I141" s="65" t="str">
        <f t="shared" si="53"/>
        <v/>
      </c>
      <c r="J141" s="66"/>
    </row>
    <row r="142" spans="6:10" ht="12.75" customHeight="1" x14ac:dyDescent="0.2">
      <c r="F142" s="26"/>
      <c r="G142" s="65" t="str">
        <f t="shared" si="52"/>
        <v/>
      </c>
      <c r="H142" s="65"/>
      <c r="I142" s="65" t="str">
        <f t="shared" si="53"/>
        <v/>
      </c>
      <c r="J142" s="66"/>
    </row>
    <row r="143" spans="6:10" ht="12.75" customHeight="1" x14ac:dyDescent="0.2">
      <c r="F143" s="26"/>
      <c r="G143" s="65" t="str">
        <f t="shared" si="52"/>
        <v/>
      </c>
      <c r="H143" s="65"/>
      <c r="I143" s="65" t="str">
        <f t="shared" si="53"/>
        <v/>
      </c>
      <c r="J143" s="66"/>
    </row>
    <row r="144" spans="6:10" ht="12.75" customHeight="1" x14ac:dyDescent="0.2">
      <c r="F144" s="26"/>
      <c r="G144" s="65" t="str">
        <f t="shared" si="52"/>
        <v/>
      </c>
      <c r="H144" s="65"/>
      <c r="I144" s="65" t="str">
        <f t="shared" si="53"/>
        <v/>
      </c>
      <c r="J144" s="66"/>
    </row>
    <row r="145" spans="6:10" ht="12.75" customHeight="1" x14ac:dyDescent="0.2">
      <c r="F145" s="26"/>
      <c r="G145" s="65" t="str">
        <f t="shared" si="52"/>
        <v/>
      </c>
      <c r="H145" s="65"/>
      <c r="I145" s="65" t="str">
        <f t="shared" si="53"/>
        <v/>
      </c>
      <c r="J145" s="66"/>
    </row>
    <row r="146" spans="6:10" ht="12.75" customHeight="1" x14ac:dyDescent="0.2">
      <c r="F146" s="26"/>
      <c r="G146" s="65" t="str">
        <f t="shared" si="52"/>
        <v/>
      </c>
      <c r="H146" s="65"/>
      <c r="I146" s="65" t="str">
        <f t="shared" si="53"/>
        <v/>
      </c>
      <c r="J146" s="66"/>
    </row>
    <row r="147" spans="6:10" ht="12.75" customHeight="1" x14ac:dyDescent="0.2">
      <c r="F147" s="26"/>
      <c r="G147" s="65" t="str">
        <f t="shared" si="52"/>
        <v/>
      </c>
      <c r="H147" s="65"/>
      <c r="I147" s="65" t="str">
        <f t="shared" si="53"/>
        <v/>
      </c>
      <c r="J147" s="66"/>
    </row>
    <row r="148" spans="6:10" ht="12.75" customHeight="1" x14ac:dyDescent="0.2">
      <c r="F148" s="26"/>
      <c r="G148" s="65" t="str">
        <f t="shared" si="52"/>
        <v/>
      </c>
      <c r="H148" s="65"/>
      <c r="I148" s="65" t="str">
        <f t="shared" si="53"/>
        <v/>
      </c>
      <c r="J148" s="66"/>
    </row>
    <row r="149" spans="6:10" ht="12.75" customHeight="1" x14ac:dyDescent="0.2">
      <c r="F149" s="26"/>
      <c r="G149" s="65" t="str">
        <f t="shared" si="52"/>
        <v/>
      </c>
      <c r="H149" s="65"/>
      <c r="I149" s="65" t="str">
        <f t="shared" si="53"/>
        <v/>
      </c>
      <c r="J149" s="66"/>
    </row>
    <row r="150" spans="6:10" ht="12.75" customHeight="1" x14ac:dyDescent="0.2">
      <c r="F150" s="26"/>
      <c r="G150" s="65" t="str">
        <f t="shared" si="52"/>
        <v/>
      </c>
      <c r="H150" s="65"/>
      <c r="I150" s="65" t="str">
        <f t="shared" si="53"/>
        <v/>
      </c>
      <c r="J150" s="66"/>
    </row>
    <row r="151" spans="6:10" ht="12.75" customHeight="1" x14ac:dyDescent="0.2">
      <c r="F151" s="26"/>
      <c r="G151" s="65" t="str">
        <f t="shared" si="52"/>
        <v/>
      </c>
      <c r="H151" s="65"/>
      <c r="I151" s="65" t="str">
        <f t="shared" si="53"/>
        <v/>
      </c>
      <c r="J151" s="66"/>
    </row>
    <row r="152" spans="6:10" ht="12.75" customHeight="1" x14ac:dyDescent="0.2">
      <c r="F152" s="67"/>
      <c r="G152" s="65" t="str">
        <f t="shared" si="52"/>
        <v/>
      </c>
      <c r="H152" s="65"/>
      <c r="I152" s="65" t="str">
        <f t="shared" si="53"/>
        <v/>
      </c>
      <c r="J152" s="66"/>
    </row>
    <row r="153" spans="6:10" ht="12.75" customHeight="1" x14ac:dyDescent="0.2">
      <c r="F153" s="67"/>
      <c r="G153" s="65" t="str">
        <f t="shared" si="52"/>
        <v/>
      </c>
      <c r="H153" s="65"/>
      <c r="I153" s="65" t="str">
        <f t="shared" si="53"/>
        <v/>
      </c>
      <c r="J153" s="66"/>
    </row>
    <row r="154" spans="6:10" ht="12.75" customHeight="1" x14ac:dyDescent="0.2">
      <c r="F154" s="67"/>
      <c r="G154" s="65" t="str">
        <f t="shared" si="52"/>
        <v/>
      </c>
      <c r="H154" s="65"/>
      <c r="I154" s="65" t="str">
        <f t="shared" si="53"/>
        <v/>
      </c>
      <c r="J154" s="66"/>
    </row>
    <row r="155" spans="6:10" ht="12.75" customHeight="1" x14ac:dyDescent="0.2">
      <c r="F155" s="26"/>
      <c r="G155" s="65" t="str">
        <f t="shared" si="52"/>
        <v/>
      </c>
      <c r="H155" s="65"/>
      <c r="I155" s="65" t="str">
        <f t="shared" si="53"/>
        <v/>
      </c>
      <c r="J155" s="66"/>
    </row>
    <row r="156" spans="6:10" ht="12.75" customHeight="1" x14ac:dyDescent="0.2">
      <c r="F156" s="26"/>
      <c r="G156" s="65" t="str">
        <f t="shared" si="52"/>
        <v/>
      </c>
      <c r="H156" s="65"/>
      <c r="I156" s="65" t="str">
        <f t="shared" si="53"/>
        <v/>
      </c>
      <c r="J156" s="66"/>
    </row>
    <row r="157" spans="6:10" ht="12.75" customHeight="1" x14ac:dyDescent="0.2">
      <c r="F157" s="26"/>
      <c r="G157" s="65" t="str">
        <f t="shared" si="52"/>
        <v/>
      </c>
      <c r="H157" s="65"/>
      <c r="I157" s="65" t="str">
        <f t="shared" si="53"/>
        <v/>
      </c>
      <c r="J157" s="66"/>
    </row>
    <row r="158" spans="6:10" ht="12.75" customHeight="1" x14ac:dyDescent="0.2">
      <c r="F158" s="26"/>
      <c r="G158" s="65" t="str">
        <f t="shared" si="52"/>
        <v/>
      </c>
      <c r="H158" s="65"/>
      <c r="I158" s="65" t="str">
        <f t="shared" si="53"/>
        <v/>
      </c>
      <c r="J158" s="66"/>
    </row>
    <row r="159" spans="6:10" ht="12.75" customHeight="1" x14ac:dyDescent="0.2">
      <c r="F159" s="26"/>
      <c r="G159" s="65" t="str">
        <f t="shared" si="52"/>
        <v/>
      </c>
      <c r="H159" s="65"/>
      <c r="I159" s="65" t="str">
        <f t="shared" si="53"/>
        <v/>
      </c>
      <c r="J159" s="66"/>
    </row>
    <row r="160" spans="6:10" ht="12.75" customHeight="1" x14ac:dyDescent="0.2">
      <c r="F160" s="26"/>
      <c r="G160" s="65" t="str">
        <f t="shared" si="52"/>
        <v/>
      </c>
      <c r="H160" s="65"/>
      <c r="I160" s="65" t="str">
        <f t="shared" si="53"/>
        <v/>
      </c>
      <c r="J160" s="66"/>
    </row>
    <row r="161" spans="6:10" ht="12.75" customHeight="1" x14ac:dyDescent="0.2">
      <c r="F161" s="26"/>
      <c r="G161" s="65" t="str">
        <f t="shared" si="52"/>
        <v/>
      </c>
      <c r="H161" s="65"/>
      <c r="I161" s="65" t="str">
        <f t="shared" si="53"/>
        <v/>
      </c>
      <c r="J161" s="66"/>
    </row>
    <row r="162" spans="6:10" ht="12.75" customHeight="1" x14ac:dyDescent="0.2">
      <c r="F162" s="26"/>
      <c r="G162" s="65" t="str">
        <f t="shared" si="52"/>
        <v/>
      </c>
      <c r="H162" s="65"/>
      <c r="I162" s="65" t="str">
        <f t="shared" si="53"/>
        <v/>
      </c>
      <c r="J162" s="66"/>
    </row>
    <row r="163" spans="6:10" ht="12.75" customHeight="1" x14ac:dyDescent="0.2">
      <c r="F163" s="26"/>
      <c r="G163" s="65" t="str">
        <f t="shared" si="52"/>
        <v/>
      </c>
      <c r="H163" s="65"/>
      <c r="I163" s="65" t="str">
        <f t="shared" si="53"/>
        <v/>
      </c>
      <c r="J163" s="66"/>
    </row>
    <row r="164" spans="6:10" ht="12.75" customHeight="1" x14ac:dyDescent="0.2">
      <c r="F164" s="67"/>
      <c r="G164" s="68" t="str">
        <f t="shared" si="52"/>
        <v/>
      </c>
      <c r="H164" s="68"/>
      <c r="I164" s="68" t="str">
        <f t="shared" si="53"/>
        <v/>
      </c>
      <c r="J164" s="69"/>
    </row>
    <row r="165" spans="6:10" ht="12.75" customHeight="1" x14ac:dyDescent="0.2">
      <c r="F165" s="67"/>
      <c r="G165" s="68" t="str">
        <f t="shared" si="52"/>
        <v/>
      </c>
      <c r="H165" s="68"/>
      <c r="I165" s="68" t="str">
        <f t="shared" si="53"/>
        <v/>
      </c>
      <c r="J165" s="69"/>
    </row>
    <row r="166" spans="6:10" ht="12.75" customHeight="1" x14ac:dyDescent="0.2">
      <c r="F166" s="67"/>
      <c r="G166" s="68" t="str">
        <f t="shared" si="52"/>
        <v/>
      </c>
      <c r="H166" s="68"/>
      <c r="I166" s="68" t="str">
        <f t="shared" si="53"/>
        <v/>
      </c>
      <c r="J166" s="69"/>
    </row>
    <row r="167" spans="6:10" ht="12.75" customHeight="1" x14ac:dyDescent="0.2">
      <c r="F167" s="67"/>
      <c r="G167" s="67" t="str">
        <f t="shared" si="52"/>
        <v/>
      </c>
      <c r="H167" s="68"/>
      <c r="I167" s="68" t="str">
        <f t="shared" si="53"/>
        <v/>
      </c>
      <c r="J167" s="69"/>
    </row>
    <row r="168" spans="6:10" ht="12.75" customHeight="1" x14ac:dyDescent="0.2">
      <c r="F168" s="3"/>
      <c r="G168" s="3"/>
      <c r="H168" s="3"/>
      <c r="I168" s="3"/>
      <c r="J168" s="3"/>
    </row>
    <row r="169" spans="6:10" ht="12.75" customHeight="1" x14ac:dyDescent="0.2">
      <c r="F169" s="3"/>
      <c r="G169" s="3"/>
      <c r="H169" s="3"/>
      <c r="I169" s="3"/>
      <c r="J169" s="3"/>
    </row>
    <row r="171" spans="6:10" ht="12.75" customHeight="1" x14ac:dyDescent="0.2">
      <c r="F171" s="3"/>
      <c r="G171" s="3"/>
      <c r="H171" s="3"/>
      <c r="I171" s="3"/>
      <c r="J171" s="3"/>
    </row>
    <row r="172" spans="6:10" ht="12.75" customHeight="1" x14ac:dyDescent="0.2">
      <c r="F172" s="57"/>
      <c r="G172" s="56"/>
      <c r="H172" s="56"/>
      <c r="I172" s="56"/>
      <c r="J172" s="58" t="s">
        <v>10</v>
      </c>
    </row>
    <row r="173" spans="6:10" ht="12.75" customHeight="1" x14ac:dyDescent="0.2">
      <c r="F173" s="57"/>
      <c r="G173" s="56"/>
      <c r="H173" s="56"/>
      <c r="I173" s="56"/>
      <c r="J173" s="58" t="s">
        <v>11</v>
      </c>
    </row>
    <row r="174" spans="6:10" ht="12.75" customHeight="1" x14ac:dyDescent="0.2">
      <c r="F174" s="56"/>
      <c r="G174" s="57"/>
      <c r="H174" s="56"/>
      <c r="I174" s="56"/>
      <c r="J174" s="58" t="s">
        <v>16</v>
      </c>
    </row>
    <row r="175" spans="6:10" ht="12.75" customHeight="1" x14ac:dyDescent="0.2">
      <c r="F175" s="56"/>
      <c r="G175" s="57"/>
      <c r="H175" s="56"/>
      <c r="I175" s="56"/>
      <c r="J175" s="58" t="s">
        <v>17</v>
      </c>
    </row>
    <row r="176" spans="6:10" ht="12.75" customHeight="1" x14ac:dyDescent="0.2">
      <c r="F176" s="87" t="s">
        <v>9</v>
      </c>
      <c r="G176" s="87" t="s">
        <v>18</v>
      </c>
      <c r="H176" s="87" t="s">
        <v>19</v>
      </c>
      <c r="I176" s="87" t="s">
        <v>20</v>
      </c>
      <c r="J176" s="89" t="s">
        <v>21</v>
      </c>
    </row>
    <row r="177" spans="6:10" ht="12.75" customHeight="1" x14ac:dyDescent="0.2">
      <c r="F177" s="88"/>
      <c r="G177" s="88"/>
      <c r="H177" s="88"/>
      <c r="I177" s="88"/>
      <c r="J177" s="90"/>
    </row>
    <row r="178" spans="6:10" ht="12.75" customHeight="1" x14ac:dyDescent="0.2">
      <c r="F178" s="88"/>
      <c r="G178" s="88"/>
      <c r="H178" s="88"/>
      <c r="I178" s="88"/>
      <c r="J178" s="90"/>
    </row>
    <row r="179" spans="6:10" ht="12.75" customHeight="1" x14ac:dyDescent="0.2">
      <c r="F179" s="88"/>
      <c r="G179" s="88"/>
      <c r="H179" s="88"/>
      <c r="I179" s="88"/>
      <c r="J179" s="90"/>
    </row>
    <row r="180" spans="6:10" ht="12.75" customHeight="1" x14ac:dyDescent="0.2">
      <c r="F180" s="88"/>
      <c r="G180" s="88"/>
      <c r="H180" s="88"/>
      <c r="I180" s="88"/>
      <c r="J180" s="90"/>
    </row>
    <row r="181" spans="6:10" ht="12.75" customHeight="1" x14ac:dyDescent="0.2">
      <c r="F181" s="88"/>
      <c r="G181" s="88"/>
      <c r="H181" s="88"/>
      <c r="I181" s="88"/>
      <c r="J181" s="90"/>
    </row>
    <row r="182" spans="6:10" ht="12.75" customHeight="1" x14ac:dyDescent="0.2">
      <c r="F182" s="88"/>
      <c r="G182" s="88"/>
      <c r="H182" s="88"/>
      <c r="I182" s="88"/>
      <c r="J182" s="90"/>
    </row>
    <row r="183" spans="6:10" ht="12.75" customHeight="1" x14ac:dyDescent="0.2">
      <c r="F183" s="88"/>
      <c r="G183" s="88"/>
      <c r="H183" s="88"/>
      <c r="I183" s="88"/>
      <c r="J183" s="90"/>
    </row>
    <row r="184" spans="6:10" ht="12.75" customHeight="1" x14ac:dyDescent="0.2">
      <c r="F184" s="88"/>
      <c r="G184" s="88"/>
      <c r="H184" s="88"/>
      <c r="I184" s="88"/>
      <c r="J184" s="90"/>
    </row>
    <row r="185" spans="6:10" ht="12.75" customHeight="1" x14ac:dyDescent="0.2">
      <c r="F185" s="88"/>
      <c r="G185" s="88"/>
      <c r="H185" s="88"/>
      <c r="I185" s="88"/>
      <c r="J185" s="90"/>
    </row>
    <row r="186" spans="6:10" ht="12.75" customHeight="1" x14ac:dyDescent="0.2">
      <c r="F186" s="88"/>
      <c r="G186" s="88"/>
      <c r="H186" s="88"/>
      <c r="I186" s="88"/>
      <c r="J186" s="90"/>
    </row>
    <row r="187" spans="6:10" ht="12.75" customHeight="1" x14ac:dyDescent="0.2">
      <c r="F187" s="88"/>
      <c r="G187" s="88"/>
      <c r="H187" s="88"/>
      <c r="I187" s="88"/>
      <c r="J187" s="90"/>
    </row>
    <row r="188" spans="6:10" ht="12.75" customHeight="1" x14ac:dyDescent="0.2">
      <c r="F188" s="88"/>
      <c r="G188" s="88"/>
      <c r="H188" s="88"/>
      <c r="I188" s="88"/>
      <c r="J188" s="90"/>
    </row>
    <row r="189" spans="6:10" ht="12.75" customHeight="1" thickBot="1" x14ac:dyDescent="0.25">
      <c r="F189" s="70"/>
      <c r="G189" s="60" t="s">
        <v>22</v>
      </c>
      <c r="H189" s="60" t="s">
        <v>22</v>
      </c>
      <c r="I189" s="60" t="s">
        <v>23</v>
      </c>
      <c r="J189" s="61" t="s">
        <v>23</v>
      </c>
    </row>
    <row r="190" spans="6:10" ht="12.75" customHeight="1" x14ac:dyDescent="0.2">
      <c r="F190" s="62"/>
      <c r="G190" s="63" t="str">
        <f t="shared" ref="G190:G248" si="54">IF(D190&lt;&gt;"",E190-D190,"")</f>
        <v/>
      </c>
      <c r="H190" s="63"/>
      <c r="I190" s="63" t="str">
        <f t="shared" ref="I190:I248" si="55">IF(D190&lt;&gt;"",G190*H190/9,"")</f>
        <v/>
      </c>
      <c r="J190" s="64"/>
    </row>
    <row r="191" spans="6:10" ht="12.75" customHeight="1" x14ac:dyDescent="0.2">
      <c r="F191" s="62"/>
      <c r="G191" s="63" t="str">
        <f t="shared" si="54"/>
        <v/>
      </c>
      <c r="H191" s="63"/>
      <c r="I191" s="63" t="str">
        <f t="shared" si="55"/>
        <v/>
      </c>
      <c r="J191" s="64"/>
    </row>
    <row r="192" spans="6:10" ht="12.75" customHeight="1" x14ac:dyDescent="0.2">
      <c r="F192" s="26"/>
      <c r="G192" s="65" t="str">
        <f t="shared" si="54"/>
        <v/>
      </c>
      <c r="H192" s="65"/>
      <c r="I192" s="65" t="str">
        <f t="shared" si="55"/>
        <v/>
      </c>
      <c r="J192" s="66"/>
    </row>
    <row r="193" spans="6:10" ht="12.75" customHeight="1" x14ac:dyDescent="0.2">
      <c r="F193" s="26"/>
      <c r="G193" s="65" t="str">
        <f t="shared" si="54"/>
        <v/>
      </c>
      <c r="H193" s="65"/>
      <c r="I193" s="65" t="str">
        <f t="shared" si="55"/>
        <v/>
      </c>
      <c r="J193" s="66"/>
    </row>
    <row r="194" spans="6:10" ht="12.75" customHeight="1" x14ac:dyDescent="0.2">
      <c r="F194" s="26"/>
      <c r="G194" s="65" t="str">
        <f t="shared" si="54"/>
        <v/>
      </c>
      <c r="H194" s="65"/>
      <c r="I194" s="65" t="str">
        <f t="shared" si="55"/>
        <v/>
      </c>
      <c r="J194" s="66"/>
    </row>
    <row r="195" spans="6:10" ht="12.75" customHeight="1" x14ac:dyDescent="0.2">
      <c r="F195" s="26"/>
      <c r="G195" s="65" t="str">
        <f t="shared" si="54"/>
        <v/>
      </c>
      <c r="H195" s="65"/>
      <c r="I195" s="65" t="str">
        <f t="shared" si="55"/>
        <v/>
      </c>
      <c r="J195" s="66"/>
    </row>
    <row r="196" spans="6:10" ht="12.75" customHeight="1" x14ac:dyDescent="0.2">
      <c r="F196" s="26"/>
      <c r="G196" s="65" t="str">
        <f t="shared" si="54"/>
        <v/>
      </c>
      <c r="H196" s="65"/>
      <c r="I196" s="65" t="str">
        <f t="shared" si="55"/>
        <v/>
      </c>
      <c r="J196" s="66"/>
    </row>
    <row r="197" spans="6:10" ht="12.75" customHeight="1" x14ac:dyDescent="0.2">
      <c r="F197" s="26"/>
      <c r="G197" s="65" t="str">
        <f t="shared" si="54"/>
        <v/>
      </c>
      <c r="H197" s="65"/>
      <c r="I197" s="65" t="str">
        <f t="shared" si="55"/>
        <v/>
      </c>
      <c r="J197" s="66"/>
    </row>
    <row r="198" spans="6:10" ht="12.75" customHeight="1" x14ac:dyDescent="0.2">
      <c r="F198" s="26"/>
      <c r="G198" s="65" t="str">
        <f t="shared" si="54"/>
        <v/>
      </c>
      <c r="H198" s="65"/>
      <c r="I198" s="65" t="str">
        <f t="shared" si="55"/>
        <v/>
      </c>
      <c r="J198" s="66"/>
    </row>
    <row r="199" spans="6:10" ht="12.75" customHeight="1" x14ac:dyDescent="0.2">
      <c r="F199" s="26"/>
      <c r="G199" s="65" t="str">
        <f t="shared" si="54"/>
        <v/>
      </c>
      <c r="H199" s="65"/>
      <c r="I199" s="65" t="str">
        <f t="shared" si="55"/>
        <v/>
      </c>
      <c r="J199" s="66"/>
    </row>
    <row r="200" spans="6:10" ht="12.75" customHeight="1" x14ac:dyDescent="0.2">
      <c r="F200" s="26"/>
      <c r="G200" s="65" t="str">
        <f t="shared" si="54"/>
        <v/>
      </c>
      <c r="H200" s="65"/>
      <c r="I200" s="65" t="str">
        <f t="shared" si="55"/>
        <v/>
      </c>
      <c r="J200" s="66"/>
    </row>
    <row r="201" spans="6:10" ht="12.75" customHeight="1" x14ac:dyDescent="0.2">
      <c r="F201" s="26"/>
      <c r="G201" s="65" t="str">
        <f t="shared" si="54"/>
        <v/>
      </c>
      <c r="H201" s="65"/>
      <c r="I201" s="65" t="str">
        <f t="shared" si="55"/>
        <v/>
      </c>
      <c r="J201" s="66"/>
    </row>
    <row r="202" spans="6:10" ht="12.75" customHeight="1" x14ac:dyDescent="0.2">
      <c r="F202" s="26"/>
      <c r="G202" s="65" t="str">
        <f t="shared" si="54"/>
        <v/>
      </c>
      <c r="H202" s="65"/>
      <c r="I202" s="65" t="str">
        <f t="shared" si="55"/>
        <v/>
      </c>
      <c r="J202" s="66"/>
    </row>
    <row r="203" spans="6:10" ht="12.75" customHeight="1" x14ac:dyDescent="0.2">
      <c r="F203" s="26"/>
      <c r="G203" s="65" t="str">
        <f t="shared" si="54"/>
        <v/>
      </c>
      <c r="H203" s="65"/>
      <c r="I203" s="65" t="str">
        <f t="shared" si="55"/>
        <v/>
      </c>
      <c r="J203" s="66"/>
    </row>
    <row r="204" spans="6:10" ht="12.75" customHeight="1" x14ac:dyDescent="0.2">
      <c r="F204" s="26"/>
      <c r="G204" s="65" t="str">
        <f t="shared" si="54"/>
        <v/>
      </c>
      <c r="H204" s="65"/>
      <c r="I204" s="65" t="str">
        <f t="shared" si="55"/>
        <v/>
      </c>
      <c r="J204" s="66"/>
    </row>
    <row r="205" spans="6:10" ht="12.75" customHeight="1" x14ac:dyDescent="0.2">
      <c r="F205" s="26"/>
      <c r="G205" s="65" t="str">
        <f t="shared" si="54"/>
        <v/>
      </c>
      <c r="H205" s="65"/>
      <c r="I205" s="65" t="str">
        <f t="shared" si="55"/>
        <v/>
      </c>
      <c r="J205" s="66"/>
    </row>
    <row r="206" spans="6:10" ht="12.75" customHeight="1" x14ac:dyDescent="0.2">
      <c r="F206" s="26"/>
      <c r="G206" s="65" t="str">
        <f t="shared" si="54"/>
        <v/>
      </c>
      <c r="H206" s="65"/>
      <c r="I206" s="65" t="str">
        <f t="shared" si="55"/>
        <v/>
      </c>
      <c r="J206" s="66"/>
    </row>
    <row r="207" spans="6:10" ht="12.75" customHeight="1" x14ac:dyDescent="0.2">
      <c r="F207" s="26"/>
      <c r="G207" s="65" t="str">
        <f t="shared" si="54"/>
        <v/>
      </c>
      <c r="H207" s="65"/>
      <c r="I207" s="65" t="str">
        <f t="shared" si="55"/>
        <v/>
      </c>
      <c r="J207" s="66"/>
    </row>
    <row r="208" spans="6:10" ht="12.75" customHeight="1" x14ac:dyDescent="0.2">
      <c r="F208" s="26"/>
      <c r="G208" s="65" t="str">
        <f t="shared" si="54"/>
        <v/>
      </c>
      <c r="H208" s="65"/>
      <c r="I208" s="65" t="str">
        <f t="shared" si="55"/>
        <v/>
      </c>
      <c r="J208" s="66"/>
    </row>
    <row r="209" spans="6:10" ht="12.75" customHeight="1" x14ac:dyDescent="0.2">
      <c r="F209" s="26"/>
      <c r="G209" s="65" t="str">
        <f t="shared" si="54"/>
        <v/>
      </c>
      <c r="H209" s="65"/>
      <c r="I209" s="65" t="str">
        <f t="shared" si="55"/>
        <v/>
      </c>
      <c r="J209" s="66"/>
    </row>
    <row r="210" spans="6:10" ht="12.75" customHeight="1" x14ac:dyDescent="0.2">
      <c r="F210" s="26"/>
      <c r="G210" s="65" t="str">
        <f t="shared" si="54"/>
        <v/>
      </c>
      <c r="H210" s="65"/>
      <c r="I210" s="65" t="str">
        <f t="shared" si="55"/>
        <v/>
      </c>
      <c r="J210" s="66"/>
    </row>
    <row r="211" spans="6:10" ht="12.75" customHeight="1" x14ac:dyDescent="0.2">
      <c r="F211" s="26"/>
      <c r="G211" s="65" t="str">
        <f t="shared" si="54"/>
        <v/>
      </c>
      <c r="H211" s="65"/>
      <c r="I211" s="65" t="str">
        <f t="shared" si="55"/>
        <v/>
      </c>
      <c r="J211" s="66"/>
    </row>
    <row r="212" spans="6:10" ht="12.75" customHeight="1" x14ac:dyDescent="0.2">
      <c r="F212" s="26"/>
      <c r="G212" s="65" t="str">
        <f t="shared" si="54"/>
        <v/>
      </c>
      <c r="H212" s="65"/>
      <c r="I212" s="65" t="str">
        <f t="shared" si="55"/>
        <v/>
      </c>
      <c r="J212" s="66"/>
    </row>
    <row r="213" spans="6:10" ht="12.75" customHeight="1" x14ac:dyDescent="0.2">
      <c r="F213" s="26"/>
      <c r="G213" s="65" t="str">
        <f t="shared" si="54"/>
        <v/>
      </c>
      <c r="H213" s="65"/>
      <c r="I213" s="65" t="str">
        <f t="shared" si="55"/>
        <v/>
      </c>
      <c r="J213" s="66"/>
    </row>
    <row r="214" spans="6:10" ht="12.75" customHeight="1" x14ac:dyDescent="0.2">
      <c r="F214" s="26"/>
      <c r="G214" s="65" t="str">
        <f t="shared" si="54"/>
        <v/>
      </c>
      <c r="H214" s="65"/>
      <c r="I214" s="65" t="str">
        <f t="shared" si="55"/>
        <v/>
      </c>
      <c r="J214" s="66"/>
    </row>
    <row r="215" spans="6:10" ht="12.75" customHeight="1" x14ac:dyDescent="0.2">
      <c r="F215" s="26"/>
      <c r="G215" s="65" t="str">
        <f t="shared" si="54"/>
        <v/>
      </c>
      <c r="H215" s="65"/>
      <c r="I215" s="65" t="str">
        <f t="shared" si="55"/>
        <v/>
      </c>
      <c r="J215" s="66"/>
    </row>
    <row r="216" spans="6:10" ht="12.75" customHeight="1" x14ac:dyDescent="0.2">
      <c r="F216" s="26"/>
      <c r="G216" s="65" t="str">
        <f t="shared" si="54"/>
        <v/>
      </c>
      <c r="H216" s="65"/>
      <c r="I216" s="65" t="str">
        <f t="shared" si="55"/>
        <v/>
      </c>
      <c r="J216" s="66"/>
    </row>
    <row r="217" spans="6:10" ht="12.75" customHeight="1" x14ac:dyDescent="0.2">
      <c r="F217" s="26"/>
      <c r="G217" s="65" t="str">
        <f t="shared" si="54"/>
        <v/>
      </c>
      <c r="H217" s="65"/>
      <c r="I217" s="65" t="str">
        <f t="shared" si="55"/>
        <v/>
      </c>
      <c r="J217" s="66"/>
    </row>
    <row r="218" spans="6:10" ht="12.75" customHeight="1" x14ac:dyDescent="0.2">
      <c r="F218" s="26"/>
      <c r="G218" s="65" t="str">
        <f t="shared" si="54"/>
        <v/>
      </c>
      <c r="H218" s="65"/>
      <c r="I218" s="65" t="str">
        <f t="shared" si="55"/>
        <v/>
      </c>
      <c r="J218" s="66"/>
    </row>
    <row r="219" spans="6:10" ht="12.75" customHeight="1" x14ac:dyDescent="0.2">
      <c r="F219" s="26"/>
      <c r="G219" s="65" t="str">
        <f t="shared" si="54"/>
        <v/>
      </c>
      <c r="H219" s="65"/>
      <c r="I219" s="65" t="str">
        <f t="shared" si="55"/>
        <v/>
      </c>
      <c r="J219" s="66"/>
    </row>
    <row r="220" spans="6:10" ht="12.75" customHeight="1" x14ac:dyDescent="0.2">
      <c r="F220" s="26"/>
      <c r="G220" s="65" t="str">
        <f t="shared" si="54"/>
        <v/>
      </c>
      <c r="H220" s="65"/>
      <c r="I220" s="65" t="str">
        <f t="shared" si="55"/>
        <v/>
      </c>
      <c r="J220" s="66"/>
    </row>
    <row r="221" spans="6:10" ht="12.75" customHeight="1" x14ac:dyDescent="0.2">
      <c r="F221" s="26"/>
      <c r="G221" s="65" t="str">
        <f t="shared" si="54"/>
        <v/>
      </c>
      <c r="H221" s="65"/>
      <c r="I221" s="65" t="str">
        <f t="shared" si="55"/>
        <v/>
      </c>
      <c r="J221" s="66"/>
    </row>
    <row r="222" spans="6:10" ht="12.75" customHeight="1" x14ac:dyDescent="0.2">
      <c r="F222" s="26"/>
      <c r="G222" s="65" t="str">
        <f t="shared" si="54"/>
        <v/>
      </c>
      <c r="H222" s="65"/>
      <c r="I222" s="65" t="str">
        <f t="shared" si="55"/>
        <v/>
      </c>
      <c r="J222" s="66"/>
    </row>
    <row r="223" spans="6:10" ht="12.75" customHeight="1" x14ac:dyDescent="0.2">
      <c r="F223" s="26"/>
      <c r="G223" s="65" t="str">
        <f t="shared" si="54"/>
        <v/>
      </c>
      <c r="H223" s="65"/>
      <c r="I223" s="65" t="str">
        <f t="shared" si="55"/>
        <v/>
      </c>
      <c r="J223" s="66"/>
    </row>
    <row r="224" spans="6:10" ht="12.75" customHeight="1" x14ac:dyDescent="0.2">
      <c r="F224" s="26"/>
      <c r="G224" s="65" t="str">
        <f t="shared" si="54"/>
        <v/>
      </c>
      <c r="H224" s="65"/>
      <c r="I224" s="65" t="str">
        <f t="shared" si="55"/>
        <v/>
      </c>
      <c r="J224" s="66"/>
    </row>
    <row r="225" spans="6:10" ht="12.75" customHeight="1" x14ac:dyDescent="0.2">
      <c r="F225" s="26"/>
      <c r="G225" s="65" t="str">
        <f t="shared" si="54"/>
        <v/>
      </c>
      <c r="H225" s="65"/>
      <c r="I225" s="65" t="str">
        <f t="shared" si="55"/>
        <v/>
      </c>
      <c r="J225" s="66"/>
    </row>
    <row r="226" spans="6:10" ht="12.75" customHeight="1" x14ac:dyDescent="0.2">
      <c r="F226" s="26"/>
      <c r="G226" s="65" t="str">
        <f t="shared" si="54"/>
        <v/>
      </c>
      <c r="H226" s="65"/>
      <c r="I226" s="65" t="str">
        <f t="shared" si="55"/>
        <v/>
      </c>
      <c r="J226" s="66"/>
    </row>
    <row r="227" spans="6:10" ht="12.75" customHeight="1" x14ac:dyDescent="0.2">
      <c r="F227" s="26"/>
      <c r="G227" s="65" t="str">
        <f t="shared" si="54"/>
        <v/>
      </c>
      <c r="H227" s="65"/>
      <c r="I227" s="65" t="str">
        <f t="shared" si="55"/>
        <v/>
      </c>
      <c r="J227" s="66"/>
    </row>
    <row r="228" spans="6:10" ht="12.75" customHeight="1" x14ac:dyDescent="0.2">
      <c r="F228" s="26"/>
      <c r="G228" s="65" t="str">
        <f t="shared" si="54"/>
        <v/>
      </c>
      <c r="H228" s="65"/>
      <c r="I228" s="65" t="str">
        <f t="shared" si="55"/>
        <v/>
      </c>
      <c r="J228" s="66"/>
    </row>
    <row r="229" spans="6:10" ht="12.75" customHeight="1" x14ac:dyDescent="0.2">
      <c r="F229" s="26"/>
      <c r="G229" s="65" t="str">
        <f t="shared" si="54"/>
        <v/>
      </c>
      <c r="H229" s="65"/>
      <c r="I229" s="65" t="str">
        <f t="shared" si="55"/>
        <v/>
      </c>
      <c r="J229" s="66"/>
    </row>
    <row r="230" spans="6:10" ht="12.75" customHeight="1" x14ac:dyDescent="0.2">
      <c r="F230" s="26"/>
      <c r="G230" s="65" t="str">
        <f t="shared" si="54"/>
        <v/>
      </c>
      <c r="H230" s="65"/>
      <c r="I230" s="65" t="str">
        <f t="shared" si="55"/>
        <v/>
      </c>
      <c r="J230" s="66"/>
    </row>
    <row r="231" spans="6:10" ht="12.75" customHeight="1" x14ac:dyDescent="0.2">
      <c r="F231" s="26"/>
      <c r="G231" s="65" t="str">
        <f t="shared" si="54"/>
        <v/>
      </c>
      <c r="H231" s="65"/>
      <c r="I231" s="65" t="str">
        <f t="shared" si="55"/>
        <v/>
      </c>
      <c r="J231" s="66"/>
    </row>
    <row r="232" spans="6:10" ht="12.75" customHeight="1" x14ac:dyDescent="0.2">
      <c r="F232" s="26"/>
      <c r="G232" s="65" t="str">
        <f t="shared" si="54"/>
        <v/>
      </c>
      <c r="H232" s="65"/>
      <c r="I232" s="65" t="str">
        <f t="shared" si="55"/>
        <v/>
      </c>
      <c r="J232" s="66"/>
    </row>
    <row r="233" spans="6:10" ht="12.75" customHeight="1" x14ac:dyDescent="0.2">
      <c r="F233" s="67"/>
      <c r="G233" s="65" t="str">
        <f t="shared" si="54"/>
        <v/>
      </c>
      <c r="H233" s="65"/>
      <c r="I233" s="65" t="str">
        <f t="shared" si="55"/>
        <v/>
      </c>
      <c r="J233" s="66"/>
    </row>
    <row r="234" spans="6:10" ht="12.75" customHeight="1" x14ac:dyDescent="0.2">
      <c r="F234" s="67"/>
      <c r="G234" s="65" t="str">
        <f t="shared" si="54"/>
        <v/>
      </c>
      <c r="H234" s="65"/>
      <c r="I234" s="65" t="str">
        <f t="shared" si="55"/>
        <v/>
      </c>
      <c r="J234" s="66"/>
    </row>
    <row r="235" spans="6:10" ht="12.75" customHeight="1" x14ac:dyDescent="0.2">
      <c r="F235" s="67"/>
      <c r="G235" s="65" t="str">
        <f t="shared" si="54"/>
        <v/>
      </c>
      <c r="H235" s="65"/>
      <c r="I235" s="65" t="str">
        <f t="shared" si="55"/>
        <v/>
      </c>
      <c r="J235" s="66"/>
    </row>
    <row r="236" spans="6:10" ht="12.75" customHeight="1" x14ac:dyDescent="0.2">
      <c r="F236" s="26"/>
      <c r="G236" s="65" t="str">
        <f t="shared" si="54"/>
        <v/>
      </c>
      <c r="H236" s="65"/>
      <c r="I236" s="65" t="str">
        <f t="shared" si="55"/>
        <v/>
      </c>
      <c r="J236" s="66"/>
    </row>
    <row r="237" spans="6:10" ht="12.75" customHeight="1" x14ac:dyDescent="0.2">
      <c r="F237" s="26"/>
      <c r="G237" s="65" t="str">
        <f t="shared" si="54"/>
        <v/>
      </c>
      <c r="H237" s="65"/>
      <c r="I237" s="65" t="str">
        <f t="shared" si="55"/>
        <v/>
      </c>
      <c r="J237" s="66"/>
    </row>
    <row r="238" spans="6:10" ht="12.75" customHeight="1" x14ac:dyDescent="0.2">
      <c r="F238" s="26"/>
      <c r="G238" s="65" t="str">
        <f t="shared" si="54"/>
        <v/>
      </c>
      <c r="H238" s="65"/>
      <c r="I238" s="65" t="str">
        <f t="shared" si="55"/>
        <v/>
      </c>
      <c r="J238" s="66"/>
    </row>
    <row r="239" spans="6:10" ht="12.75" customHeight="1" x14ac:dyDescent="0.2">
      <c r="F239" s="26"/>
      <c r="G239" s="65" t="str">
        <f t="shared" si="54"/>
        <v/>
      </c>
      <c r="H239" s="65"/>
      <c r="I239" s="65" t="str">
        <f t="shared" si="55"/>
        <v/>
      </c>
      <c r="J239" s="66"/>
    </row>
    <row r="240" spans="6:10" ht="12.75" customHeight="1" x14ac:dyDescent="0.2">
      <c r="F240" s="26"/>
      <c r="G240" s="65" t="str">
        <f t="shared" si="54"/>
        <v/>
      </c>
      <c r="H240" s="65"/>
      <c r="I240" s="65" t="str">
        <f t="shared" si="55"/>
        <v/>
      </c>
      <c r="J240" s="66"/>
    </row>
    <row r="241" spans="6:10" ht="12.75" customHeight="1" x14ac:dyDescent="0.2">
      <c r="F241" s="26"/>
      <c r="G241" s="65" t="str">
        <f t="shared" si="54"/>
        <v/>
      </c>
      <c r="H241" s="65"/>
      <c r="I241" s="65" t="str">
        <f t="shared" si="55"/>
        <v/>
      </c>
      <c r="J241" s="66"/>
    </row>
    <row r="242" spans="6:10" ht="12.75" customHeight="1" x14ac:dyDescent="0.2">
      <c r="F242" s="26"/>
      <c r="G242" s="65" t="str">
        <f t="shared" si="54"/>
        <v/>
      </c>
      <c r="H242" s="65"/>
      <c r="I242" s="65" t="str">
        <f t="shared" si="55"/>
        <v/>
      </c>
      <c r="J242" s="66"/>
    </row>
    <row r="243" spans="6:10" ht="12.75" customHeight="1" x14ac:dyDescent="0.2">
      <c r="F243" s="26"/>
      <c r="G243" s="65" t="str">
        <f t="shared" si="54"/>
        <v/>
      </c>
      <c r="H243" s="65"/>
      <c r="I243" s="65" t="str">
        <f t="shared" si="55"/>
        <v/>
      </c>
      <c r="J243" s="66"/>
    </row>
    <row r="244" spans="6:10" ht="12.75" customHeight="1" x14ac:dyDescent="0.2">
      <c r="F244" s="26"/>
      <c r="G244" s="65" t="str">
        <f t="shared" si="54"/>
        <v/>
      </c>
      <c r="H244" s="65"/>
      <c r="I244" s="65" t="str">
        <f t="shared" si="55"/>
        <v/>
      </c>
      <c r="J244" s="66"/>
    </row>
    <row r="245" spans="6:10" ht="12.75" customHeight="1" x14ac:dyDescent="0.2">
      <c r="F245" s="67"/>
      <c r="G245" s="68" t="str">
        <f t="shared" si="54"/>
        <v/>
      </c>
      <c r="H245" s="68"/>
      <c r="I245" s="68" t="str">
        <f t="shared" si="55"/>
        <v/>
      </c>
      <c r="J245" s="69"/>
    </row>
    <row r="246" spans="6:10" ht="12.75" customHeight="1" x14ac:dyDescent="0.2">
      <c r="F246" s="67"/>
      <c r="G246" s="68" t="str">
        <f t="shared" si="54"/>
        <v/>
      </c>
      <c r="H246" s="68"/>
      <c r="I246" s="68" t="str">
        <f t="shared" si="55"/>
        <v/>
      </c>
      <c r="J246" s="69"/>
    </row>
    <row r="247" spans="6:10" ht="12.75" customHeight="1" x14ac:dyDescent="0.2">
      <c r="F247" s="67"/>
      <c r="G247" s="68" t="str">
        <f t="shared" si="54"/>
        <v/>
      </c>
      <c r="H247" s="68"/>
      <c r="I247" s="68" t="str">
        <f t="shared" si="55"/>
        <v/>
      </c>
      <c r="J247" s="69"/>
    </row>
    <row r="248" spans="6:10" ht="12.75" customHeight="1" x14ac:dyDescent="0.2">
      <c r="F248" s="67"/>
      <c r="G248" s="67" t="str">
        <f t="shared" si="54"/>
        <v/>
      </c>
      <c r="H248" s="68"/>
      <c r="I248" s="68" t="str">
        <f t="shared" si="55"/>
        <v/>
      </c>
      <c r="J248" s="69"/>
    </row>
    <row r="249" spans="6:10" ht="12.75" customHeight="1" x14ac:dyDescent="0.2">
      <c r="F249" s="3"/>
      <c r="G249" s="3"/>
      <c r="H249" s="3"/>
      <c r="I249" s="3"/>
      <c r="J249" s="3"/>
    </row>
    <row r="250" spans="6:10" ht="12.75" customHeight="1" x14ac:dyDescent="0.2">
      <c r="F250" s="3"/>
      <c r="G250" s="3"/>
      <c r="H250" s="3"/>
      <c r="I250" s="3"/>
      <c r="J250" s="3"/>
    </row>
    <row r="252" spans="6:10" ht="12.75" customHeight="1" x14ac:dyDescent="0.2">
      <c r="F252" s="3"/>
      <c r="G252" s="3"/>
      <c r="H252" s="3"/>
      <c r="I252" s="3"/>
      <c r="J252" s="3"/>
    </row>
    <row r="253" spans="6:10" ht="12.75" customHeight="1" x14ac:dyDescent="0.2">
      <c r="F253" s="57"/>
      <c r="G253" s="56"/>
      <c r="H253" s="56"/>
      <c r="I253" s="56"/>
      <c r="J253" s="58" t="s">
        <v>10</v>
      </c>
    </row>
    <row r="254" spans="6:10" ht="12.75" customHeight="1" x14ac:dyDescent="0.2">
      <c r="F254" s="57"/>
      <c r="G254" s="56"/>
      <c r="H254" s="56"/>
      <c r="I254" s="56"/>
      <c r="J254" s="58" t="s">
        <v>11</v>
      </c>
    </row>
    <row r="255" spans="6:10" ht="12.75" customHeight="1" x14ac:dyDescent="0.2">
      <c r="F255" s="56"/>
      <c r="G255" s="57"/>
      <c r="H255" s="56"/>
      <c r="I255" s="56"/>
      <c r="J255" s="58" t="s">
        <v>16</v>
      </c>
    </row>
    <row r="256" spans="6:10" ht="12.75" customHeight="1" x14ac:dyDescent="0.2">
      <c r="F256" s="56"/>
      <c r="G256" s="57"/>
      <c r="H256" s="56"/>
      <c r="I256" s="56"/>
      <c r="J256" s="58" t="s">
        <v>17</v>
      </c>
    </row>
    <row r="257" spans="6:10" ht="12.75" customHeight="1" x14ac:dyDescent="0.2">
      <c r="F257" s="87" t="s">
        <v>9</v>
      </c>
      <c r="G257" s="87" t="s">
        <v>18</v>
      </c>
      <c r="H257" s="87" t="s">
        <v>19</v>
      </c>
      <c r="I257" s="87" t="s">
        <v>20</v>
      </c>
      <c r="J257" s="89" t="s">
        <v>21</v>
      </c>
    </row>
    <row r="258" spans="6:10" ht="12.75" customHeight="1" x14ac:dyDescent="0.2">
      <c r="F258" s="88"/>
      <c r="G258" s="88"/>
      <c r="H258" s="88"/>
      <c r="I258" s="88"/>
      <c r="J258" s="90"/>
    </row>
    <row r="259" spans="6:10" ht="12.75" customHeight="1" x14ac:dyDescent="0.2">
      <c r="F259" s="88"/>
      <c r="G259" s="88"/>
      <c r="H259" s="88"/>
      <c r="I259" s="88"/>
      <c r="J259" s="90"/>
    </row>
    <row r="260" spans="6:10" ht="12.75" customHeight="1" x14ac:dyDescent="0.2">
      <c r="F260" s="88"/>
      <c r="G260" s="88"/>
      <c r="H260" s="88"/>
      <c r="I260" s="88"/>
      <c r="J260" s="90"/>
    </row>
    <row r="261" spans="6:10" ht="12.75" customHeight="1" x14ac:dyDescent="0.2">
      <c r="F261" s="88"/>
      <c r="G261" s="88"/>
      <c r="H261" s="88"/>
      <c r="I261" s="88"/>
      <c r="J261" s="90"/>
    </row>
    <row r="262" spans="6:10" ht="12.75" customHeight="1" x14ac:dyDescent="0.2">
      <c r="F262" s="88"/>
      <c r="G262" s="88"/>
      <c r="H262" s="88"/>
      <c r="I262" s="88"/>
      <c r="J262" s="90"/>
    </row>
    <row r="263" spans="6:10" ht="12.75" customHeight="1" x14ac:dyDescent="0.2">
      <c r="F263" s="88"/>
      <c r="G263" s="88"/>
      <c r="H263" s="88"/>
      <c r="I263" s="88"/>
      <c r="J263" s="90"/>
    </row>
    <row r="264" spans="6:10" ht="12.75" customHeight="1" x14ac:dyDescent="0.2">
      <c r="F264" s="88"/>
      <c r="G264" s="88"/>
      <c r="H264" s="88"/>
      <c r="I264" s="88"/>
      <c r="J264" s="90"/>
    </row>
    <row r="265" spans="6:10" ht="12.75" customHeight="1" x14ac:dyDescent="0.2">
      <c r="F265" s="88"/>
      <c r="G265" s="88"/>
      <c r="H265" s="88"/>
      <c r="I265" s="88"/>
      <c r="J265" s="90"/>
    </row>
    <row r="266" spans="6:10" ht="12.75" customHeight="1" x14ac:dyDescent="0.2">
      <c r="F266" s="88"/>
      <c r="G266" s="88"/>
      <c r="H266" s="88"/>
      <c r="I266" s="88"/>
      <c r="J266" s="90"/>
    </row>
    <row r="267" spans="6:10" ht="12.75" customHeight="1" x14ac:dyDescent="0.2">
      <c r="F267" s="88"/>
      <c r="G267" s="88"/>
      <c r="H267" s="88"/>
      <c r="I267" s="88"/>
      <c r="J267" s="90"/>
    </row>
    <row r="268" spans="6:10" ht="12.75" customHeight="1" x14ac:dyDescent="0.2">
      <c r="F268" s="88"/>
      <c r="G268" s="88"/>
      <c r="H268" s="88"/>
      <c r="I268" s="88"/>
      <c r="J268" s="90"/>
    </row>
    <row r="269" spans="6:10" ht="12.75" customHeight="1" x14ac:dyDescent="0.2">
      <c r="F269" s="88"/>
      <c r="G269" s="92"/>
      <c r="H269" s="92"/>
      <c r="I269" s="92"/>
      <c r="J269" s="91"/>
    </row>
    <row r="270" spans="6:10" ht="12.75" customHeight="1" thickBot="1" x14ac:dyDescent="0.25">
      <c r="F270" s="70"/>
      <c r="G270" s="60" t="s">
        <v>22</v>
      </c>
      <c r="H270" s="60" t="s">
        <v>22</v>
      </c>
      <c r="I270" s="60" t="s">
        <v>23</v>
      </c>
      <c r="J270" s="61" t="s">
        <v>23</v>
      </c>
    </row>
    <row r="271" spans="6:10" ht="12.75" customHeight="1" x14ac:dyDescent="0.2">
      <c r="F271" s="62"/>
      <c r="G271" s="63" t="str">
        <f t="shared" ref="G271:G329" si="56">IF(D271&lt;&gt;"",E271-D271,"")</f>
        <v/>
      </c>
      <c r="H271" s="63"/>
      <c r="I271" s="63" t="str">
        <f t="shared" ref="I271:I329" si="57">IF(D271&lt;&gt;"",G271*H271/9,"")</f>
        <v/>
      </c>
      <c r="J271" s="64"/>
    </row>
    <row r="272" spans="6:10" ht="12.75" customHeight="1" x14ac:dyDescent="0.2">
      <c r="F272" s="62"/>
      <c r="G272" s="63" t="str">
        <f t="shared" si="56"/>
        <v/>
      </c>
      <c r="H272" s="63"/>
      <c r="I272" s="63" t="str">
        <f t="shared" si="57"/>
        <v/>
      </c>
      <c r="J272" s="64"/>
    </row>
    <row r="273" spans="6:10" ht="12.75" customHeight="1" x14ac:dyDescent="0.2">
      <c r="F273" s="26"/>
      <c r="G273" s="65" t="str">
        <f t="shared" si="56"/>
        <v/>
      </c>
      <c r="H273" s="65"/>
      <c r="I273" s="65" t="str">
        <f t="shared" si="57"/>
        <v/>
      </c>
      <c r="J273" s="66"/>
    </row>
    <row r="274" spans="6:10" ht="12.75" customHeight="1" x14ac:dyDescent="0.2">
      <c r="F274" s="26"/>
      <c r="G274" s="65" t="str">
        <f t="shared" si="56"/>
        <v/>
      </c>
      <c r="H274" s="65"/>
      <c r="I274" s="65" t="str">
        <f t="shared" si="57"/>
        <v/>
      </c>
      <c r="J274" s="66"/>
    </row>
    <row r="275" spans="6:10" ht="12.75" customHeight="1" x14ac:dyDescent="0.2">
      <c r="F275" s="26"/>
      <c r="G275" s="65" t="str">
        <f t="shared" si="56"/>
        <v/>
      </c>
      <c r="H275" s="65"/>
      <c r="I275" s="65" t="str">
        <f t="shared" si="57"/>
        <v/>
      </c>
      <c r="J275" s="66"/>
    </row>
    <row r="276" spans="6:10" ht="12.75" customHeight="1" x14ac:dyDescent="0.2">
      <c r="F276" s="26"/>
      <c r="G276" s="65" t="str">
        <f t="shared" si="56"/>
        <v/>
      </c>
      <c r="H276" s="65"/>
      <c r="I276" s="65" t="str">
        <f t="shared" si="57"/>
        <v/>
      </c>
      <c r="J276" s="66"/>
    </row>
    <row r="277" spans="6:10" ht="12.75" customHeight="1" x14ac:dyDescent="0.2">
      <c r="F277" s="26"/>
      <c r="G277" s="65" t="str">
        <f t="shared" si="56"/>
        <v/>
      </c>
      <c r="H277" s="65"/>
      <c r="I277" s="65" t="str">
        <f t="shared" si="57"/>
        <v/>
      </c>
      <c r="J277" s="66"/>
    </row>
    <row r="278" spans="6:10" ht="12.75" customHeight="1" x14ac:dyDescent="0.2">
      <c r="F278" s="26"/>
      <c r="G278" s="65" t="str">
        <f t="shared" si="56"/>
        <v/>
      </c>
      <c r="H278" s="65"/>
      <c r="I278" s="65" t="str">
        <f t="shared" si="57"/>
        <v/>
      </c>
      <c r="J278" s="66"/>
    </row>
    <row r="279" spans="6:10" ht="12.75" customHeight="1" x14ac:dyDescent="0.2">
      <c r="F279" s="26"/>
      <c r="G279" s="65" t="str">
        <f t="shared" si="56"/>
        <v/>
      </c>
      <c r="H279" s="65"/>
      <c r="I279" s="65" t="str">
        <f t="shared" si="57"/>
        <v/>
      </c>
      <c r="J279" s="66"/>
    </row>
    <row r="280" spans="6:10" ht="12.75" customHeight="1" x14ac:dyDescent="0.2">
      <c r="F280" s="26"/>
      <c r="G280" s="65" t="str">
        <f t="shared" si="56"/>
        <v/>
      </c>
      <c r="H280" s="65"/>
      <c r="I280" s="65" t="str">
        <f t="shared" si="57"/>
        <v/>
      </c>
      <c r="J280" s="66"/>
    </row>
    <row r="281" spans="6:10" ht="12.75" customHeight="1" x14ac:dyDescent="0.2">
      <c r="F281" s="26"/>
      <c r="G281" s="65" t="str">
        <f t="shared" si="56"/>
        <v/>
      </c>
      <c r="H281" s="65"/>
      <c r="I281" s="65" t="str">
        <f t="shared" si="57"/>
        <v/>
      </c>
      <c r="J281" s="66"/>
    </row>
    <row r="282" spans="6:10" ht="12.75" customHeight="1" x14ac:dyDescent="0.2">
      <c r="F282" s="26"/>
      <c r="G282" s="65" t="str">
        <f t="shared" si="56"/>
        <v/>
      </c>
      <c r="H282" s="65"/>
      <c r="I282" s="65" t="str">
        <f t="shared" si="57"/>
        <v/>
      </c>
      <c r="J282" s="66"/>
    </row>
    <row r="283" spans="6:10" ht="12.75" customHeight="1" x14ac:dyDescent="0.2">
      <c r="F283" s="26"/>
      <c r="G283" s="65" t="str">
        <f t="shared" si="56"/>
        <v/>
      </c>
      <c r="H283" s="65"/>
      <c r="I283" s="65" t="str">
        <f t="shared" si="57"/>
        <v/>
      </c>
      <c r="J283" s="66"/>
    </row>
    <row r="284" spans="6:10" ht="12.75" customHeight="1" x14ac:dyDescent="0.2">
      <c r="F284" s="26"/>
      <c r="G284" s="65" t="str">
        <f t="shared" si="56"/>
        <v/>
      </c>
      <c r="H284" s="65"/>
      <c r="I284" s="65" t="str">
        <f t="shared" si="57"/>
        <v/>
      </c>
      <c r="J284" s="66"/>
    </row>
    <row r="285" spans="6:10" ht="12.75" customHeight="1" x14ac:dyDescent="0.2">
      <c r="F285" s="26"/>
      <c r="G285" s="65" t="str">
        <f t="shared" si="56"/>
        <v/>
      </c>
      <c r="H285" s="65"/>
      <c r="I285" s="65" t="str">
        <f t="shared" si="57"/>
        <v/>
      </c>
      <c r="J285" s="66"/>
    </row>
    <row r="286" spans="6:10" ht="12.75" customHeight="1" x14ac:dyDescent="0.2">
      <c r="F286" s="26"/>
      <c r="G286" s="65" t="str">
        <f t="shared" si="56"/>
        <v/>
      </c>
      <c r="H286" s="65"/>
      <c r="I286" s="65" t="str">
        <f t="shared" si="57"/>
        <v/>
      </c>
      <c r="J286" s="66"/>
    </row>
    <row r="287" spans="6:10" ht="12.75" customHeight="1" x14ac:dyDescent="0.2">
      <c r="F287" s="26"/>
      <c r="G287" s="65" t="str">
        <f t="shared" si="56"/>
        <v/>
      </c>
      <c r="H287" s="65"/>
      <c r="I287" s="65" t="str">
        <f t="shared" si="57"/>
        <v/>
      </c>
      <c r="J287" s="66"/>
    </row>
    <row r="288" spans="6:10" ht="12.75" customHeight="1" x14ac:dyDescent="0.2">
      <c r="F288" s="26"/>
      <c r="G288" s="65" t="str">
        <f t="shared" si="56"/>
        <v/>
      </c>
      <c r="H288" s="65"/>
      <c r="I288" s="65" t="str">
        <f t="shared" si="57"/>
        <v/>
      </c>
      <c r="J288" s="66"/>
    </row>
    <row r="289" spans="6:10" ht="12.75" customHeight="1" x14ac:dyDescent="0.2">
      <c r="F289" s="26"/>
      <c r="G289" s="65" t="str">
        <f t="shared" si="56"/>
        <v/>
      </c>
      <c r="H289" s="65"/>
      <c r="I289" s="65" t="str">
        <f t="shared" si="57"/>
        <v/>
      </c>
      <c r="J289" s="66"/>
    </row>
    <row r="290" spans="6:10" ht="12.75" customHeight="1" x14ac:dyDescent="0.2">
      <c r="F290" s="26"/>
      <c r="G290" s="65" t="str">
        <f t="shared" si="56"/>
        <v/>
      </c>
      <c r="H290" s="65"/>
      <c r="I290" s="65" t="str">
        <f t="shared" si="57"/>
        <v/>
      </c>
      <c r="J290" s="66"/>
    </row>
    <row r="291" spans="6:10" ht="12.75" customHeight="1" x14ac:dyDescent="0.2">
      <c r="F291" s="26"/>
      <c r="G291" s="65" t="str">
        <f t="shared" si="56"/>
        <v/>
      </c>
      <c r="H291" s="65"/>
      <c r="I291" s="65" t="str">
        <f t="shared" si="57"/>
        <v/>
      </c>
      <c r="J291" s="66"/>
    </row>
    <row r="292" spans="6:10" ht="12.75" customHeight="1" x14ac:dyDescent="0.2">
      <c r="F292" s="26"/>
      <c r="G292" s="65" t="str">
        <f t="shared" si="56"/>
        <v/>
      </c>
      <c r="H292" s="65"/>
      <c r="I292" s="65" t="str">
        <f t="shared" si="57"/>
        <v/>
      </c>
      <c r="J292" s="66"/>
    </row>
    <row r="293" spans="6:10" ht="12.75" customHeight="1" x14ac:dyDescent="0.2">
      <c r="F293" s="26"/>
      <c r="G293" s="65" t="str">
        <f t="shared" si="56"/>
        <v/>
      </c>
      <c r="H293" s="65"/>
      <c r="I293" s="65" t="str">
        <f t="shared" si="57"/>
        <v/>
      </c>
      <c r="J293" s="66"/>
    </row>
    <row r="294" spans="6:10" ht="12.75" customHeight="1" x14ac:dyDescent="0.2">
      <c r="F294" s="26"/>
      <c r="G294" s="65" t="str">
        <f t="shared" si="56"/>
        <v/>
      </c>
      <c r="H294" s="65"/>
      <c r="I294" s="65" t="str">
        <f t="shared" si="57"/>
        <v/>
      </c>
      <c r="J294" s="66"/>
    </row>
    <row r="295" spans="6:10" ht="12.75" customHeight="1" x14ac:dyDescent="0.2">
      <c r="F295" s="26"/>
      <c r="G295" s="65" t="str">
        <f t="shared" si="56"/>
        <v/>
      </c>
      <c r="H295" s="65"/>
      <c r="I295" s="65" t="str">
        <f t="shared" si="57"/>
        <v/>
      </c>
      <c r="J295" s="66"/>
    </row>
    <row r="296" spans="6:10" ht="12.75" customHeight="1" x14ac:dyDescent="0.2">
      <c r="F296" s="26"/>
      <c r="G296" s="65" t="str">
        <f t="shared" si="56"/>
        <v/>
      </c>
      <c r="H296" s="65"/>
      <c r="I296" s="65" t="str">
        <f t="shared" si="57"/>
        <v/>
      </c>
      <c r="J296" s="66"/>
    </row>
    <row r="297" spans="6:10" ht="12.75" customHeight="1" x14ac:dyDescent="0.2">
      <c r="F297" s="26"/>
      <c r="G297" s="65" t="str">
        <f t="shared" si="56"/>
        <v/>
      </c>
      <c r="H297" s="65"/>
      <c r="I297" s="65" t="str">
        <f t="shared" si="57"/>
        <v/>
      </c>
      <c r="J297" s="66"/>
    </row>
    <row r="298" spans="6:10" ht="12.75" customHeight="1" x14ac:dyDescent="0.2">
      <c r="F298" s="26"/>
      <c r="G298" s="65" t="str">
        <f t="shared" si="56"/>
        <v/>
      </c>
      <c r="H298" s="65"/>
      <c r="I298" s="65" t="str">
        <f t="shared" si="57"/>
        <v/>
      </c>
      <c r="J298" s="66"/>
    </row>
    <row r="299" spans="6:10" ht="12.75" customHeight="1" x14ac:dyDescent="0.2">
      <c r="F299" s="26"/>
      <c r="G299" s="65" t="str">
        <f t="shared" si="56"/>
        <v/>
      </c>
      <c r="H299" s="65"/>
      <c r="I299" s="65" t="str">
        <f t="shared" si="57"/>
        <v/>
      </c>
      <c r="J299" s="66"/>
    </row>
    <row r="300" spans="6:10" ht="12.75" customHeight="1" x14ac:dyDescent="0.2">
      <c r="F300" s="26"/>
      <c r="G300" s="65" t="str">
        <f t="shared" si="56"/>
        <v/>
      </c>
      <c r="H300" s="65"/>
      <c r="I300" s="65" t="str">
        <f t="shared" si="57"/>
        <v/>
      </c>
      <c r="J300" s="66"/>
    </row>
    <row r="301" spans="6:10" ht="12.75" customHeight="1" x14ac:dyDescent="0.2">
      <c r="F301" s="26"/>
      <c r="G301" s="65" t="str">
        <f t="shared" si="56"/>
        <v/>
      </c>
      <c r="H301" s="65"/>
      <c r="I301" s="65" t="str">
        <f t="shared" si="57"/>
        <v/>
      </c>
      <c r="J301" s="66"/>
    </row>
    <row r="302" spans="6:10" ht="12.75" customHeight="1" x14ac:dyDescent="0.2">
      <c r="F302" s="26"/>
      <c r="G302" s="65" t="str">
        <f t="shared" si="56"/>
        <v/>
      </c>
      <c r="H302" s="65"/>
      <c r="I302" s="65" t="str">
        <f t="shared" si="57"/>
        <v/>
      </c>
      <c r="J302" s="66"/>
    </row>
    <row r="303" spans="6:10" ht="12.75" customHeight="1" x14ac:dyDescent="0.2">
      <c r="F303" s="26"/>
      <c r="G303" s="65" t="str">
        <f t="shared" si="56"/>
        <v/>
      </c>
      <c r="H303" s="65"/>
      <c r="I303" s="65" t="str">
        <f t="shared" si="57"/>
        <v/>
      </c>
      <c r="J303" s="66"/>
    </row>
    <row r="304" spans="6:10" ht="12.75" customHeight="1" x14ac:dyDescent="0.2">
      <c r="F304" s="26"/>
      <c r="G304" s="65" t="str">
        <f t="shared" si="56"/>
        <v/>
      </c>
      <c r="H304" s="65"/>
      <c r="I304" s="65" t="str">
        <f t="shared" si="57"/>
        <v/>
      </c>
      <c r="J304" s="66"/>
    </row>
    <row r="305" spans="6:10" ht="12.75" customHeight="1" x14ac:dyDescent="0.2">
      <c r="F305" s="26"/>
      <c r="G305" s="65" t="str">
        <f t="shared" si="56"/>
        <v/>
      </c>
      <c r="H305" s="65"/>
      <c r="I305" s="65" t="str">
        <f t="shared" si="57"/>
        <v/>
      </c>
      <c r="J305" s="66"/>
    </row>
    <row r="306" spans="6:10" ht="12.75" customHeight="1" x14ac:dyDescent="0.2">
      <c r="F306" s="26"/>
      <c r="G306" s="65" t="str">
        <f t="shared" si="56"/>
        <v/>
      </c>
      <c r="H306" s="65"/>
      <c r="I306" s="65" t="str">
        <f t="shared" si="57"/>
        <v/>
      </c>
      <c r="J306" s="66"/>
    </row>
    <row r="307" spans="6:10" ht="12.75" customHeight="1" x14ac:dyDescent="0.2">
      <c r="F307" s="26"/>
      <c r="G307" s="65" t="str">
        <f t="shared" si="56"/>
        <v/>
      </c>
      <c r="H307" s="65"/>
      <c r="I307" s="65" t="str">
        <f t="shared" si="57"/>
        <v/>
      </c>
      <c r="J307" s="66"/>
    </row>
    <row r="308" spans="6:10" ht="12.75" customHeight="1" x14ac:dyDescent="0.2">
      <c r="F308" s="26"/>
      <c r="G308" s="65" t="str">
        <f t="shared" si="56"/>
        <v/>
      </c>
      <c r="H308" s="65"/>
      <c r="I308" s="65" t="str">
        <f t="shared" si="57"/>
        <v/>
      </c>
      <c r="J308" s="66"/>
    </row>
    <row r="309" spans="6:10" ht="12.75" customHeight="1" x14ac:dyDescent="0.2">
      <c r="F309" s="26"/>
      <c r="G309" s="65" t="str">
        <f t="shared" si="56"/>
        <v/>
      </c>
      <c r="H309" s="65"/>
      <c r="I309" s="65" t="str">
        <f t="shared" si="57"/>
        <v/>
      </c>
      <c r="J309" s="66"/>
    </row>
    <row r="310" spans="6:10" ht="12.75" customHeight="1" x14ac:dyDescent="0.2">
      <c r="F310" s="26"/>
      <c r="G310" s="65" t="str">
        <f t="shared" si="56"/>
        <v/>
      </c>
      <c r="H310" s="65"/>
      <c r="I310" s="65" t="str">
        <f t="shared" si="57"/>
        <v/>
      </c>
      <c r="J310" s="66"/>
    </row>
    <row r="311" spans="6:10" ht="12.75" customHeight="1" x14ac:dyDescent="0.2">
      <c r="F311" s="26"/>
      <c r="G311" s="65" t="str">
        <f t="shared" si="56"/>
        <v/>
      </c>
      <c r="H311" s="65"/>
      <c r="I311" s="65" t="str">
        <f t="shared" si="57"/>
        <v/>
      </c>
      <c r="J311" s="66"/>
    </row>
    <row r="312" spans="6:10" ht="12.75" customHeight="1" x14ac:dyDescent="0.2">
      <c r="F312" s="26"/>
      <c r="G312" s="65" t="str">
        <f t="shared" si="56"/>
        <v/>
      </c>
      <c r="H312" s="65"/>
      <c r="I312" s="65" t="str">
        <f t="shared" si="57"/>
        <v/>
      </c>
      <c r="J312" s="66"/>
    </row>
    <row r="313" spans="6:10" ht="12.75" customHeight="1" x14ac:dyDescent="0.2">
      <c r="F313" s="26"/>
      <c r="G313" s="65" t="str">
        <f t="shared" si="56"/>
        <v/>
      </c>
      <c r="H313" s="65"/>
      <c r="I313" s="65" t="str">
        <f t="shared" si="57"/>
        <v/>
      </c>
      <c r="J313" s="66"/>
    </row>
    <row r="314" spans="6:10" ht="12.75" customHeight="1" x14ac:dyDescent="0.2">
      <c r="F314" s="67"/>
      <c r="G314" s="65" t="str">
        <f t="shared" si="56"/>
        <v/>
      </c>
      <c r="H314" s="65"/>
      <c r="I314" s="65" t="str">
        <f t="shared" si="57"/>
        <v/>
      </c>
      <c r="J314" s="66"/>
    </row>
    <row r="315" spans="6:10" ht="12.75" customHeight="1" x14ac:dyDescent="0.2">
      <c r="F315" s="67"/>
      <c r="G315" s="65" t="str">
        <f t="shared" si="56"/>
        <v/>
      </c>
      <c r="H315" s="65"/>
      <c r="I315" s="65" t="str">
        <f t="shared" si="57"/>
        <v/>
      </c>
      <c r="J315" s="66"/>
    </row>
    <row r="316" spans="6:10" ht="12.75" customHeight="1" x14ac:dyDescent="0.2">
      <c r="F316" s="67"/>
      <c r="G316" s="65" t="str">
        <f t="shared" si="56"/>
        <v/>
      </c>
      <c r="H316" s="65"/>
      <c r="I316" s="65" t="str">
        <f t="shared" si="57"/>
        <v/>
      </c>
      <c r="J316" s="66"/>
    </row>
    <row r="317" spans="6:10" ht="12.75" customHeight="1" x14ac:dyDescent="0.2">
      <c r="F317" s="26"/>
      <c r="G317" s="65" t="str">
        <f t="shared" si="56"/>
        <v/>
      </c>
      <c r="H317" s="65"/>
      <c r="I317" s="65" t="str">
        <f t="shared" si="57"/>
        <v/>
      </c>
      <c r="J317" s="66"/>
    </row>
    <row r="318" spans="6:10" ht="12.75" customHeight="1" x14ac:dyDescent="0.2">
      <c r="F318" s="26"/>
      <c r="G318" s="65" t="str">
        <f t="shared" si="56"/>
        <v/>
      </c>
      <c r="H318" s="65"/>
      <c r="I318" s="65" t="str">
        <f t="shared" si="57"/>
        <v/>
      </c>
      <c r="J318" s="66"/>
    </row>
    <row r="319" spans="6:10" ht="12.75" customHeight="1" x14ac:dyDescent="0.2">
      <c r="F319" s="26"/>
      <c r="G319" s="65" t="str">
        <f t="shared" si="56"/>
        <v/>
      </c>
      <c r="H319" s="65"/>
      <c r="I319" s="65" t="str">
        <f t="shared" si="57"/>
        <v/>
      </c>
      <c r="J319" s="66"/>
    </row>
    <row r="320" spans="6:10" ht="12.75" customHeight="1" x14ac:dyDescent="0.2">
      <c r="F320" s="26"/>
      <c r="G320" s="65" t="str">
        <f t="shared" si="56"/>
        <v/>
      </c>
      <c r="H320" s="65"/>
      <c r="I320" s="65" t="str">
        <f t="shared" si="57"/>
        <v/>
      </c>
      <c r="J320" s="66"/>
    </row>
    <row r="321" spans="6:10" ht="12.75" customHeight="1" x14ac:dyDescent="0.2">
      <c r="F321" s="26"/>
      <c r="G321" s="65" t="str">
        <f t="shared" si="56"/>
        <v/>
      </c>
      <c r="H321" s="65"/>
      <c r="I321" s="65" t="str">
        <f t="shared" si="57"/>
        <v/>
      </c>
      <c r="J321" s="66"/>
    </row>
    <row r="322" spans="6:10" ht="12.75" customHeight="1" x14ac:dyDescent="0.2">
      <c r="F322" s="26"/>
      <c r="G322" s="65" t="str">
        <f t="shared" si="56"/>
        <v/>
      </c>
      <c r="H322" s="65"/>
      <c r="I322" s="65" t="str">
        <f t="shared" si="57"/>
        <v/>
      </c>
      <c r="J322" s="66"/>
    </row>
    <row r="323" spans="6:10" ht="12.75" customHeight="1" x14ac:dyDescent="0.2">
      <c r="F323" s="26"/>
      <c r="G323" s="65" t="str">
        <f t="shared" si="56"/>
        <v/>
      </c>
      <c r="H323" s="65"/>
      <c r="I323" s="65" t="str">
        <f t="shared" si="57"/>
        <v/>
      </c>
      <c r="J323" s="66"/>
    </row>
    <row r="324" spans="6:10" ht="12.75" customHeight="1" x14ac:dyDescent="0.2">
      <c r="F324" s="26"/>
      <c r="G324" s="65" t="str">
        <f t="shared" si="56"/>
        <v/>
      </c>
      <c r="H324" s="65"/>
      <c r="I324" s="65" t="str">
        <f t="shared" si="57"/>
        <v/>
      </c>
      <c r="J324" s="66"/>
    </row>
    <row r="325" spans="6:10" ht="12.75" customHeight="1" x14ac:dyDescent="0.2">
      <c r="F325" s="26"/>
      <c r="G325" s="65" t="str">
        <f t="shared" si="56"/>
        <v/>
      </c>
      <c r="H325" s="65"/>
      <c r="I325" s="65" t="str">
        <f t="shared" si="57"/>
        <v/>
      </c>
      <c r="J325" s="66"/>
    </row>
    <row r="326" spans="6:10" ht="12.75" customHeight="1" x14ac:dyDescent="0.2">
      <c r="F326" s="67"/>
      <c r="G326" s="68" t="str">
        <f t="shared" si="56"/>
        <v/>
      </c>
      <c r="H326" s="68"/>
      <c r="I326" s="68" t="str">
        <f t="shared" si="57"/>
        <v/>
      </c>
      <c r="J326" s="69"/>
    </row>
    <row r="327" spans="6:10" ht="12.75" customHeight="1" x14ac:dyDescent="0.2">
      <c r="F327" s="67"/>
      <c r="G327" s="68" t="str">
        <f t="shared" si="56"/>
        <v/>
      </c>
      <c r="H327" s="68"/>
      <c r="I327" s="68" t="str">
        <f t="shared" si="57"/>
        <v/>
      </c>
      <c r="J327" s="69"/>
    </row>
    <row r="328" spans="6:10" ht="12.75" customHeight="1" x14ac:dyDescent="0.2">
      <c r="F328" s="67"/>
      <c r="G328" s="68" t="str">
        <f t="shared" si="56"/>
        <v/>
      </c>
      <c r="H328" s="68"/>
      <c r="I328" s="68" t="str">
        <f t="shared" si="57"/>
        <v/>
      </c>
      <c r="J328" s="69"/>
    </row>
    <row r="329" spans="6:10" ht="12.75" customHeight="1" x14ac:dyDescent="0.2">
      <c r="F329" s="67"/>
      <c r="G329" s="67" t="str">
        <f t="shared" si="56"/>
        <v/>
      </c>
      <c r="H329" s="68"/>
      <c r="I329" s="68" t="str">
        <f t="shared" si="57"/>
        <v/>
      </c>
      <c r="J329" s="69"/>
    </row>
    <row r="330" spans="6:10" ht="12.75" customHeight="1" x14ac:dyDescent="0.2">
      <c r="F330" s="3"/>
      <c r="G330" s="3"/>
      <c r="H330" s="3"/>
      <c r="I330" s="3"/>
      <c r="J330" s="3"/>
    </row>
    <row r="331" spans="6:10" ht="12.75" customHeight="1" x14ac:dyDescent="0.2">
      <c r="F331" s="3"/>
      <c r="G331" s="3"/>
      <c r="H331" s="3"/>
      <c r="I331" s="3"/>
      <c r="J331" s="3"/>
    </row>
  </sheetData>
  <sortState xmlns:xlrd2="http://schemas.microsoft.com/office/spreadsheetml/2017/richdata2" columnSort="1" ref="O8:AW87">
    <sortCondition ref="O8:AW8"/>
  </sortState>
  <mergeCells count="91">
    <mergeCell ref="Q88:R88"/>
    <mergeCell ref="K13:K24"/>
    <mergeCell ref="V12:W12"/>
    <mergeCell ref="U13:U24"/>
    <mergeCell ref="D7:BI7"/>
    <mergeCell ref="D8:J8"/>
    <mergeCell ref="D9:J9"/>
    <mergeCell ref="D12:E25"/>
    <mergeCell ref="O13:O24"/>
    <mergeCell ref="Q12:R12"/>
    <mergeCell ref="BB13:BB24"/>
    <mergeCell ref="BC13:BC24"/>
    <mergeCell ref="AY13:AY24"/>
    <mergeCell ref="AA13:AA24"/>
    <mergeCell ref="AD13:AD24"/>
    <mergeCell ref="M13:M24"/>
    <mergeCell ref="N13:N24"/>
    <mergeCell ref="BK13:BK24"/>
    <mergeCell ref="BD13:BD24"/>
    <mergeCell ref="BE13:BE24"/>
    <mergeCell ref="BG13:BG24"/>
    <mergeCell ref="BJ13:BJ24"/>
    <mergeCell ref="BH13:BH24"/>
    <mergeCell ref="BI13:BI24"/>
    <mergeCell ref="BF13:BF24"/>
    <mergeCell ref="B12:B25"/>
    <mergeCell ref="AO13:AO24"/>
    <mergeCell ref="AM13:AM24"/>
    <mergeCell ref="AS13:AS24"/>
    <mergeCell ref="AT13:AT24"/>
    <mergeCell ref="AC13:AC24"/>
    <mergeCell ref="AK13:AK24"/>
    <mergeCell ref="AP13:AP24"/>
    <mergeCell ref="AQ13:AQ24"/>
    <mergeCell ref="AR13:AR24"/>
    <mergeCell ref="AL13:AL24"/>
    <mergeCell ref="AJ13:AJ24"/>
    <mergeCell ref="AN13:AN24"/>
    <mergeCell ref="H12:H24"/>
    <mergeCell ref="I12:I24"/>
    <mergeCell ref="T13:T24"/>
    <mergeCell ref="D30:E30"/>
    <mergeCell ref="AE13:AE24"/>
    <mergeCell ref="Q13:Q24"/>
    <mergeCell ref="J12:J24"/>
    <mergeCell ref="BA13:BA24"/>
    <mergeCell ref="AW13:AW24"/>
    <mergeCell ref="X13:X24"/>
    <mergeCell ref="Y13:Y24"/>
    <mergeCell ref="X12:Y12"/>
    <mergeCell ref="AG13:AG24"/>
    <mergeCell ref="AI13:AI24"/>
    <mergeCell ref="AU13:AU24"/>
    <mergeCell ref="AV13:AV24"/>
    <mergeCell ref="D26:E26"/>
    <mergeCell ref="F12:F24"/>
    <mergeCell ref="G12:G24"/>
    <mergeCell ref="J95:J107"/>
    <mergeCell ref="AX13:AX24"/>
    <mergeCell ref="AB13:AB24"/>
    <mergeCell ref="AZ13:AZ24"/>
    <mergeCell ref="AF13:AF24"/>
    <mergeCell ref="AH13:AH24"/>
    <mergeCell ref="V13:V24"/>
    <mergeCell ref="W13:W24"/>
    <mergeCell ref="P13:P24"/>
    <mergeCell ref="V88:W88"/>
    <mergeCell ref="X88:Y88"/>
    <mergeCell ref="R13:R24"/>
    <mergeCell ref="S13:S24"/>
    <mergeCell ref="Z13:Z24"/>
    <mergeCell ref="L13:L24"/>
    <mergeCell ref="D88:J88"/>
    <mergeCell ref="J257:J269"/>
    <mergeCell ref="F176:F188"/>
    <mergeCell ref="G176:G188"/>
    <mergeCell ref="H176:H188"/>
    <mergeCell ref="I176:I188"/>
    <mergeCell ref="J176:J188"/>
    <mergeCell ref="F257:F269"/>
    <mergeCell ref="G257:G269"/>
    <mergeCell ref="H257:H269"/>
    <mergeCell ref="I257:I269"/>
    <mergeCell ref="F95:F107"/>
    <mergeCell ref="G95:G107"/>
    <mergeCell ref="H95:H107"/>
    <mergeCell ref="I95:I107"/>
    <mergeCell ref="D35:E35"/>
    <mergeCell ref="D39:E39"/>
    <mergeCell ref="D45:E45"/>
    <mergeCell ref="D42:E42"/>
  </mergeCells>
  <phoneticPr fontId="9" type="noConversion"/>
  <printOptions horizontalCentered="1" verticalCentered="1"/>
  <pageMargins left="0.25" right="0.25" top="0.75" bottom="0.75" header="0.3" footer="0.3"/>
  <pageSetup paperSize="17" scale="48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Boyer, Michael</cp:lastModifiedBy>
  <cp:lastPrinted>2023-03-14T20:52:37Z</cp:lastPrinted>
  <dcterms:created xsi:type="dcterms:W3CDTF">2005-09-27T11:52:28Z</dcterms:created>
  <dcterms:modified xsi:type="dcterms:W3CDTF">2024-10-10T17:20:24Z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