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736\active\173620162\engineering\118484\300-Survey\SurveyData\FieldData\"/>
    </mc:Choice>
  </mc:AlternateContent>
  <xr:revisionPtr revIDLastSave="0" documentId="13_ncr:1_{9D730775-3080-4DFD-B586-C7709773C59F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E20" i="1"/>
  <c r="H9" i="1" s="1"/>
  <c r="D20" i="1"/>
  <c r="G8" i="1" s="1"/>
  <c r="C20" i="1"/>
  <c r="F10" i="1" s="1"/>
  <c r="H18" i="1"/>
  <c r="H17" i="1"/>
  <c r="H12" i="1"/>
  <c r="H16" i="1"/>
  <c r="H15" i="1"/>
  <c r="G17" i="1" l="1"/>
  <c r="F15" i="1"/>
  <c r="G9" i="1"/>
  <c r="F16" i="1"/>
  <c r="G11" i="1"/>
  <c r="F8" i="1"/>
  <c r="C22" i="1" s="1"/>
  <c r="C23" i="1" s="1"/>
  <c r="C24" i="1" s="1"/>
  <c r="C32" i="1" s="1"/>
  <c r="F13" i="1"/>
  <c r="G15" i="1"/>
  <c r="D22" i="1" s="1"/>
  <c r="D23" i="1" s="1"/>
  <c r="D24" i="1" s="1"/>
  <c r="D32" i="1" s="1"/>
  <c r="H10" i="1"/>
  <c r="H19" i="1"/>
  <c r="F17" i="1"/>
  <c r="G12" i="1"/>
  <c r="F18" i="1"/>
  <c r="G13" i="1"/>
  <c r="F12" i="1"/>
  <c r="G16" i="1"/>
  <c r="G18" i="1"/>
  <c r="F19" i="1"/>
  <c r="G10" i="1"/>
  <c r="G19" i="1"/>
  <c r="H13" i="1"/>
  <c r="H8" i="1"/>
  <c r="E22" i="1" s="1"/>
  <c r="E23" i="1" s="1"/>
  <c r="E24" i="1" s="1"/>
  <c r="E32" i="1" s="1"/>
  <c r="F11" i="1"/>
  <c r="F9" i="1"/>
  <c r="H11" i="1"/>
</calcChain>
</file>

<file path=xl/sharedStrings.xml><?xml version="1.0" encoding="utf-8"?>
<sst xmlns="http://schemas.openxmlformats.org/spreadsheetml/2006/main" count="55" uniqueCount="30">
  <si>
    <t>Project Control Monument Coordinate  Analysis</t>
  </si>
  <si>
    <t>Project Name:</t>
  </si>
  <si>
    <t>Date:</t>
  </si>
  <si>
    <t>Prepared By:</t>
  </si>
  <si>
    <t>Nick Kleiner</t>
  </si>
  <si>
    <t>Checked By:</t>
  </si>
  <si>
    <t>Steve Rader</t>
  </si>
  <si>
    <t>Northing (ft)</t>
  </si>
  <si>
    <t>Easting (ft)</t>
  </si>
  <si>
    <t>Orthometric Height (ft)</t>
  </si>
  <si>
    <r>
      <rPr>
        <b/>
        <sz val="12"/>
        <rFont val="Calibri"/>
        <family val="2"/>
      </rPr>
      <t>∆</t>
    </r>
    <r>
      <rPr>
        <b/>
        <sz val="12"/>
        <rFont val="Arial"/>
        <family val="2"/>
      </rPr>
      <t xml:space="preserve"> Northing (m)</t>
    </r>
  </si>
  <si>
    <r>
      <rPr>
        <b/>
        <sz val="12"/>
        <rFont val="Calibri"/>
        <family val="2"/>
      </rPr>
      <t xml:space="preserve">∆ </t>
    </r>
    <r>
      <rPr>
        <b/>
        <sz val="12"/>
        <rFont val="Arial"/>
        <family val="2"/>
      </rPr>
      <t>Easting (m)</t>
    </r>
  </si>
  <si>
    <r>
      <rPr>
        <b/>
        <sz val="12"/>
        <rFont val="Calibri"/>
        <family val="2"/>
      </rPr>
      <t xml:space="preserve">∆ </t>
    </r>
    <r>
      <rPr>
        <b/>
        <sz val="12"/>
        <rFont val="Arial"/>
        <family val="2"/>
      </rPr>
      <t>Height (m)</t>
    </r>
  </si>
  <si>
    <t>Times:</t>
  </si>
  <si>
    <t>Average=</t>
  </si>
  <si>
    <t>RMSE in Meters</t>
  </si>
  <si>
    <t>RMSE in U.S. Survey Feet</t>
  </si>
  <si>
    <r>
      <rPr>
        <i/>
        <sz val="12"/>
        <rFont val="Calibri"/>
        <family val="2"/>
      </rPr>
      <t>∆</t>
    </r>
    <r>
      <rPr>
        <i/>
        <sz val="12"/>
        <rFont val="Arial"/>
        <family val="2"/>
      </rPr>
      <t xml:space="preserve"> Northing,  ∆ Easting, and ∆ Height are the differences between the average Northing, Easting, Height, and the values of each individual OPUS session</t>
    </r>
  </si>
  <si>
    <t>Project Combined Scale Factor=</t>
  </si>
  <si>
    <t>Meters to U.S. Survey Feet=</t>
  </si>
  <si>
    <t>Scaled Coordinates</t>
  </si>
  <si>
    <t>* Northing (ft)</t>
  </si>
  <si>
    <t>* Easting (ft)</t>
  </si>
  <si>
    <t>** Orthometric Height (ft)</t>
  </si>
  <si>
    <t>User is responsible for verifying all calculations are correct.</t>
  </si>
  <si>
    <t>* Scaled Coordinates = Average Coordinate x Project Combined Scale Factor x Meters to U.S. Survey Feet</t>
  </si>
  <si>
    <t>**Orthometric Height (ft) = Average Coordinate x Meters to U.S. Survey Feet</t>
  </si>
  <si>
    <t>Notes:</t>
  </si>
  <si>
    <t>Clough Pike and Newtown Road</t>
  </si>
  <si>
    <t>T-101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</si>
</sst>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000000"/>
    <numFmt numFmtId="167" formatCode="m/d/yy;@"/>
    <numFmt numFmtId="168" formatCode="0.000"/>
  </numFmts>
  <fonts count="12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i/>
      <sz val="12"/>
      <name val="Arial"/>
      <family val="2"/>
    </font>
    <font>
      <i/>
      <sz val="12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i/>
      <sz val="12"/>
      <color rgb="FFFF0000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165" fontId="7" fillId="0" borderId="0" xfId="0" applyNumberFormat="1" applyFont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7" fontId="3" fillId="3" borderId="2" xfId="0" applyNumberFormat="1" applyFont="1" applyFill="1" applyBorder="1" applyAlignment="1" applyProtection="1">
      <alignment horizontal="center"/>
      <protection locked="0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0" borderId="9" xfId="0" applyFont="1" applyBorder="1"/>
    <xf numFmtId="164" fontId="8" fillId="0" borderId="0" xfId="0" applyNumberFormat="1" applyFont="1" applyAlignment="1">
      <alignment horizontal="center"/>
    </xf>
    <xf numFmtId="0" fontId="9" fillId="0" borderId="0" xfId="0" applyFont="1"/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0" xfId="0" applyNumberFormat="1" applyFont="1"/>
    <xf numFmtId="166" fontId="2" fillId="0" borderId="0" xfId="0" applyNumberFormat="1" applyFont="1" applyAlignment="1">
      <alignment horizontal="center"/>
    </xf>
    <xf numFmtId="164" fontId="3" fillId="0" borderId="0" xfId="0" applyNumberFormat="1" applyFont="1"/>
    <xf numFmtId="164" fontId="3" fillId="0" borderId="1" xfId="0" applyNumberFormat="1" applyFont="1" applyBorder="1"/>
    <xf numFmtId="0" fontId="2" fillId="0" borderId="0" xfId="0" applyFont="1" applyAlignment="1">
      <alignment horizontal="center"/>
    </xf>
    <xf numFmtId="0" fontId="9" fillId="0" borderId="9" xfId="0" applyFont="1" applyBorder="1"/>
    <xf numFmtId="0" fontId="2" fillId="0" borderId="0" xfId="0" applyFont="1"/>
    <xf numFmtId="164" fontId="3" fillId="0" borderId="1" xfId="0" applyNumberFormat="1" applyFont="1" applyBorder="1" applyAlignment="1">
      <alignment vertical="top"/>
    </xf>
    <xf numFmtId="168" fontId="8" fillId="0" borderId="10" xfId="0" applyNumberFormat="1" applyFont="1" applyBorder="1" applyAlignment="1">
      <alignment horizontal="center"/>
    </xf>
    <xf numFmtId="168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 applyProtection="1">
      <alignment horizontal="center"/>
      <protection locked="0"/>
    </xf>
    <xf numFmtId="164" fontId="2" fillId="0" borderId="12" xfId="0" applyNumberFormat="1" applyFont="1" applyBorder="1"/>
    <xf numFmtId="164" fontId="2" fillId="0" borderId="13" xfId="0" applyNumberFormat="1" applyFont="1" applyBorder="1"/>
    <xf numFmtId="164" fontId="2" fillId="4" borderId="14" xfId="0" applyNumberFormat="1" applyFont="1" applyFill="1" applyBorder="1" applyAlignment="1">
      <alignment horizontal="center"/>
    </xf>
    <xf numFmtId="164" fontId="2" fillId="4" borderId="14" xfId="0" applyNumberFormat="1" applyFont="1" applyFill="1" applyBorder="1" applyAlignment="1">
      <alignment horizontal="center" wrapText="1"/>
    </xf>
    <xf numFmtId="164" fontId="2" fillId="4" borderId="15" xfId="0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164" fontId="2" fillId="4" borderId="18" xfId="0" applyNumberFormat="1" applyFont="1" applyFill="1" applyBorder="1" applyAlignment="1">
      <alignment horizontal="center"/>
    </xf>
    <xf numFmtId="164" fontId="2" fillId="4" borderId="18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66" fontId="3" fillId="3" borderId="19" xfId="0" applyNumberFormat="1" applyFont="1" applyFill="1" applyBorder="1" applyAlignment="1" applyProtection="1">
      <alignment horizontal="center"/>
      <protection locked="0"/>
    </xf>
    <xf numFmtId="168" fontId="8" fillId="0" borderId="16" xfId="0" applyNumberFormat="1" applyFont="1" applyBorder="1" applyAlignment="1">
      <alignment horizontal="center"/>
    </xf>
    <xf numFmtId="0" fontId="5" fillId="0" borderId="9" xfId="0" applyFont="1" applyBorder="1"/>
    <xf numFmtId="0" fontId="2" fillId="3" borderId="9" xfId="0" applyFont="1" applyFill="1" applyBorder="1"/>
    <xf numFmtId="1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164" fontId="3" fillId="3" borderId="0" xfId="0" applyNumberFormat="1" applyFont="1" applyFill="1"/>
    <xf numFmtId="164" fontId="3" fillId="3" borderId="1" xfId="0" applyNumberFormat="1" applyFont="1" applyFill="1" applyBorder="1"/>
    <xf numFmtId="0" fontId="5" fillId="0" borderId="20" xfId="0" applyFont="1" applyBorder="1"/>
    <xf numFmtId="1" fontId="2" fillId="0" borderId="21" xfId="0" applyNumberFormat="1" applyFont="1" applyBorder="1" applyAlignment="1">
      <alignment horizontal="center"/>
    </xf>
    <xf numFmtId="164" fontId="2" fillId="0" borderId="21" xfId="0" applyNumberFormat="1" applyFont="1" applyBorder="1"/>
    <xf numFmtId="164" fontId="3" fillId="0" borderId="21" xfId="0" applyNumberFormat="1" applyFont="1" applyBorder="1"/>
    <xf numFmtId="164" fontId="3" fillId="0" borderId="22" xfId="0" applyNumberFormat="1" applyFont="1" applyBorder="1"/>
    <xf numFmtId="166" fontId="3" fillId="0" borderId="0" xfId="0" applyNumberFormat="1" applyFont="1" applyAlignment="1">
      <alignment horizontal="center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24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12" xfId="0" applyNumberFormat="1" applyFont="1" applyBorder="1" applyAlignment="1">
      <alignment horizontal="center" wrapText="1"/>
    </xf>
    <xf numFmtId="164" fontId="2" fillId="0" borderId="32" xfId="0" applyNumberFormat="1" applyFont="1" applyBorder="1" applyAlignment="1">
      <alignment horizontal="center" wrapText="1"/>
    </xf>
    <xf numFmtId="168" fontId="8" fillId="0" borderId="16" xfId="0" applyNumberFormat="1" applyFont="1" applyBorder="1" applyAlignment="1">
      <alignment horizontal="center"/>
    </xf>
    <xf numFmtId="168" fontId="8" fillId="0" borderId="17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left" wrapText="1"/>
    </xf>
    <xf numFmtId="165" fontId="5" fillId="0" borderId="21" xfId="0" applyNumberFormat="1" applyFont="1" applyBorder="1" applyAlignment="1">
      <alignment horizontal="left" wrapText="1"/>
    </xf>
    <xf numFmtId="165" fontId="5" fillId="0" borderId="22" xfId="0" applyNumberFormat="1" applyFont="1" applyBorder="1" applyAlignment="1">
      <alignment horizontal="left" wrapText="1"/>
    </xf>
    <xf numFmtId="0" fontId="10" fillId="0" borderId="9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  <xf numFmtId="164" fontId="1" fillId="0" borderId="26" xfId="0" applyNumberFormat="1" applyFont="1" applyBorder="1" applyAlignment="1">
      <alignment horizontal="center" wrapText="1"/>
    </xf>
    <xf numFmtId="164" fontId="1" fillId="0" borderId="30" xfId="0" applyNumberFormat="1" applyFont="1" applyBorder="1" applyAlignment="1">
      <alignment horizontal="center" wrapText="1"/>
    </xf>
    <xf numFmtId="164" fontId="1" fillId="0" borderId="27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4" borderId="26" xfId="0" applyNumberFormat="1" applyFont="1" applyFill="1" applyBorder="1" applyAlignment="1">
      <alignment horizontal="center" wrapText="1"/>
    </xf>
    <xf numFmtId="164" fontId="2" fillId="4" borderId="27" xfId="0" applyNumberFormat="1" applyFont="1" applyFill="1" applyBorder="1" applyAlignment="1">
      <alignment horizontal="center" wrapText="1"/>
    </xf>
    <xf numFmtId="164" fontId="3" fillId="3" borderId="30" xfId="0" applyNumberFormat="1" applyFont="1" applyFill="1" applyBorder="1" applyAlignment="1" applyProtection="1">
      <alignment horizontal="center" wrapText="1"/>
      <protection locked="0"/>
    </xf>
    <xf numFmtId="164" fontId="3" fillId="3" borderId="27" xfId="0" applyNumberFormat="1" applyFont="1" applyFill="1" applyBorder="1" applyAlignment="1" applyProtection="1">
      <alignment horizontal="center" wrapText="1"/>
      <protection locked="0"/>
    </xf>
    <xf numFmtId="0" fontId="2" fillId="4" borderId="2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164" fontId="2" fillId="4" borderId="28" xfId="0" applyNumberFormat="1" applyFont="1" applyFill="1" applyBorder="1" applyAlignment="1">
      <alignment horizontal="center" wrapText="1"/>
    </xf>
    <xf numFmtId="164" fontId="2" fillId="4" borderId="29" xfId="0" applyNumberFormat="1" applyFont="1" applyFill="1" applyBorder="1" applyAlignment="1">
      <alignment horizontal="center" wrapText="1"/>
    </xf>
    <xf numFmtId="164" fontId="3" fillId="3" borderId="26" xfId="0" applyNumberFormat="1" applyFont="1" applyFill="1" applyBorder="1" applyAlignment="1" applyProtection="1">
      <alignment horizontal="center" wrapText="1"/>
      <protection locked="0"/>
    </xf>
    <xf numFmtId="164" fontId="3" fillId="3" borderId="28" xfId="0" applyNumberFormat="1" applyFont="1" applyFill="1" applyBorder="1" applyAlignment="1" applyProtection="1">
      <alignment horizontal="center" wrapText="1"/>
      <protection locked="0"/>
    </xf>
    <xf numFmtId="164" fontId="3" fillId="3" borderId="31" xfId="0" applyNumberFormat="1" applyFont="1" applyFill="1" applyBorder="1" applyAlignment="1" applyProtection="1">
      <alignment horizontal="center" wrapText="1"/>
      <protection locked="0"/>
    </xf>
    <xf numFmtId="164" fontId="3" fillId="3" borderId="29" xfId="0" applyNumberFormat="1" applyFont="1" applyFill="1" applyBorder="1" applyAlignment="1" applyProtection="1">
      <alignment horizontal="center" wrapText="1"/>
      <protection locked="0"/>
    </xf>
    <xf numFmtId="167" fontId="3" fillId="3" borderId="30" xfId="0" applyNumberFormat="1" applyFont="1" applyFill="1" applyBorder="1" applyAlignment="1" applyProtection="1">
      <alignment horizontal="center" wrapText="1"/>
      <protection locked="0"/>
    </xf>
    <xf numFmtId="167" fontId="3" fillId="3" borderId="27" xfId="0" applyNumberFormat="1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zoomScale="91" zoomScaleNormal="91" workbookViewId="0">
      <selection activeCell="F22" sqref="F22"/>
    </sheetView>
  </sheetViews>
  <sheetFormatPr defaultRowHeight="15" x14ac:dyDescent="0.25"/>
  <cols>
    <col min="1" max="1" width="12.140625" customWidth="1"/>
    <col min="2" max="3" width="17.28515625" customWidth="1"/>
    <col min="4" max="4" width="17.140625" customWidth="1"/>
    <col min="5" max="5" width="26.5703125" customWidth="1"/>
    <col min="6" max="6" width="18.85546875" customWidth="1"/>
    <col min="7" max="7" width="16.85546875" customWidth="1"/>
    <col min="8" max="8" width="19.28515625" customWidth="1"/>
    <col min="10" max="10" width="12" bestFit="1" customWidth="1"/>
  </cols>
  <sheetData>
    <row r="1" spans="1:8" ht="18.75" thickBot="1" x14ac:dyDescent="0.3">
      <c r="A1" s="79" t="s">
        <v>0</v>
      </c>
      <c r="B1" s="80"/>
      <c r="C1" s="80"/>
      <c r="D1" s="80"/>
      <c r="E1" s="80"/>
      <c r="F1" s="80"/>
      <c r="G1" s="80"/>
      <c r="H1" s="81"/>
    </row>
    <row r="2" spans="1:8" ht="16.5" thickBot="1" x14ac:dyDescent="0.3">
      <c r="A2" s="88" t="s">
        <v>1</v>
      </c>
      <c r="B2" s="89"/>
      <c r="C2" s="90" t="s">
        <v>28</v>
      </c>
      <c r="D2" s="90"/>
      <c r="E2" s="90"/>
      <c r="F2" s="90"/>
      <c r="G2" s="90"/>
      <c r="H2" s="91"/>
    </row>
    <row r="3" spans="1:8" ht="16.5" thickBot="1" x14ac:dyDescent="0.3">
      <c r="A3" s="88" t="s">
        <v>2</v>
      </c>
      <c r="B3" s="89"/>
      <c r="C3" s="100">
        <v>45083</v>
      </c>
      <c r="D3" s="100"/>
      <c r="E3" s="100"/>
      <c r="F3" s="100"/>
      <c r="G3" s="100"/>
      <c r="H3" s="101"/>
    </row>
    <row r="4" spans="1:8" ht="16.5" thickBot="1" x14ac:dyDescent="0.3">
      <c r="A4" s="88" t="s">
        <v>3</v>
      </c>
      <c r="B4" s="89"/>
      <c r="C4" s="96" t="s">
        <v>4</v>
      </c>
      <c r="D4" s="90"/>
      <c r="E4" s="90"/>
      <c r="F4" s="90"/>
      <c r="G4" s="90"/>
      <c r="H4" s="91"/>
    </row>
    <row r="5" spans="1:8" ht="16.5" thickBot="1" x14ac:dyDescent="0.3">
      <c r="A5" s="94" t="s">
        <v>5</v>
      </c>
      <c r="B5" s="95"/>
      <c r="C5" s="97" t="s">
        <v>6</v>
      </c>
      <c r="D5" s="98"/>
      <c r="E5" s="98"/>
      <c r="F5" s="98"/>
      <c r="G5" s="98"/>
      <c r="H5" s="99"/>
    </row>
    <row r="6" spans="1:8" ht="24" customHeight="1" thickTop="1" x14ac:dyDescent="0.25">
      <c r="A6" s="92" t="s">
        <v>29</v>
      </c>
      <c r="B6" s="93"/>
      <c r="C6" s="43" t="s">
        <v>7</v>
      </c>
      <c r="D6" s="43" t="s">
        <v>8</v>
      </c>
      <c r="E6" s="44" t="s">
        <v>9</v>
      </c>
      <c r="F6" s="44" t="s">
        <v>10</v>
      </c>
      <c r="G6" s="45" t="s">
        <v>11</v>
      </c>
      <c r="H6" s="44" t="s">
        <v>12</v>
      </c>
    </row>
    <row r="7" spans="1:8" ht="16.5" thickBot="1" x14ac:dyDescent="0.3">
      <c r="A7" s="41" t="s">
        <v>2</v>
      </c>
      <c r="B7" s="42" t="s">
        <v>13</v>
      </c>
      <c r="C7" s="38"/>
      <c r="D7" s="38"/>
      <c r="E7" s="39"/>
      <c r="F7" s="39"/>
      <c r="G7" s="40"/>
      <c r="H7" s="39"/>
    </row>
    <row r="8" spans="1:8" ht="15.75" x14ac:dyDescent="0.25">
      <c r="A8" s="4" t="s">
        <v>2</v>
      </c>
      <c r="B8" s="35" t="s">
        <v>13</v>
      </c>
      <c r="C8" s="60">
        <v>408327.58299999998</v>
      </c>
      <c r="D8" s="60">
        <v>1435372.3149999999</v>
      </c>
      <c r="E8" s="61">
        <v>553.93399999999997</v>
      </c>
      <c r="F8" s="5">
        <f t="shared" ref="F8:F13" si="0">IF(C8&gt;0,$C$20-C8,0)</f>
        <v>-2.9583333351183683E-2</v>
      </c>
      <c r="G8" s="6">
        <f t="shared" ref="G8:G13" si="1">IF(D8&gt;0,$D$20-D8,0)</f>
        <v>2.9583333292976022E-2</v>
      </c>
      <c r="H8" s="5">
        <f t="shared" ref="H8:H13" si="2">IF(E8&gt;0,$E$20-E8,0)</f>
        <v>4.7249999999962711E-2</v>
      </c>
    </row>
    <row r="9" spans="1:8" ht="15.75" x14ac:dyDescent="0.25">
      <c r="A9" s="4" t="s">
        <v>2</v>
      </c>
      <c r="B9" s="35" t="s">
        <v>13</v>
      </c>
      <c r="C9" s="60">
        <v>408327.55</v>
      </c>
      <c r="D9" s="60">
        <v>1435372.304</v>
      </c>
      <c r="E9" s="61">
        <v>553.95799999999997</v>
      </c>
      <c r="F9" s="5">
        <f t="shared" si="0"/>
        <v>3.4166666446253657E-3</v>
      </c>
      <c r="G9" s="6">
        <f t="shared" si="1"/>
        <v>4.0583333233371377E-2</v>
      </c>
      <c r="H9" s="5">
        <f t="shared" si="2"/>
        <v>2.3249999999961801E-2</v>
      </c>
    </row>
    <row r="10" spans="1:8" ht="15.75" x14ac:dyDescent="0.25">
      <c r="A10" s="4" t="s">
        <v>2</v>
      </c>
      <c r="B10" s="35" t="s">
        <v>13</v>
      </c>
      <c r="C10" s="60">
        <v>408327.55599999998</v>
      </c>
      <c r="D10" s="60">
        <v>1435372.3119999999</v>
      </c>
      <c r="E10" s="61">
        <v>553.97199999999998</v>
      </c>
      <c r="F10" s="5">
        <f t="shared" si="0"/>
        <v>-2.5833333493210375E-3</v>
      </c>
      <c r="G10" s="6">
        <f t="shared" si="1"/>
        <v>3.2583333319053054E-2</v>
      </c>
      <c r="H10" s="5">
        <f t="shared" si="2"/>
        <v>9.2499999999517968E-3</v>
      </c>
    </row>
    <row r="11" spans="1:8" ht="15.75" x14ac:dyDescent="0.25">
      <c r="A11" s="4" t="s">
        <v>2</v>
      </c>
      <c r="B11" s="35" t="s">
        <v>13</v>
      </c>
      <c r="C11" s="60">
        <v>408327.533</v>
      </c>
      <c r="D11" s="60">
        <v>1435372.304</v>
      </c>
      <c r="E11" s="61">
        <v>554.101</v>
      </c>
      <c r="F11" s="5">
        <f t="shared" si="0"/>
        <v>2.0416666637174785E-2</v>
      </c>
      <c r="G11" s="6">
        <f t="shared" si="1"/>
        <v>4.0583333233371377E-2</v>
      </c>
      <c r="H11" s="5">
        <f t="shared" si="2"/>
        <v>-0.1197500000000673</v>
      </c>
    </row>
    <row r="12" spans="1:8" ht="15.75" x14ac:dyDescent="0.25">
      <c r="A12" s="4" t="s">
        <v>2</v>
      </c>
      <c r="B12" s="35" t="s">
        <v>13</v>
      </c>
      <c r="C12" s="60">
        <v>408327.58299999998</v>
      </c>
      <c r="D12" s="60">
        <v>1435372.365</v>
      </c>
      <c r="E12" s="61">
        <v>553.91600000000005</v>
      </c>
      <c r="F12" s="5">
        <f t="shared" si="0"/>
        <v>-2.9583333351183683E-2</v>
      </c>
      <c r="G12" s="6">
        <f t="shared" si="1"/>
        <v>-2.0416666753590107E-2</v>
      </c>
      <c r="H12" s="5">
        <f t="shared" si="2"/>
        <v>6.5249999999878128E-2</v>
      </c>
    </row>
    <row r="13" spans="1:8" ht="15.75" x14ac:dyDescent="0.25">
      <c r="A13" s="4" t="s">
        <v>2</v>
      </c>
      <c r="B13" s="35" t="s">
        <v>13</v>
      </c>
      <c r="C13" s="60">
        <v>408327.54</v>
      </c>
      <c r="D13" s="60">
        <v>1435372.334</v>
      </c>
      <c r="E13" s="61">
        <v>553.96799999999996</v>
      </c>
      <c r="F13" s="5">
        <f t="shared" si="0"/>
        <v>1.3416666653938591E-2</v>
      </c>
      <c r="G13" s="6">
        <f t="shared" si="1"/>
        <v>1.05833332054317E-2</v>
      </c>
      <c r="H13" s="5">
        <f t="shared" si="2"/>
        <v>1.3249999999970896E-2</v>
      </c>
    </row>
    <row r="14" spans="1:8" ht="15.75" x14ac:dyDescent="0.25">
      <c r="A14" s="4" t="s">
        <v>2</v>
      </c>
      <c r="B14" s="35" t="s">
        <v>13</v>
      </c>
      <c r="C14" s="60">
        <v>408327.53399999999</v>
      </c>
      <c r="D14" s="60">
        <v>1435372.3540000001</v>
      </c>
      <c r="E14" s="61">
        <v>553.98900000000003</v>
      </c>
      <c r="F14" s="5">
        <v>0</v>
      </c>
      <c r="G14" s="6">
        <v>0</v>
      </c>
      <c r="H14" s="5">
        <v>0</v>
      </c>
    </row>
    <row r="15" spans="1:8" ht="15.75" x14ac:dyDescent="0.25">
      <c r="A15" s="4" t="s">
        <v>2</v>
      </c>
      <c r="B15" s="35" t="s">
        <v>13</v>
      </c>
      <c r="C15" s="62">
        <v>408327.58899999998</v>
      </c>
      <c r="D15" s="62">
        <v>1435372.389</v>
      </c>
      <c r="E15" s="63">
        <v>553.94600000000003</v>
      </c>
      <c r="F15" s="7">
        <f t="shared" ref="F15:F19" si="3">IF(C15&gt;0,$C$20-C15,0)</f>
        <v>-3.5583333345130086E-2</v>
      </c>
      <c r="G15" s="8">
        <f t="shared" ref="G15:G19" si="4">IF(D15&gt;0,$D$20-D15,0)</f>
        <v>-4.441666672937572E-2</v>
      </c>
      <c r="H15" s="7">
        <f t="shared" ref="H15:H19" si="5">IF(E15&gt;0,$E$20-E15,0)</f>
        <v>3.5249999999905413E-2</v>
      </c>
    </row>
    <row r="16" spans="1:8" ht="15.75" x14ac:dyDescent="0.25">
      <c r="A16" s="4" t="s">
        <v>2</v>
      </c>
      <c r="B16" s="35" t="s">
        <v>13</v>
      </c>
      <c r="C16" s="62">
        <v>408327.54200000002</v>
      </c>
      <c r="D16" s="62">
        <v>1435372.372</v>
      </c>
      <c r="E16" s="63">
        <v>554.03599999999994</v>
      </c>
      <c r="F16" s="7">
        <f t="shared" si="3"/>
        <v>1.141666661715135E-2</v>
      </c>
      <c r="G16" s="8">
        <f t="shared" si="4"/>
        <v>-2.7416666736826301E-2</v>
      </c>
      <c r="H16" s="7">
        <f t="shared" si="5"/>
        <v>-5.4750000000012733E-2</v>
      </c>
    </row>
    <row r="17" spans="1:9" ht="15.75" x14ac:dyDescent="0.25">
      <c r="A17" s="4" t="s">
        <v>2</v>
      </c>
      <c r="B17" s="35" t="s">
        <v>13</v>
      </c>
      <c r="C17" s="62">
        <v>408327.54599999997</v>
      </c>
      <c r="D17" s="62">
        <v>1435372.348</v>
      </c>
      <c r="E17" s="63">
        <v>554.00800000000004</v>
      </c>
      <c r="F17" s="7">
        <f t="shared" si="3"/>
        <v>7.4166666599921882E-3</v>
      </c>
      <c r="G17" s="8">
        <f t="shared" si="4"/>
        <v>-3.4166667610406876E-3</v>
      </c>
      <c r="H17" s="7">
        <f t="shared" si="5"/>
        <v>-2.6750000000106411E-2</v>
      </c>
    </row>
    <row r="18" spans="1:9" ht="15.75" x14ac:dyDescent="0.25">
      <c r="A18" s="4" t="s">
        <v>2</v>
      </c>
      <c r="B18" s="35" t="s">
        <v>13</v>
      </c>
      <c r="C18" s="62">
        <v>408327.53499999997</v>
      </c>
      <c r="D18" s="62">
        <v>1435372.3589999999</v>
      </c>
      <c r="E18" s="63">
        <v>553.95399999999995</v>
      </c>
      <c r="F18" s="7">
        <f t="shared" si="3"/>
        <v>1.8416666658595204E-2</v>
      </c>
      <c r="G18" s="8">
        <f t="shared" si="4"/>
        <v>-1.4416666701436043E-2</v>
      </c>
      <c r="H18" s="7">
        <f t="shared" si="5"/>
        <v>2.7249999999980901E-2</v>
      </c>
    </row>
    <row r="19" spans="1:9" ht="15.75" x14ac:dyDescent="0.25">
      <c r="A19" s="4" t="s">
        <v>2</v>
      </c>
      <c r="B19" s="35" t="s">
        <v>13</v>
      </c>
      <c r="C19" s="62">
        <v>408327.55</v>
      </c>
      <c r="D19" s="62">
        <v>1435372.379</v>
      </c>
      <c r="E19" s="63">
        <v>553.99300000000005</v>
      </c>
      <c r="F19" s="9">
        <f t="shared" si="3"/>
        <v>3.4166666446253657E-3</v>
      </c>
      <c r="G19" s="9">
        <f t="shared" si="4"/>
        <v>-3.4416666720062494E-2</v>
      </c>
      <c r="H19" s="10">
        <f t="shared" si="5"/>
        <v>-1.1750000000120053E-2</v>
      </c>
    </row>
    <row r="20" spans="1:9" ht="15.75" x14ac:dyDescent="0.25">
      <c r="A20" s="82" t="s">
        <v>14</v>
      </c>
      <c r="B20" s="83"/>
      <c r="C20" s="11">
        <f>AVERAGE(C8:C19)</f>
        <v>408327.55341666663</v>
      </c>
      <c r="D20" s="11">
        <f>AVERAGE(D8:D19)</f>
        <v>1435372.3445833332</v>
      </c>
      <c r="E20" s="11">
        <f>AVERAGE(E8:E19)</f>
        <v>553.98124999999993</v>
      </c>
      <c r="F20" s="12"/>
      <c r="G20" s="12"/>
      <c r="H20" s="13"/>
    </row>
    <row r="21" spans="1:9" ht="15.75" x14ac:dyDescent="0.25">
      <c r="A21" s="14"/>
      <c r="B21" s="15"/>
      <c r="C21" s="11"/>
      <c r="D21" s="11"/>
      <c r="E21" s="11"/>
      <c r="F21" s="12"/>
      <c r="G21" s="12"/>
      <c r="H21" s="13"/>
    </row>
    <row r="22" spans="1:9" ht="15.75" x14ac:dyDescent="0.25">
      <c r="A22" s="86" t="s">
        <v>15</v>
      </c>
      <c r="B22" s="87"/>
      <c r="C22" s="16">
        <f>SQRT(($F$8^2+$F$15^2+$F$16^2+$F$17^2+$F$18^2+$F$19^2)/COUNT($C$8:$C$19))</f>
        <v>1.4937485472475025E-2</v>
      </c>
      <c r="D22" s="16">
        <f>SQRT(($G$8^2+$G$15^2+$G$16^2+$G$17^2+$G$18^2+$G$19^2)/COUNT($D$8:$D$19))</f>
        <v>2.0419982749107318E-2</v>
      </c>
      <c r="E22" s="16">
        <f>SQRT(($H$8^2+$H$15^2+$H$16^2+$H$17^2+$H$18^2+$H$19^2)/COUNT($E$8:$E$19))</f>
        <v>2.5930797326728882E-2</v>
      </c>
      <c r="F22" s="17"/>
      <c r="G22" s="17"/>
      <c r="H22" s="18"/>
    </row>
    <row r="23" spans="1:9" ht="15.75" x14ac:dyDescent="0.25">
      <c r="A23" s="86" t="s">
        <v>16</v>
      </c>
      <c r="B23" s="87"/>
      <c r="C23" s="16">
        <f>C22*$E$28</f>
        <v>1.4937485472475025E-2</v>
      </c>
      <c r="D23" s="16">
        <f>D22*$E$28</f>
        <v>2.0419982749107318E-2</v>
      </c>
      <c r="E23" s="16">
        <f>E22*$E$28</f>
        <v>2.5930797326728882E-2</v>
      </c>
      <c r="F23" s="34"/>
      <c r="G23" s="2"/>
      <c r="H23" s="3"/>
    </row>
    <row r="24" spans="1:9" ht="15.75" x14ac:dyDescent="0.25">
      <c r="A24" s="19"/>
      <c r="B24" s="15"/>
      <c r="C24" s="20" t="str">
        <f>IF(C23&lt;=0.025,"OK","Not OK")</f>
        <v>OK</v>
      </c>
      <c r="D24" s="20" t="str">
        <f>IF(D23&lt;=0.025,"OK","Not OK")</f>
        <v>OK</v>
      </c>
      <c r="E24" s="20" t="str">
        <f>IF(E23&lt;=0.035,"OK","Not OK")</f>
        <v>OK</v>
      </c>
      <c r="F24" s="12"/>
      <c r="G24" s="12"/>
      <c r="H24" s="13"/>
    </row>
    <row r="25" spans="1:9" ht="39.75" customHeight="1" thickBot="1" x14ac:dyDescent="0.3">
      <c r="A25" s="73" t="s">
        <v>17</v>
      </c>
      <c r="B25" s="74"/>
      <c r="C25" s="74"/>
      <c r="D25" s="74"/>
      <c r="E25" s="74"/>
      <c r="F25" s="74"/>
      <c r="G25" s="74"/>
      <c r="H25" s="75"/>
    </row>
    <row r="26" spans="1:9" ht="17.25" thickTop="1" thickBot="1" x14ac:dyDescent="0.3">
      <c r="A26" s="19"/>
      <c r="B26" s="15"/>
      <c r="C26" s="21"/>
      <c r="D26" s="12"/>
      <c r="E26" s="12"/>
      <c r="F26" s="22"/>
      <c r="G26" s="22"/>
      <c r="H26" s="23"/>
    </row>
    <row r="27" spans="1:9" ht="16.5" thickBot="1" x14ac:dyDescent="0.3">
      <c r="A27" s="67" t="s">
        <v>18</v>
      </c>
      <c r="B27" s="68"/>
      <c r="C27" s="68"/>
      <c r="D27" s="68"/>
      <c r="E27" s="46">
        <v>1</v>
      </c>
      <c r="F27" s="12" t="str">
        <f>IF(E27=1,"On Grid","On Ground")</f>
        <v>On Grid</v>
      </c>
      <c r="G27" s="24"/>
      <c r="H27" s="23"/>
    </row>
    <row r="28" spans="1:9" ht="15.75" x14ac:dyDescent="0.25">
      <c r="A28" s="67" t="s">
        <v>19</v>
      </c>
      <c r="B28" s="68"/>
      <c r="C28" s="68"/>
      <c r="D28" s="68"/>
      <c r="E28" s="59">
        <v>1</v>
      </c>
      <c r="F28" s="26"/>
      <c r="G28" s="26"/>
      <c r="H28" s="27"/>
      <c r="I28" s="1"/>
    </row>
    <row r="29" spans="1:9" ht="16.5" thickBot="1" x14ac:dyDescent="0.3">
      <c r="A29" s="14"/>
      <c r="B29" s="28"/>
      <c r="C29" s="28"/>
      <c r="D29" s="28"/>
      <c r="E29" s="25"/>
      <c r="F29" s="26"/>
      <c r="G29" s="26"/>
      <c r="H29" s="27"/>
      <c r="I29" s="1"/>
    </row>
    <row r="30" spans="1:9" ht="16.5" thickBot="1" x14ac:dyDescent="0.3">
      <c r="A30" s="29"/>
      <c r="B30" s="30"/>
      <c r="C30" s="84" t="s">
        <v>20</v>
      </c>
      <c r="D30" s="85"/>
      <c r="E30" s="28"/>
      <c r="F30" s="26"/>
      <c r="G30" s="26"/>
      <c r="H30" s="31"/>
      <c r="I30" s="1"/>
    </row>
    <row r="31" spans="1:9" ht="15.75" x14ac:dyDescent="0.25">
      <c r="A31" s="19"/>
      <c r="B31" s="15"/>
      <c r="C31" s="36" t="s">
        <v>21</v>
      </c>
      <c r="D31" s="37" t="s">
        <v>22</v>
      </c>
      <c r="E31" s="69" t="s">
        <v>23</v>
      </c>
      <c r="F31" s="70"/>
      <c r="G31" s="26"/>
      <c r="H31" s="27"/>
    </row>
    <row r="32" spans="1:9" ht="16.5" thickBot="1" x14ac:dyDescent="0.3">
      <c r="A32" s="14"/>
      <c r="B32" s="15"/>
      <c r="C32" s="47">
        <f>IF(C24="OK",(C20*$E$27*$E$28),"Not Valid")</f>
        <v>408327.55341666663</v>
      </c>
      <c r="D32" s="32">
        <f>IF(D24="OK",(D20*$E$27*$E$28),"Not Valid")</f>
        <v>1435372.3445833332</v>
      </c>
      <c r="E32" s="71">
        <f>IF(E24="OK",(E20*$E$28),"Not Valid")</f>
        <v>553.98124999999993</v>
      </c>
      <c r="F32" s="72"/>
      <c r="G32" s="26"/>
      <c r="H32" s="27"/>
    </row>
    <row r="33" spans="1:8" ht="15.75" x14ac:dyDescent="0.25">
      <c r="A33" s="14"/>
      <c r="B33" s="15"/>
      <c r="C33" s="33"/>
      <c r="D33" s="33"/>
      <c r="E33" s="33"/>
      <c r="F33" s="33"/>
      <c r="G33" s="26"/>
      <c r="H33" s="27"/>
    </row>
    <row r="34" spans="1:8" ht="15.75" x14ac:dyDescent="0.25">
      <c r="A34" s="76" t="s">
        <v>24</v>
      </c>
      <c r="B34" s="77"/>
      <c r="C34" s="77"/>
      <c r="D34" s="77"/>
      <c r="E34" s="77"/>
      <c r="F34" s="77"/>
      <c r="G34" s="77"/>
      <c r="H34" s="78"/>
    </row>
    <row r="35" spans="1:8" ht="15.75" x14ac:dyDescent="0.25">
      <c r="A35" s="48" t="s">
        <v>25</v>
      </c>
      <c r="B35" s="15"/>
      <c r="C35" s="24"/>
      <c r="D35" s="24"/>
      <c r="E35" s="24"/>
      <c r="F35" s="26"/>
      <c r="G35" s="26"/>
      <c r="H35" s="27"/>
    </row>
    <row r="36" spans="1:8" ht="16.5" thickBot="1" x14ac:dyDescent="0.3">
      <c r="A36" s="54" t="s">
        <v>26</v>
      </c>
      <c r="B36" s="55"/>
      <c r="C36" s="56"/>
      <c r="D36" s="56"/>
      <c r="E36" s="56"/>
      <c r="F36" s="57"/>
      <c r="G36" s="57"/>
      <c r="H36" s="58"/>
    </row>
    <row r="37" spans="1:8" ht="16.5" thickTop="1" x14ac:dyDescent="0.25">
      <c r="A37" s="49" t="s">
        <v>27</v>
      </c>
      <c r="B37" s="50"/>
      <c r="C37" s="51"/>
      <c r="D37" s="51"/>
      <c r="E37" s="51"/>
      <c r="F37" s="52"/>
      <c r="G37" s="52"/>
      <c r="H37" s="53"/>
    </row>
    <row r="38" spans="1:8" ht="15" customHeight="1" x14ac:dyDescent="0.25">
      <c r="A38" s="64"/>
      <c r="B38" s="65"/>
      <c r="C38" s="65"/>
      <c r="D38" s="65"/>
      <c r="E38" s="65"/>
      <c r="F38" s="65"/>
      <c r="G38" s="65"/>
      <c r="H38" s="66"/>
    </row>
    <row r="39" spans="1:8" ht="15" customHeight="1" x14ac:dyDescent="0.25">
      <c r="A39" s="64"/>
      <c r="B39" s="65"/>
      <c r="C39" s="65"/>
      <c r="D39" s="65"/>
      <c r="E39" s="65"/>
      <c r="F39" s="65"/>
      <c r="G39" s="65"/>
      <c r="H39" s="66"/>
    </row>
    <row r="40" spans="1:8" ht="15" customHeight="1" x14ac:dyDescent="0.25">
      <c r="A40" s="64"/>
      <c r="B40" s="65"/>
      <c r="C40" s="65"/>
      <c r="D40" s="65"/>
      <c r="E40" s="65"/>
      <c r="F40" s="65"/>
      <c r="G40" s="65"/>
      <c r="H40" s="66"/>
    </row>
    <row r="41" spans="1:8" ht="15" customHeight="1" x14ac:dyDescent="0.25">
      <c r="A41" s="64"/>
      <c r="B41" s="65"/>
      <c r="C41" s="65"/>
      <c r="D41" s="65"/>
      <c r="E41" s="65"/>
      <c r="F41" s="65"/>
      <c r="G41" s="65"/>
      <c r="H41" s="66"/>
    </row>
    <row r="42" spans="1:8" ht="15" customHeight="1" x14ac:dyDescent="0.25">
      <c r="A42" s="64"/>
      <c r="B42" s="65"/>
      <c r="C42" s="65"/>
      <c r="D42" s="65"/>
      <c r="E42" s="65"/>
      <c r="F42" s="65"/>
      <c r="G42" s="65"/>
      <c r="H42" s="66"/>
    </row>
    <row r="43" spans="1:8" ht="48.75" customHeight="1" x14ac:dyDescent="0.25"/>
  </sheetData>
  <mergeCells count="21">
    <mergeCell ref="A1:H1"/>
    <mergeCell ref="A20:B20"/>
    <mergeCell ref="A28:D28"/>
    <mergeCell ref="C30:D30"/>
    <mergeCell ref="A23:B23"/>
    <mergeCell ref="A22:B22"/>
    <mergeCell ref="A2:B2"/>
    <mergeCell ref="A3:B3"/>
    <mergeCell ref="C2:H2"/>
    <mergeCell ref="A6:B6"/>
    <mergeCell ref="A4:B4"/>
    <mergeCell ref="A5:B5"/>
    <mergeCell ref="C4:H4"/>
    <mergeCell ref="C5:H5"/>
    <mergeCell ref="C3:H3"/>
    <mergeCell ref="A38:H42"/>
    <mergeCell ref="A27:D27"/>
    <mergeCell ref="E31:F31"/>
    <mergeCell ref="E32:F32"/>
    <mergeCell ref="A25:H25"/>
    <mergeCell ref="A34:H34"/>
  </mergeCells>
  <conditionalFormatting sqref="F26:H26 C24:H24">
    <cfRule type="cellIs" dxfId="0" priority="2" stopIfTrue="1" operator="equal">
      <formula>"Not OK"</formula>
    </cfRule>
  </conditionalFormatting>
  <pageMargins left="0.7" right="0.7" top="0.75" bottom="0.75" header="0.3" footer="0.3"/>
  <pageSetup scale="84" orientation="landscape" r:id="rId1"/>
  <headerFooter>
    <oddFooter>&amp;L&amp;Z&amp;F&amp;R&amp;D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3C4985A7AE124D97C01E6183A0075F" ma:contentTypeVersion="2" ma:contentTypeDescription="Create a new document." ma:contentTypeScope="" ma:versionID="3159446982951bd72712f1afe6a664f2">
  <xsd:schema xmlns:xsd="http://www.w3.org/2001/XMLSchema" xmlns:xs="http://www.w3.org/2001/XMLSchema" xmlns:p="http://schemas.microsoft.com/office/2006/metadata/properties" xmlns:ns2="1e17af1b-b52b-4115-ae12-cdd3ee855452" targetNamespace="http://schemas.microsoft.com/office/2006/metadata/properties" ma:root="true" ma:fieldsID="04a6f9bf5b0ef8188f7806cc76be7d26" ns2:_="">
    <xsd:import namespace="1e17af1b-b52b-4115-ae12-cdd3ee855452"/>
    <xsd:element name="properties">
      <xsd:complexType>
        <xsd:sequence>
          <xsd:element name="documentManagement">
            <xsd:complexType>
              <xsd:all>
                <xsd:element ref="ns2:Current" minOccurs="0"/>
                <xsd:element ref="ns2:order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7af1b-b52b-4115-ae12-cdd3ee855452" elementFormDefault="qualified">
    <xsd:import namespace="http://schemas.microsoft.com/office/2006/documentManagement/types"/>
    <xsd:import namespace="http://schemas.microsoft.com/office/infopath/2007/PartnerControls"/>
    <xsd:element name="Current" ma:index="8" nillable="true" ma:displayName="Status" ma:format="Dropdown" ma:internalName="Current">
      <xsd:simpleType>
        <xsd:restriction base="dms:Choice">
          <xsd:enumeration value="1) Current"/>
          <xsd:enumeration value="2) Archive"/>
        </xsd:restriction>
      </xsd:simpleType>
    </xsd:element>
    <xsd:element name="order0" ma:index="9" nillable="true" ma:displayName="order" ma:internalName="order0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28D8BF-C37A-4C64-8ECB-B39F5661DB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35B166-2C8F-41DB-A42F-013D6A9A769B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FD310CF0-7CFE-4A57-A712-B8DAD21E1D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7af1b-b52b-4115-ae12-cdd3ee8554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ODOT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Coordinate Statistical Analysis Spreadsheet</dc:title>
  <dc:subject/>
  <dc:creator>jsyar</dc:creator>
  <cp:keywords/>
  <dc:description/>
  <cp:lastModifiedBy>Kleiner, Nick</cp:lastModifiedBy>
  <cp:revision/>
  <dcterms:created xsi:type="dcterms:W3CDTF">2009-09-22T12:26:38Z</dcterms:created>
  <dcterms:modified xsi:type="dcterms:W3CDTF">2023-06-07T19:34:02Z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0x0101006395B512389C7146A44674A163093D7B</vt:lpwstr>
  </property>
  <property fmtid="{D5CDD505-2E9C-101B-9397-08002B2CF9AE}" pid="3" name="ContentType">
    <vt:lpwstr>Document</vt:lpwstr>
  </property>
  <property fmtid="{D5CDD505-2E9C-101B-9397-08002B2CF9AE}" pid="4" name="Order">
    <vt:lpwstr>100.000000000000</vt:lpwstr>
  </property>
  <property fmtid="{D5CDD505-2E9C-101B-9397-08002B2CF9AE}" pid="5" name="Current">
    <vt:lpwstr>2) Archive</vt:lpwstr>
  </property>
  <property fmtid="{D5CDD505-2E9C-101B-9397-08002B2CF9AE}" pid="6" name="order0">
    <vt:lpwstr>5.00000000000000</vt:lpwstr>
  </property>
</Properties>
</file>