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Signals\EngData\"/>
    </mc:Choice>
  </mc:AlternateContent>
  <xr:revisionPtr revIDLastSave="0" documentId="14_{D740FE21-E254-4A52-9DD7-9E56BA4B32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BSUMMARY" sheetId="1" r:id="rId1"/>
    <sheet name="Cable Calcs" sheetId="2" r:id="rId2"/>
  </sheets>
  <externalReferences>
    <externalReference r:id="rId3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" l="1"/>
  <c r="W23" i="1"/>
  <c r="X23" i="1"/>
  <c r="Y23" i="1"/>
  <c r="Z23" i="1"/>
  <c r="AA23" i="1"/>
  <c r="AB23" i="1"/>
  <c r="AC23" i="1"/>
  <c r="AD23" i="1"/>
  <c r="AE23" i="1"/>
  <c r="W11" i="1"/>
  <c r="X11" i="1"/>
  <c r="Y11" i="1"/>
  <c r="Z11" i="1"/>
  <c r="AA11" i="1"/>
  <c r="AB11" i="1"/>
  <c r="AC11" i="1"/>
  <c r="AD11" i="1"/>
  <c r="AE11" i="1"/>
  <c r="W10" i="1"/>
  <c r="X10" i="1"/>
  <c r="Y10" i="1"/>
  <c r="Z10" i="1"/>
  <c r="AA10" i="1"/>
  <c r="AB10" i="1"/>
  <c r="AC10" i="1"/>
  <c r="AD10" i="1"/>
  <c r="AE10" i="1"/>
  <c r="V23" i="1"/>
  <c r="U23" i="1"/>
  <c r="T23" i="1"/>
  <c r="S23" i="1"/>
  <c r="R23" i="1"/>
  <c r="Q23" i="1"/>
  <c r="P23" i="1"/>
  <c r="O23" i="1"/>
  <c r="V11" i="1"/>
  <c r="U11" i="1"/>
  <c r="T11" i="1"/>
  <c r="S11" i="1"/>
  <c r="R11" i="1"/>
  <c r="Q11" i="1"/>
  <c r="P11" i="1"/>
  <c r="O11" i="1"/>
  <c r="V10" i="1"/>
  <c r="U10" i="1"/>
  <c r="T10" i="1"/>
  <c r="S10" i="1"/>
  <c r="R10" i="1"/>
  <c r="Q10" i="1"/>
  <c r="P10" i="1"/>
  <c r="O10" i="1"/>
  <c r="N23" i="1"/>
  <c r="N11" i="1"/>
  <c r="N10" i="1"/>
  <c r="J23" i="1"/>
  <c r="I23" i="1"/>
  <c r="M11" i="1"/>
  <c r="J11" i="1"/>
  <c r="I11" i="1"/>
  <c r="M10" i="1"/>
  <c r="J10" i="1"/>
  <c r="I10" i="1"/>
  <c r="N3" i="2"/>
  <c r="N2" i="2"/>
  <c r="F3" i="2"/>
  <c r="B7" i="2"/>
  <c r="C4" i="2"/>
  <c r="C3" i="2"/>
  <c r="C2" i="2"/>
  <c r="AD63" i="1"/>
  <c r="AD51" i="1"/>
  <c r="AD50" i="1"/>
  <c r="AC63" i="1"/>
  <c r="AC51" i="1"/>
  <c r="AC50" i="1"/>
  <c r="O50" i="1" l="1"/>
  <c r="P50" i="1"/>
  <c r="Q50" i="1"/>
  <c r="O51" i="1"/>
  <c r="P51" i="1"/>
  <c r="Q51" i="1"/>
  <c r="O63" i="1"/>
  <c r="P63" i="1"/>
  <c r="Q63" i="1"/>
  <c r="T86" i="1" l="1"/>
  <c r="I86" i="1" l="1"/>
  <c r="J86" i="1"/>
  <c r="K86" i="1"/>
  <c r="I45" i="1"/>
  <c r="J45" i="1"/>
  <c r="K45" i="1"/>
  <c r="M45" i="1"/>
  <c r="R45" i="1"/>
  <c r="U45" i="1"/>
  <c r="AA45" i="1"/>
  <c r="H10" i="1"/>
  <c r="H11" i="1"/>
  <c r="H2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H133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H92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H168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H127" i="1"/>
  <c r="D129" i="1" l="1"/>
  <c r="D88" i="1"/>
  <c r="D47" i="1"/>
  <c r="D7" i="1" l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E168" i="1" s="1"/>
  <c r="L145" i="1"/>
  <c r="H145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L104" i="1"/>
  <c r="H104" i="1"/>
  <c r="M86" i="1"/>
  <c r="N86" i="1"/>
  <c r="O86" i="1"/>
  <c r="P86" i="1"/>
  <c r="Q86" i="1"/>
  <c r="R86" i="1"/>
  <c r="S86" i="1"/>
  <c r="U86" i="1"/>
  <c r="V86" i="1"/>
  <c r="W86" i="1"/>
  <c r="X86" i="1"/>
  <c r="Y86" i="1"/>
  <c r="Z86" i="1"/>
  <c r="AA86" i="1"/>
  <c r="AB86" i="1"/>
  <c r="AD86" i="1"/>
  <c r="AE86" i="1"/>
  <c r="L86" i="1"/>
  <c r="H86" i="1"/>
  <c r="N45" i="1"/>
  <c r="O45" i="1"/>
  <c r="P45" i="1"/>
  <c r="Q45" i="1"/>
  <c r="S45" i="1"/>
  <c r="T45" i="1"/>
  <c r="V45" i="1"/>
  <c r="W45" i="1"/>
  <c r="X45" i="1"/>
  <c r="Y45" i="1"/>
  <c r="Z45" i="1"/>
  <c r="AB45" i="1"/>
  <c r="AC45" i="1"/>
  <c r="AD45" i="1"/>
  <c r="AE45" i="1"/>
  <c r="L45" i="1"/>
  <c r="H45" i="1"/>
  <c r="AE132" i="1" l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H132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H91" i="1"/>
</calcChain>
</file>

<file path=xl/sharedStrings.xml><?xml version="1.0" encoding="utf-8"?>
<sst xmlns="http://schemas.openxmlformats.org/spreadsheetml/2006/main" count="91" uniqueCount="63">
  <si>
    <t>TO</t>
  </si>
  <si>
    <t xml:space="preserve">TOTALS CARRIED TO GENERAL SUMMARY  </t>
  </si>
  <si>
    <t>INSTRUCTIONS:</t>
  </si>
  <si>
    <t>SPREADSHEET</t>
  </si>
  <si>
    <t>ITEM_CODE</t>
  </si>
  <si>
    <t>ADDITIONAL_DESCRIPTION</t>
  </si>
  <si>
    <t>Page #</t>
  </si>
  <si>
    <t>Split #</t>
  </si>
  <si>
    <t>Total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</si>
  <si>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</si>
  <si>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</si>
  <si>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</si>
  <si>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</si>
  <si>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</si>
  <si>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</si>
  <si>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</si>
  <si>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</si>
  <si>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INTERSECTION</t>
  </si>
  <si>
    <t xml:space="preserve">TOTALS TO GENERAL SUMMARY  </t>
  </si>
  <si>
    <t>632E40700</t>
  </si>
  <si>
    <t>632E64010</t>
  </si>
  <si>
    <t>632E64950</t>
  </si>
  <si>
    <t>809E69001</t>
  </si>
  <si>
    <t>809E69101</t>
  </si>
  <si>
    <t>$cq001$</t>
  </si>
  <si>
    <t>$cp001$</t>
  </si>
  <si>
    <t>$cp001a$</t>
  </si>
  <si>
    <t>$cp002$</t>
  </si>
  <si>
    <t>$cp002a$</t>
  </si>
  <si>
    <t>$cp003$</t>
  </si>
  <si>
    <t>$cp003a$</t>
  </si>
  <si>
    <t>$cp004$</t>
  </si>
  <si>
    <t>EACH</t>
  </si>
  <si>
    <t>TEST HOLE PERFORMED</t>
  </si>
  <si>
    <t>632E30600</t>
  </si>
  <si>
    <t>7/C</t>
  </si>
  <si>
    <t>7/C total</t>
  </si>
  <si>
    <t>, TYPE III DISTRIBUTION</t>
  </si>
  <si>
    <t>625E32000</t>
  </si>
  <si>
    <t>2C</t>
  </si>
  <si>
    <t>Signal heads needing new conduit</t>
  </si>
  <si>
    <t>messenger wire for 3 adjusted sides</t>
  </si>
  <si>
    <t>tether wire for 3 adjusted sides</t>
  </si>
  <si>
    <t>CCW from NW to NE</t>
  </si>
  <si>
    <t>distribution cable for new lights</t>
  </si>
  <si>
    <t>SP-2</t>
  </si>
  <si>
    <t>SP-4</t>
  </si>
  <si>
    <t>U.S. Route 52 &amp; Charley Creek</t>
  </si>
  <si>
    <t>LS</t>
  </si>
  <si>
    <t>625E23304</t>
  </si>
  <si>
    <t>625E23400</t>
  </si>
  <si>
    <t>632E90300</t>
  </si>
  <si>
    <t xml:space="preserve"> UNLASH AND RELASH MESSENGER WIRE</t>
  </si>
  <si>
    <t>632E90200</t>
  </si>
  <si>
    <t>625E26252</t>
  </si>
  <si>
    <t>632E87140</t>
  </si>
  <si>
    <t>COMBINATION STRAIN POLE, TYPE TC-81.11, DESIGN 12</t>
  </si>
  <si>
    <t>632E90101</t>
  </si>
  <si>
    <t>625E18510</t>
  </si>
  <si>
    <t>632e90300</t>
  </si>
  <si>
    <t xml:space="preserve"> PARTIAL SPAN WIRE INSTALLATION AND SIGNAL HEAD RELOCATION</t>
  </si>
  <si>
    <t>P.61</t>
  </si>
  <si>
    <t>P.62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</si>
</sst>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??/???"/>
    <numFmt numFmtId="165" formatCode="0\)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3" xfId="0" applyFont="1" applyBorder="1" applyAlignment="1">
      <alignment vertical="center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2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22" xfId="0" applyNumberFormat="1" applyFont="1" applyBorder="1" applyAlignment="1">
      <alignment horizontal="center" vertical="center" textRotation="90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center" vertical="center" textRotation="90" wrapText="1"/>
    </xf>
    <xf numFmtId="0" fontId="4" fillId="0" borderId="31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44</xdr:row>
      <xdr:rowOff>0</xdr:rowOff>
    </xdr:from>
    <xdr:to>
      <xdr:col>31</xdr:col>
      <xdr:colOff>0</xdr:colOff>
      <xdr:row>44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45</xdr:row>
      <xdr:rowOff>0</xdr:rowOff>
    </xdr:from>
    <xdr:to>
      <xdr:col>44</xdr:col>
      <xdr:colOff>161925</xdr:colOff>
      <xdr:row>45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45</xdr:row>
      <xdr:rowOff>0</xdr:rowOff>
    </xdr:from>
    <xdr:to>
      <xdr:col>43</xdr:col>
      <xdr:colOff>66675</xdr:colOff>
      <xdr:row>45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BNCad\Bentley\V8i\Client\ODOT\ODOTcadd\Standards\ODOT\GenSum\Add-ins\Item_Master_addin.xlam" TargetMode="External"/><Relationship Id="rId1" Type="http://schemas.openxmlformats.org/officeDocument/2006/relationships/externalLinkPath" Target="file:///L:\BNCad\Bentley\V8i\Client\ODOT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G984">
            <v>0</v>
          </cell>
        </row>
        <row r="985">
          <cell r="A985" t="str">
            <v>511E46512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G1023">
            <v>0</v>
          </cell>
        </row>
        <row r="1024">
          <cell r="A1024" t="str">
            <v>512E10100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C1026" t="str">
            <v>SY</v>
          </cell>
          <cell r="D1026" t="str">
            <v>SEALING CONCRETE BRIDGE DECKS WITH HMWM RESIN</v>
          </cell>
          <cell r="G1026">
            <v>0</v>
          </cell>
        </row>
        <row r="1027">
          <cell r="A1027" t="str">
            <v>512E10301</v>
          </cell>
          <cell r="C1027" t="str">
            <v>SY</v>
          </cell>
          <cell r="D1027" t="str">
            <v>SEALING CONCRETE BRIDGE DECKS WITH HMWM RESIN, AS PER PLAN</v>
          </cell>
          <cell r="G1027">
            <v>0</v>
          </cell>
        </row>
        <row r="1028">
          <cell r="A1028" t="str">
            <v>512E10400</v>
          </cell>
          <cell r="C1028" t="str">
            <v>SY</v>
          </cell>
          <cell r="D1028" t="str">
            <v>TREATING OF CONCRETE BRIDGE DECK WITH SRS</v>
          </cell>
          <cell r="G1028">
            <v>0</v>
          </cell>
        </row>
        <row r="1029">
          <cell r="A1029" t="str">
            <v>512E10401</v>
          </cell>
          <cell r="C1029" t="str">
            <v>SY</v>
          </cell>
          <cell r="D1029" t="str">
            <v>TREATING OF CONCRETE BRIDGE DECK WITH SRS, AS PER PLAN</v>
          </cell>
          <cell r="G1029">
            <v>0</v>
          </cell>
        </row>
        <row r="1030">
          <cell r="A1030" t="str">
            <v>512E10600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C1037" t="str">
            <v>SY</v>
          </cell>
          <cell r="D1037" t="str">
            <v>TYPE A WATERPROOFING</v>
          </cell>
          <cell r="G1037">
            <v>0</v>
          </cell>
        </row>
        <row r="1038">
          <cell r="A1038" t="str">
            <v>512E33301</v>
          </cell>
          <cell r="C1038" t="str">
            <v>SY</v>
          </cell>
          <cell r="D1038" t="str">
            <v>TYPE A WATERPROOFING, AS PER PLAN</v>
          </cell>
          <cell r="G1038">
            <v>0</v>
          </cell>
        </row>
        <row r="1039">
          <cell r="A1039" t="str">
            <v>512E44400</v>
          </cell>
          <cell r="C1039" t="str">
            <v>SY</v>
          </cell>
          <cell r="D1039" t="str">
            <v>TYPE B WATERPROOFING</v>
          </cell>
          <cell r="G1039">
            <v>0</v>
          </cell>
        </row>
        <row r="1040">
          <cell r="A1040" t="str">
            <v>512E44401</v>
          </cell>
          <cell r="C1040" t="str">
            <v>SY</v>
          </cell>
          <cell r="D1040" t="str">
            <v>TYPE B WATERPROOFING, AS PER PLAN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C1124" t="str">
            <v>LS</v>
          </cell>
          <cell r="D1124" t="str">
            <v>SURFACE PREPARATION OF EXISTING STRUCTURAL STEEL, AS PER PLAN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G1247">
            <v>0</v>
          </cell>
        </row>
        <row r="1248">
          <cell r="A1248" t="str">
            <v>516E10001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C1253" t="str">
            <v>FT</v>
          </cell>
          <cell r="D1253" t="str">
            <v>ELASTOMERIC COMPRESSION SEAL</v>
          </cell>
          <cell r="G1253">
            <v>0</v>
          </cell>
        </row>
        <row r="1254">
          <cell r="A1254" t="str">
            <v>516E10901</v>
          </cell>
          <cell r="C1254" t="str">
            <v>FT</v>
          </cell>
          <cell r="D1254" t="str">
            <v>ELASTOMERIC COMPRESSION SEAL, AS PER PLAN</v>
          </cell>
          <cell r="G1254">
            <v>0</v>
          </cell>
        </row>
        <row r="1255">
          <cell r="A1255" t="str">
            <v>516E11210</v>
          </cell>
          <cell r="C1255" t="str">
            <v>FT</v>
          </cell>
          <cell r="D1255" t="str">
            <v>STRUCTURAL EXPANSION JOINT INCLUDING ELASTOMERIC STRIP SEAL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C1268" t="str">
            <v>SF</v>
          </cell>
          <cell r="D1268" t="str">
            <v>1/4" PREFORMED EXPANSION JOINT FILLER</v>
          </cell>
          <cell r="G1268">
            <v>0</v>
          </cell>
        </row>
        <row r="1269">
          <cell r="A1269" t="str">
            <v>516E13001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C1315" t="str">
            <v>EACH</v>
          </cell>
          <cell r="D1315" t="str">
            <v>ELASTOMERIC BEARING WITH INTERNAL LAMINATES ONLY (NEOPRENE), AS PER PLAN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G1405">
            <v>0</v>
          </cell>
        </row>
        <row r="1406">
          <cell r="A1406" t="str">
            <v>517E75601</v>
          </cell>
          <cell r="C1406" t="str">
            <v>FT</v>
          </cell>
          <cell r="D1406" t="str">
            <v>DEEP BEAM BRIDGE RETROFIT RAILING, AS PER PLAN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G1440">
            <v>0</v>
          </cell>
        </row>
        <row r="1441">
          <cell r="A1441" t="str">
            <v>518E40001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G1446">
            <v>0</v>
          </cell>
        </row>
        <row r="1447">
          <cell r="A1447" t="str">
            <v>518E41200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C1451" t="str">
            <v>FT</v>
          </cell>
          <cell r="D1451" t="str">
            <v>8" PERFORATED CORRUGATED STEEL PIPE, 707.01</v>
          </cell>
          <cell r="G1451">
            <v>0</v>
          </cell>
        </row>
        <row r="1452">
          <cell r="A1452" t="str">
            <v>518E42201</v>
          </cell>
          <cell r="C1452" t="str">
            <v>FT</v>
          </cell>
          <cell r="D1452" t="str">
            <v>8" PERFORATED CORRUGATED STEEL PIPE, 707.01, AS PER PLAN</v>
          </cell>
          <cell r="G1452">
            <v>0</v>
          </cell>
        </row>
        <row r="1453">
          <cell r="A1453" t="str">
            <v>518E42300</v>
          </cell>
          <cell r="C1453" t="str">
            <v>FT</v>
          </cell>
          <cell r="D1453" t="str">
            <v>8" NON-PERFORATED CORRUGATED STEEL PIPE, INCLUDING SPECIALS, 707.01</v>
          </cell>
          <cell r="G1453">
            <v>0</v>
          </cell>
        </row>
        <row r="1454">
          <cell r="A1454" t="str">
            <v>518E42301</v>
          </cell>
          <cell r="C1454" t="str">
            <v>FT</v>
          </cell>
          <cell r="D1454" t="str">
            <v>8" NON-PERFORATED CORRUGATED STEEL PIPE, INCLUDING SPECIALS, 707.01, AS PER PLAN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C1462" t="str">
            <v>FT</v>
          </cell>
          <cell r="D1462" t="str">
            <v>PIPE DOWNSPOUT, INCLUDING SPECIALS</v>
          </cell>
          <cell r="G1462">
            <v>1</v>
          </cell>
        </row>
        <row r="1463">
          <cell r="A1463" t="str">
            <v>518E51201</v>
          </cell>
          <cell r="C1463" t="str">
            <v>FT</v>
          </cell>
          <cell r="D1463" t="str">
            <v>PIPE DOWNSPOUT, INCLUDING SPECIALS, AS PER PLAN</v>
          </cell>
          <cell r="G1463">
            <v>1</v>
          </cell>
        </row>
        <row r="1464">
          <cell r="A1464" t="str">
            <v>518E51300</v>
          </cell>
          <cell r="C1464" t="str">
            <v>EACH</v>
          </cell>
          <cell r="D1464" t="str">
            <v>DOWNSPOUT MODIFICATION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G1613">
            <v>0</v>
          </cell>
        </row>
        <row r="1614">
          <cell r="A1614" t="str">
            <v>524E95522</v>
          </cell>
          <cell r="C1614" t="str">
            <v>FT</v>
          </cell>
          <cell r="D1614" t="str">
            <v>DRILLED SHAFTS, 90" DIAMETER, ABOVE BEDROCK WITH QC/QA</v>
          </cell>
          <cell r="G1614">
            <v>0</v>
          </cell>
        </row>
        <row r="1615">
          <cell r="A1615" t="str">
            <v>524E95524</v>
          </cell>
          <cell r="C1615" t="str">
            <v>FT</v>
          </cell>
          <cell r="D1615" t="str">
            <v>DRILLED SHAFTS, 90" DIAMETER, INTO BEDROCK WITH QC/QA</v>
          </cell>
          <cell r="G1615">
            <v>0</v>
          </cell>
        </row>
        <row r="1616">
          <cell r="A1616" t="str">
            <v>524E95525</v>
          </cell>
          <cell r="C1616" t="str">
            <v>FT</v>
          </cell>
          <cell r="D1616" t="str">
            <v>DRILLED SHAFTS, 90" DIAMETER, INTO BEDROCK WITH QC/QA, AS PER PLAN</v>
          </cell>
          <cell r="G1616">
            <v>0</v>
          </cell>
        </row>
        <row r="1617">
          <cell r="A1617" t="str">
            <v>524E95530</v>
          </cell>
          <cell r="C1617" t="str">
            <v>FT</v>
          </cell>
          <cell r="D1617" t="str">
            <v>DRILLED SHAFTS, 96" DIAMETER WITH QC/QA</v>
          </cell>
          <cell r="G1617">
            <v>0</v>
          </cell>
        </row>
        <row r="1618">
          <cell r="A1618" t="str">
            <v>524E95532</v>
          </cell>
          <cell r="C1618" t="str">
            <v>FT</v>
          </cell>
          <cell r="D1618" t="str">
            <v>DRILLED SHAFTS, 96" DIAMETER, ABOVE BEDROCK WITH QC/QA</v>
          </cell>
          <cell r="G1618">
            <v>0</v>
          </cell>
        </row>
        <row r="1619">
          <cell r="A1619" t="str">
            <v>524E95533</v>
          </cell>
          <cell r="C1619" t="str">
            <v>FT</v>
          </cell>
          <cell r="D1619" t="str">
            <v>DRILLED SHAFTS, 96" DIAMETER, ABOVE BEDROCK WITH QC/QA, AS PER PLAN</v>
          </cell>
          <cell r="G1619">
            <v>0</v>
          </cell>
        </row>
        <row r="1620">
          <cell r="A1620" t="str">
            <v>524E95534</v>
          </cell>
          <cell r="C1620" t="str">
            <v>FT</v>
          </cell>
          <cell r="D1620" t="str">
            <v>DRILLED SHAFTS, 96" DIAMETER, INTO BEDROCK WITH QC/QA</v>
          </cell>
          <cell r="G1620">
            <v>0</v>
          </cell>
        </row>
        <row r="1621">
          <cell r="A1621" t="str">
            <v>526E10000</v>
          </cell>
          <cell r="C1621" t="str">
            <v>SY</v>
          </cell>
          <cell r="D1621" t="str">
            <v>REINFORCED CONCRETE APPROACH SLABS (T=12")</v>
          </cell>
          <cell r="G1621">
            <v>0</v>
          </cell>
        </row>
        <row r="1622">
          <cell r="A1622" t="str">
            <v>526E10001</v>
          </cell>
          <cell r="C1622" t="str">
            <v>SY</v>
          </cell>
          <cell r="D1622" t="str">
            <v>REINFORCED CONCRETE APPROACH SLABS (T=12"), AS PER PLAN</v>
          </cell>
          <cell r="G1622">
            <v>0</v>
          </cell>
        </row>
        <row r="1623">
          <cell r="A1623" t="str">
            <v>526E10010</v>
          </cell>
          <cell r="C1623" t="str">
            <v>SY</v>
          </cell>
          <cell r="D1623" t="str">
            <v>REINFORCED CONCRETE APPROACH SLABS WITH QC/QA (T=12")</v>
          </cell>
          <cell r="G1623">
            <v>0</v>
          </cell>
        </row>
        <row r="1624">
          <cell r="A1624" t="str">
            <v>526E10011</v>
          </cell>
          <cell r="C1624" t="str">
            <v>SY</v>
          </cell>
          <cell r="D1624" t="str">
            <v>REINFORCED CONCRETE APPROACH SLABS WITH QC/QA (T=12"), AS PER PLAN</v>
          </cell>
          <cell r="G1624">
            <v>0</v>
          </cell>
        </row>
        <row r="1625">
          <cell r="A1625" t="str">
            <v>526E15000</v>
          </cell>
          <cell r="C1625" t="str">
            <v>SY</v>
          </cell>
          <cell r="D1625" t="str">
            <v>REINFORCED CONCRETE APPROACH SLABS (T=13")</v>
          </cell>
          <cell r="G1625">
            <v>0</v>
          </cell>
        </row>
        <row r="1626">
          <cell r="A1626" t="str">
            <v>526E15001</v>
          </cell>
          <cell r="C1626" t="str">
            <v>SY</v>
          </cell>
          <cell r="D1626" t="str">
            <v>REINFORCED CONCRETE APPROACH SLABS (T=13"), AS PER PLAN</v>
          </cell>
          <cell r="G1626">
            <v>0</v>
          </cell>
        </row>
        <row r="1627">
          <cell r="A1627" t="str">
            <v>526E15010</v>
          </cell>
          <cell r="C1627" t="str">
            <v>SY</v>
          </cell>
          <cell r="D1627" t="str">
            <v>REINFORCED CONCRETE APPROACH SLABS WITH QC/QA (T=13")</v>
          </cell>
          <cell r="G1627">
            <v>0</v>
          </cell>
        </row>
        <row r="1628">
          <cell r="A1628" t="str">
            <v>526E15011</v>
          </cell>
          <cell r="C1628" t="str">
            <v>SY</v>
          </cell>
          <cell r="D1628" t="str">
            <v>REINFORCED CONCRETE APPROACH SLABS WITH QC/QA (T=13"), AS PER PLAN</v>
          </cell>
          <cell r="G1628">
            <v>0</v>
          </cell>
        </row>
        <row r="1629">
          <cell r="A1629" t="str">
            <v>526E25000</v>
          </cell>
          <cell r="C1629" t="str">
            <v>SY</v>
          </cell>
          <cell r="D1629" t="str">
            <v>REINFORCED CONCRETE APPROACH SLABS (T=15")</v>
          </cell>
          <cell r="G1629">
            <v>0</v>
          </cell>
        </row>
        <row r="1630">
          <cell r="A1630" t="str">
            <v>526E25001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C1635" t="str">
            <v>SY</v>
          </cell>
          <cell r="D1635" t="str">
            <v>REINFORCED CONCRETE APPROACH SLABS WITH QC/QA (T=17")</v>
          </cell>
          <cell r="G1635">
            <v>0</v>
          </cell>
        </row>
        <row r="1636">
          <cell r="A1636" t="str">
            <v>526E30011</v>
          </cell>
          <cell r="C1636" t="str">
            <v>SY</v>
          </cell>
          <cell r="D1636" t="str">
            <v>REINFORCED CONCRETE APPROACH SLABS WITH QC/QA (T=17"), AS PER PLAN</v>
          </cell>
          <cell r="G1636">
            <v>0</v>
          </cell>
        </row>
        <row r="1637">
          <cell r="A1637" t="str">
            <v>526E35000</v>
          </cell>
          <cell r="C1637" t="str">
            <v>SY</v>
          </cell>
          <cell r="D1637" t="str">
            <v>REINFORCED CONCRETE APPROACH SLABS (VARIABLE THICKNESS)</v>
          </cell>
          <cell r="G1637">
            <v>0</v>
          </cell>
        </row>
        <row r="1638">
          <cell r="A1638" t="str">
            <v>526E35001</v>
          </cell>
          <cell r="C1638" t="str">
            <v>SY</v>
          </cell>
          <cell r="D1638" t="str">
            <v>REINFORCED CONCRETE APPROACH SLABS (VARIABLE THICKNESS), AS PER PLAN</v>
          </cell>
          <cell r="G1638">
            <v>0</v>
          </cell>
        </row>
        <row r="1639">
          <cell r="A1639" t="str">
            <v>526E35010</v>
          </cell>
          <cell r="C1639" t="str">
            <v>SY</v>
          </cell>
          <cell r="D1639" t="str">
            <v>REINFORCED CONCRETE APPROACH SLABS WITH QC/QA (VARIABLE THICKNESS)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G1803">
            <v>0</v>
          </cell>
        </row>
        <row r="1804">
          <cell r="A1804" t="str">
            <v>605E06001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C1818" t="str">
            <v>FT</v>
          </cell>
          <cell r="D1818" t="str">
            <v>6" UNCLASSIFIED PIPE UNDERDRAINS, AS PER PLAN</v>
          </cell>
          <cell r="G1818">
            <v>0</v>
          </cell>
        </row>
        <row r="1819">
          <cell r="A1819" t="str">
            <v>605E13402</v>
          </cell>
          <cell r="C1819" t="str">
            <v>FT</v>
          </cell>
          <cell r="D1819" t="str">
            <v>6" UNCLASSIFIED PIPE UNDERDRAINS FOR SPRINGS</v>
          </cell>
          <cell r="G1819">
            <v>0</v>
          </cell>
        </row>
        <row r="1820">
          <cell r="A1820" t="str">
            <v>605E13403</v>
          </cell>
          <cell r="C1820" t="str">
            <v>FT</v>
          </cell>
          <cell r="D1820" t="str">
            <v>6" UNCLASSIFIED PIPE UNDERDRAINS FOR SPRINGS, AS PER PLAN</v>
          </cell>
          <cell r="G1820">
            <v>0</v>
          </cell>
        </row>
        <row r="1821">
          <cell r="A1821" t="str">
            <v>605E13410</v>
          </cell>
          <cell r="C1821" t="str">
            <v>FT</v>
          </cell>
          <cell r="D1821" t="str">
            <v>6" UNCLASSIFIED PIPE UNDERDRAINS WITH GEOTEXTILE FABRIC</v>
          </cell>
          <cell r="G1821">
            <v>0</v>
          </cell>
        </row>
        <row r="1822">
          <cell r="A1822" t="str">
            <v>605E13411</v>
          </cell>
          <cell r="C1822" t="str">
            <v>FT</v>
          </cell>
          <cell r="D1822" t="str">
            <v>6" UNCLASSIFIED PIPE UNDERDRAINS WITH GEOTEXTILE FABRIC, AS PER PLAN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C2209" t="str">
            <v>SY</v>
          </cell>
          <cell r="D2209" t="str">
            <v>6" CONCRETE TRAFFIC ISLAND, AS PER PLAN</v>
          </cell>
          <cell r="G2209">
            <v>0</v>
          </cell>
        </row>
        <row r="2210">
          <cell r="A2210" t="str">
            <v>609E56000</v>
          </cell>
          <cell r="C2210" t="str">
            <v>CY</v>
          </cell>
          <cell r="D2210" t="str">
            <v>6" CONCRETE TRAFFIC ISLAND</v>
          </cell>
          <cell r="G2210">
            <v>0</v>
          </cell>
        </row>
        <row r="2211">
          <cell r="A2211" t="str">
            <v>609E57000</v>
          </cell>
          <cell r="C2211" t="str">
            <v>SY</v>
          </cell>
          <cell r="D2211" t="str">
            <v>8" CONCRETE TRAFFIC ISLAND</v>
          </cell>
          <cell r="G2211">
            <v>0</v>
          </cell>
        </row>
        <row r="2212">
          <cell r="A2212" t="str">
            <v>609E57001</v>
          </cell>
          <cell r="C2212" t="str">
            <v>SY</v>
          </cell>
          <cell r="D2212" t="str">
            <v>8" CONCRETE TRAFFIC ISLAND, AS PER PLAN</v>
          </cell>
          <cell r="G2212">
            <v>0</v>
          </cell>
        </row>
        <row r="2213">
          <cell r="A2213" t="str">
            <v>609E57500</v>
          </cell>
          <cell r="C2213" t="str">
            <v>CY</v>
          </cell>
          <cell r="D2213" t="str">
            <v>8" CONCRETE TRAFFIC ISLAND</v>
          </cell>
          <cell r="G2213">
            <v>0</v>
          </cell>
        </row>
        <row r="2214">
          <cell r="A2214" t="str">
            <v>609E57501</v>
          </cell>
          <cell r="C2214" t="str">
            <v>CY</v>
          </cell>
          <cell r="D2214" t="str">
            <v>8" CONCRETE TRAFFIC ISLAND, AS PER PLAN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G2688">
            <v>0</v>
          </cell>
        </row>
        <row r="2689">
          <cell r="A2689" t="str">
            <v>611E96470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G2695">
            <v>0</v>
          </cell>
        </row>
        <row r="2696">
          <cell r="A2696" t="str">
            <v>611E96479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G2702">
            <v>0</v>
          </cell>
        </row>
        <row r="2703">
          <cell r="A2703" t="str">
            <v>611E96486</v>
          </cell>
          <cell r="C2703" t="str">
            <v>FT</v>
          </cell>
          <cell r="D2703" t="str">
            <v>20' X 7' CONDUIT, TYPE A, 706.05</v>
          </cell>
          <cell r="G2703">
            <v>0</v>
          </cell>
        </row>
        <row r="2704">
          <cell r="A2704" t="str">
            <v>611E96487</v>
          </cell>
          <cell r="C2704" t="str">
            <v>FT</v>
          </cell>
          <cell r="D2704" t="str">
            <v>20' X 7' CONDUIT, TYPE A, 706.05, AS PER PLAN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G2914">
            <v>0</v>
          </cell>
        </row>
        <row r="2915">
          <cell r="A2915" t="str">
            <v>611E99641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G2931">
            <v>0</v>
          </cell>
        </row>
        <row r="2932">
          <cell r="A2932" t="str">
            <v>611E99734</v>
          </cell>
          <cell r="C2932" t="str">
            <v>EACH</v>
          </cell>
          <cell r="D2932" t="str">
            <v>JUNCTION CHAMBER RECONSTRUCTED TO GRADE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C3013" t="str">
            <v>EACH</v>
          </cell>
          <cell r="D3013" t="str">
            <v>BARRIER REFLECTOR, TYPE 5</v>
          </cell>
          <cell r="G3013">
            <v>1</v>
          </cell>
        </row>
        <row r="3014">
          <cell r="A3014" t="str">
            <v>614E13350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G3809">
            <v>0</v>
          </cell>
        </row>
        <row r="3810">
          <cell r="A3810" t="str">
            <v>625E75503</v>
          </cell>
          <cell r="C3810" t="str">
            <v>EACH</v>
          </cell>
          <cell r="D3810" t="str">
            <v>PORTION OF LIGHT POLE FOUNDATION REMOVED, AS PER PLAN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C4080" t="str">
            <v>EACH</v>
          </cell>
          <cell r="D4080" t="str">
            <v>SPAN WIRE SIGN SUPPORT, TYPE TC-17.10, DESIGN 9</v>
          </cell>
          <cell r="G4080">
            <v>0</v>
          </cell>
        </row>
        <row r="4081">
          <cell r="A4081" t="str">
            <v>630E75901</v>
          </cell>
          <cell r="C4081" t="str">
            <v>EACH</v>
          </cell>
          <cell r="D4081" t="str">
            <v>SPAN WIRE SIGN SUPPORT, TYPE TC-17.10, DESIGN 9, AS PER PLAN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G4286">
            <v>0</v>
          </cell>
        </row>
        <row r="4287">
          <cell r="A4287" t="str">
            <v>630E89818</v>
          </cell>
          <cell r="C4287" t="str">
            <v>EACH</v>
          </cell>
          <cell r="D4287" t="str">
            <v>REMOVAL OF WOOD POLE AND DELIVERY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G4412">
            <v>0</v>
          </cell>
        </row>
        <row r="4413">
          <cell r="A4413" t="str">
            <v>632E04817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G4900">
            <v>0</v>
          </cell>
        </row>
        <row r="4901">
          <cell r="A4901" t="str">
            <v>632E89611</v>
          </cell>
          <cell r="C4901" t="str">
            <v>EACH</v>
          </cell>
          <cell r="D4901" t="str">
            <v>PEDESTAL, 9', AS PER PLAN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C5360" t="str">
            <v>EACH</v>
          </cell>
          <cell r="D5360" t="str">
            <v>10" X 10" TAPPING SLEEVE, VALVE AND VALVE BOX</v>
          </cell>
          <cell r="G5360">
            <v>0</v>
          </cell>
        </row>
        <row r="5361">
          <cell r="A5361" t="str">
            <v>638E09521</v>
          </cell>
          <cell r="C5361" t="str">
            <v>EACH</v>
          </cell>
          <cell r="D5361" t="str">
            <v>10" X 10" TAPPING SLEEVE, VALVE AND VALVE BOX, AS PER PLAN</v>
          </cell>
          <cell r="G5361">
            <v>0</v>
          </cell>
        </row>
        <row r="5362">
          <cell r="A5362" t="str">
            <v>638E09600</v>
          </cell>
          <cell r="C5362" t="str">
            <v>EACH</v>
          </cell>
          <cell r="D5362" t="str">
            <v>12" X 4" TAPPING SLEEVE, VALVE AND VALVE BOX</v>
          </cell>
          <cell r="G5362">
            <v>0</v>
          </cell>
        </row>
        <row r="5363">
          <cell r="A5363" t="str">
            <v>638E09700</v>
          </cell>
          <cell r="C5363" t="str">
            <v>EACH</v>
          </cell>
          <cell r="D5363" t="str">
            <v>12" X 6" TAPPING SLEEVE, VALVE AND VALVE BOX</v>
          </cell>
          <cell r="G5363">
            <v>0</v>
          </cell>
        </row>
        <row r="5364">
          <cell r="A5364" t="str">
            <v>638E09701</v>
          </cell>
          <cell r="C5364" t="str">
            <v>EACH</v>
          </cell>
          <cell r="D5364" t="str">
            <v>12" X 6" TAPPING SLEEVE, VALVE AND VALVE BOX, AS PER PLAN</v>
          </cell>
          <cell r="G5364">
            <v>0</v>
          </cell>
        </row>
        <row r="5365">
          <cell r="A5365" t="str">
            <v>638E09710</v>
          </cell>
          <cell r="C5365" t="str">
            <v>EACH</v>
          </cell>
          <cell r="D5365" t="str">
            <v>12" X 8" TAPPING SLEEVE, VALVE AND VALVE BOX</v>
          </cell>
          <cell r="G5365">
            <v>0</v>
          </cell>
        </row>
        <row r="5366">
          <cell r="A5366" t="str">
            <v>638E09711</v>
          </cell>
          <cell r="C5366" t="str">
            <v>EACH</v>
          </cell>
          <cell r="D5366" t="str">
            <v>12" X 8" TAPPING SLEEVE, VALVE AND VALVE BOX, AS PER PLAN</v>
          </cell>
          <cell r="G5366">
            <v>0</v>
          </cell>
        </row>
        <row r="5367">
          <cell r="A5367" t="str">
            <v>638E09714</v>
          </cell>
          <cell r="C5367" t="str">
            <v>EACH</v>
          </cell>
          <cell r="D5367" t="str">
            <v>12" X 10" TAPPING SLEEVE, VALVE AND VALVE BOX</v>
          </cell>
          <cell r="G5367">
            <v>0</v>
          </cell>
        </row>
        <row r="5368">
          <cell r="A5368" t="str">
            <v>638E09800</v>
          </cell>
          <cell r="C5368" t="str">
            <v>EACH</v>
          </cell>
          <cell r="D5368" t="str">
            <v>12" X 12" TAPPING SLEEVE, VALVE AND VALVE BOX</v>
          </cell>
          <cell r="G5368">
            <v>0</v>
          </cell>
        </row>
        <row r="5369">
          <cell r="A5369" t="str">
            <v>638E09801</v>
          </cell>
          <cell r="C5369" t="str">
            <v>EACH</v>
          </cell>
          <cell r="D5369" t="str">
            <v>12" X 12" TAPPING SLEEVE, VALVE AND VALVE BOX, AS PER PLAN</v>
          </cell>
          <cell r="G5369">
            <v>0</v>
          </cell>
        </row>
        <row r="5370">
          <cell r="A5370" t="str">
            <v>638E09808</v>
          </cell>
          <cell r="C5370" t="str">
            <v>EACH</v>
          </cell>
          <cell r="D5370" t="str">
            <v>14" X 14" TAPPING SLEEVE, VALVE AND VALVE BOX</v>
          </cell>
          <cell r="G5370">
            <v>0</v>
          </cell>
        </row>
        <row r="5371">
          <cell r="A5371" t="str">
            <v>638E09810</v>
          </cell>
          <cell r="C5371" t="str">
            <v>EACH</v>
          </cell>
          <cell r="D5371" t="str">
            <v>14" X 6" TAPPING SLEEVE, VALVE AND VALVE BOX</v>
          </cell>
          <cell r="G5371">
            <v>0</v>
          </cell>
        </row>
        <row r="5372">
          <cell r="A5372" t="str">
            <v>638E09890</v>
          </cell>
          <cell r="C5372" t="str">
            <v>EACH</v>
          </cell>
          <cell r="D5372" t="str">
            <v>16" X 6" TAPPING SLEEVE, VALVE AND VALVE BOX</v>
          </cell>
          <cell r="G5372">
            <v>0</v>
          </cell>
        </row>
        <row r="5373">
          <cell r="A5373" t="str">
            <v>638E09894</v>
          </cell>
          <cell r="C5373" t="str">
            <v>EACH</v>
          </cell>
          <cell r="D5373" t="str">
            <v>16" X 8" TAPPING SLEEVE, VALVE AND VALVE BOX</v>
          </cell>
          <cell r="G5373">
            <v>0</v>
          </cell>
        </row>
        <row r="5374">
          <cell r="A5374" t="str">
            <v>638E09895</v>
          </cell>
          <cell r="C5374" t="str">
            <v>EACH</v>
          </cell>
          <cell r="D5374" t="str">
            <v>16" X 8" TAPPING SLEEVE, VALVE AND VALVE BOX, AS PER PLAN</v>
          </cell>
          <cell r="G5374">
            <v>0</v>
          </cell>
        </row>
        <row r="5375">
          <cell r="A5375" t="str">
            <v>638E09900</v>
          </cell>
          <cell r="C5375" t="str">
            <v>EACH</v>
          </cell>
          <cell r="D5375" t="str">
            <v>16" X 10" TAPPING SLEEVE, VALVE AND VALVE BOX</v>
          </cell>
          <cell r="G5375">
            <v>0</v>
          </cell>
        </row>
        <row r="5376">
          <cell r="A5376" t="str">
            <v>638E09908</v>
          </cell>
          <cell r="C5376" t="str">
            <v>EACH</v>
          </cell>
          <cell r="D5376" t="str">
            <v>16" X 12" TAPPING SLEEVE, VALVE AND VALVE BOX</v>
          </cell>
          <cell r="G5376">
            <v>0</v>
          </cell>
        </row>
        <row r="5377">
          <cell r="A5377" t="str">
            <v>638E09909</v>
          </cell>
          <cell r="C5377" t="str">
            <v>EACH</v>
          </cell>
          <cell r="D5377" t="str">
            <v>16" X 12" TAPPING SLEEVE, VALVE AND VALVE BOX, AS PER PLAN</v>
          </cell>
          <cell r="G5377">
            <v>0</v>
          </cell>
        </row>
        <row r="5378">
          <cell r="A5378" t="str">
            <v>638E09910</v>
          </cell>
          <cell r="C5378" t="str">
            <v>EACH</v>
          </cell>
          <cell r="D5378" t="str">
            <v>16" X 16" TAPPING SLEEVE, VALVE AND VALVE BOX</v>
          </cell>
          <cell r="G5378">
            <v>0</v>
          </cell>
        </row>
        <row r="5379">
          <cell r="A5379" t="str">
            <v>638E09920</v>
          </cell>
          <cell r="C5379" t="str">
            <v>EACH</v>
          </cell>
          <cell r="D5379" t="str">
            <v>18" X 18" TAPPING SLEEVE, VALVE AND VALVE BOX</v>
          </cell>
          <cell r="G5379">
            <v>0</v>
          </cell>
        </row>
        <row r="5380">
          <cell r="A5380" t="str">
            <v>638E10000</v>
          </cell>
          <cell r="C5380" t="str">
            <v>EACH</v>
          </cell>
          <cell r="D5380" t="str">
            <v>20" X 16" TAPPING SLEEVE, VALVE AND VALVE BOX</v>
          </cell>
          <cell r="G5380">
            <v>0</v>
          </cell>
        </row>
        <row r="5381">
          <cell r="A5381" t="str">
            <v>638E10010</v>
          </cell>
          <cell r="C5381" t="str">
            <v>EACH</v>
          </cell>
          <cell r="D5381" t="str">
            <v>20" X 20" TAPPING SLEEVE, VALVE AND VALVE BOX</v>
          </cell>
          <cell r="G5381">
            <v>0</v>
          </cell>
        </row>
        <row r="5382">
          <cell r="A5382" t="str">
            <v>638E10011</v>
          </cell>
          <cell r="C5382" t="str">
            <v>EACH</v>
          </cell>
          <cell r="D5382" t="str">
            <v>20" X 20" TAPPING SLEEVE, VALVE AND VALVE BOX, AS PER PLAN</v>
          </cell>
          <cell r="G5382">
            <v>0</v>
          </cell>
        </row>
        <row r="5383">
          <cell r="A5383" t="str">
            <v>638E10100</v>
          </cell>
          <cell r="C5383" t="str">
            <v>EACH</v>
          </cell>
          <cell r="D5383" t="str">
            <v>4" FIRE HYDRANT</v>
          </cell>
          <cell r="G5383">
            <v>0</v>
          </cell>
        </row>
        <row r="5384">
          <cell r="A5384" t="str">
            <v>638E10101</v>
          </cell>
          <cell r="C5384" t="str">
            <v>EACH</v>
          </cell>
          <cell r="D5384" t="str">
            <v>4" FIRE HYDRANT, AS PER PLAN</v>
          </cell>
          <cell r="G5384">
            <v>0</v>
          </cell>
        </row>
        <row r="5385">
          <cell r="A5385" t="str">
            <v>638E10200</v>
          </cell>
          <cell r="C5385" t="str">
            <v>EACH</v>
          </cell>
          <cell r="D5385" t="str">
            <v>6" FIRE HYDRANT</v>
          </cell>
          <cell r="G5385">
            <v>0</v>
          </cell>
        </row>
        <row r="5386">
          <cell r="A5386" t="str">
            <v>638E10201</v>
          </cell>
          <cell r="C5386" t="str">
            <v>EACH</v>
          </cell>
          <cell r="D5386" t="str">
            <v>6" FIRE HYDRANT, AS PER PLAN</v>
          </cell>
          <cell r="G5386">
            <v>0</v>
          </cell>
        </row>
        <row r="5387">
          <cell r="A5387" t="str">
            <v>638E10300</v>
          </cell>
          <cell r="C5387" t="str">
            <v>EACH</v>
          </cell>
          <cell r="D5387" t="str">
            <v>FIRE HYDRANT EXTENDED AND ADJUSTED TO GRADE</v>
          </cell>
          <cell r="G5387">
            <v>0</v>
          </cell>
        </row>
        <row r="5388">
          <cell r="A5388" t="str">
            <v>638E10301</v>
          </cell>
          <cell r="C5388" t="str">
            <v>EACH</v>
          </cell>
          <cell r="D5388" t="str">
            <v>FIRE HYDRANT EXTENDED AND ADJUSTED TO GRADE, AS PER PLAN</v>
          </cell>
          <cell r="G5388">
            <v>0</v>
          </cell>
        </row>
        <row r="5389">
          <cell r="A5389" t="str">
            <v>638E10400</v>
          </cell>
          <cell r="C5389" t="str">
            <v>EACH</v>
          </cell>
          <cell r="D5389" t="str">
            <v>FIRE HYDRANT ADJUSTED TO GRADE</v>
          </cell>
          <cell r="G5389">
            <v>0</v>
          </cell>
        </row>
        <row r="5390">
          <cell r="A5390" t="str">
            <v>638E10401</v>
          </cell>
          <cell r="C5390" t="str">
            <v>EACH</v>
          </cell>
          <cell r="D5390" t="str">
            <v>FIRE HYDRANT ADJUSTED TO GRADE, AS PER PLAN</v>
          </cell>
          <cell r="G5390">
            <v>0</v>
          </cell>
        </row>
        <row r="5391">
          <cell r="A5391" t="str">
            <v>638E10480</v>
          </cell>
          <cell r="C5391" t="str">
            <v>EACH</v>
          </cell>
          <cell r="D5391" t="str">
            <v>FIRE HYDRANT REMOVED</v>
          </cell>
          <cell r="G5391">
            <v>0</v>
          </cell>
        </row>
        <row r="5392">
          <cell r="A5392" t="str">
            <v>638E10481</v>
          </cell>
          <cell r="C5392" t="str">
            <v>EACH</v>
          </cell>
          <cell r="D5392" t="str">
            <v>FIRE HYDRANT REMOVED, AS PER PLAN</v>
          </cell>
          <cell r="G5392">
            <v>0</v>
          </cell>
        </row>
        <row r="5393">
          <cell r="A5393" t="str">
            <v>638E10500</v>
          </cell>
          <cell r="C5393" t="str">
            <v>EACH</v>
          </cell>
          <cell r="D5393" t="str">
            <v>FIRE HYDRANT REMOVED AND RESET</v>
          </cell>
          <cell r="G5393">
            <v>0</v>
          </cell>
        </row>
        <row r="5394">
          <cell r="A5394" t="str">
            <v>638E10501</v>
          </cell>
          <cell r="C5394" t="str">
            <v>EACH</v>
          </cell>
          <cell r="D5394" t="str">
            <v>FIRE HYDRANT REMOVED AND RESET, AS PER PLAN</v>
          </cell>
          <cell r="G5394">
            <v>0</v>
          </cell>
        </row>
        <row r="5395">
          <cell r="A5395" t="str">
            <v>638E10600</v>
          </cell>
          <cell r="C5395" t="str">
            <v>EACH</v>
          </cell>
          <cell r="D5395" t="str">
            <v>FIRE HYDRANT AND GATE VALVE REMOVED AND RESET</v>
          </cell>
          <cell r="G5395">
            <v>0</v>
          </cell>
        </row>
        <row r="5396">
          <cell r="A5396" t="str">
            <v>638E10601</v>
          </cell>
          <cell r="C5396" t="str">
            <v>EACH</v>
          </cell>
          <cell r="D5396" t="str">
            <v>FIRE HYDRANT AND GATE VALVE REMOVED AND RESET, AS PER PLAN</v>
          </cell>
          <cell r="G5396">
            <v>0</v>
          </cell>
        </row>
        <row r="5397">
          <cell r="A5397" t="str">
            <v>638E10700</v>
          </cell>
          <cell r="C5397" t="str">
            <v>EACH</v>
          </cell>
          <cell r="D5397" t="str">
            <v>FIRE HYDRANT REMOVED AND DISPOSED OF</v>
          </cell>
          <cell r="G5397">
            <v>0</v>
          </cell>
        </row>
        <row r="5398">
          <cell r="A5398" t="str">
            <v>638E10701</v>
          </cell>
          <cell r="C5398" t="str">
            <v>EACH</v>
          </cell>
          <cell r="D5398" t="str">
            <v>FIRE HYDRANT REMOVED AND DISPOSED OF, AS PER PLAN</v>
          </cell>
          <cell r="G5398">
            <v>0</v>
          </cell>
        </row>
        <row r="5399">
          <cell r="A5399" t="str">
            <v>638E10800</v>
          </cell>
          <cell r="C5399" t="str">
            <v>EACH</v>
          </cell>
          <cell r="D5399" t="str">
            <v>VALVE BOX ADJUSTED TO GRADE</v>
          </cell>
          <cell r="G5399">
            <v>0</v>
          </cell>
        </row>
        <row r="5400">
          <cell r="A5400" t="str">
            <v>638E10801</v>
          </cell>
          <cell r="C5400" t="str">
            <v>EACH</v>
          </cell>
          <cell r="D5400" t="str">
            <v>VALVE BOX ADJUSTED TO GRADE, AS PER PLAN</v>
          </cell>
          <cell r="G5400">
            <v>0</v>
          </cell>
        </row>
        <row r="5401">
          <cell r="A5401" t="str">
            <v>638E10900</v>
          </cell>
          <cell r="C5401" t="str">
            <v>EACH</v>
          </cell>
          <cell r="D5401" t="str">
            <v>SERVICE BOX ADJUSTED TO GRADE</v>
          </cell>
          <cell r="G5401">
            <v>0</v>
          </cell>
        </row>
        <row r="5402">
          <cell r="A5402" t="str">
            <v>638E10901</v>
          </cell>
          <cell r="C5402" t="str">
            <v>EACH</v>
          </cell>
          <cell r="D5402" t="str">
            <v>SERVICE BOX ADJUSTED TO GRADE, AS PER PLAN</v>
          </cell>
          <cell r="G5402">
            <v>0</v>
          </cell>
        </row>
        <row r="5403">
          <cell r="A5403" t="str">
            <v>638E11100</v>
          </cell>
          <cell r="C5403" t="str">
            <v>EACH</v>
          </cell>
          <cell r="D5403" t="str">
            <v>METER AND CHAMBER REMOVED AND RESET</v>
          </cell>
          <cell r="G5403">
            <v>0</v>
          </cell>
        </row>
        <row r="5404">
          <cell r="A5404" t="str">
            <v>638E11101</v>
          </cell>
          <cell r="C5404" t="str">
            <v>EACH</v>
          </cell>
          <cell r="D5404" t="str">
            <v>METER AND CHAMBER REMOVED AND RESET, AS PER PLAN</v>
          </cell>
          <cell r="G5404">
            <v>0</v>
          </cell>
        </row>
        <row r="5405">
          <cell r="A5405" t="str">
            <v>638E11102</v>
          </cell>
          <cell r="C5405" t="str">
            <v>EACH</v>
          </cell>
          <cell r="D5405" t="str">
            <v>METER AND VAULT REMOVED AND RESET</v>
          </cell>
          <cell r="G5405">
            <v>0</v>
          </cell>
        </row>
        <row r="5406">
          <cell r="A5406" t="str">
            <v>638E11103</v>
          </cell>
          <cell r="C5406" t="str">
            <v>EACH</v>
          </cell>
          <cell r="D5406" t="str">
            <v>METER AND VAULT REMOVED AND RESET, AS PER PLAN</v>
          </cell>
          <cell r="G5406">
            <v>0</v>
          </cell>
        </row>
        <row r="5407">
          <cell r="A5407" t="str">
            <v>638E11200</v>
          </cell>
          <cell r="C5407" t="str">
            <v>EACH</v>
          </cell>
          <cell r="D5407" t="str">
            <v>METER, SETTING, STOP AND CHAMBER</v>
          </cell>
          <cell r="G5407">
            <v>0</v>
          </cell>
        </row>
        <row r="5408">
          <cell r="A5408" t="str">
            <v>638E11201</v>
          </cell>
          <cell r="C5408" t="str">
            <v>EACH</v>
          </cell>
          <cell r="D5408" t="str">
            <v>METER, SETTING, STOP AND CHAMBER, AS PER PLAN</v>
          </cell>
          <cell r="G5408">
            <v>0</v>
          </cell>
        </row>
        <row r="5409">
          <cell r="A5409" t="str">
            <v>638E11296</v>
          </cell>
          <cell r="C5409" t="str">
            <v>EACH</v>
          </cell>
          <cell r="D5409" t="str">
            <v>3/4" AIR RELEASE VALVE</v>
          </cell>
          <cell r="G5409">
            <v>0</v>
          </cell>
        </row>
        <row r="5410">
          <cell r="A5410" t="str">
            <v>638E11297</v>
          </cell>
          <cell r="C5410" t="str">
            <v>EACH</v>
          </cell>
          <cell r="D5410" t="str">
            <v>3/4" AIR RELEASE VALVE, AS PER PLAN</v>
          </cell>
          <cell r="G5410">
            <v>0</v>
          </cell>
        </row>
        <row r="5411">
          <cell r="A5411" t="str">
            <v>638E11300</v>
          </cell>
          <cell r="C5411" t="str">
            <v>EACH</v>
          </cell>
          <cell r="D5411" t="str">
            <v>1" AIR RELEASE VALVE</v>
          </cell>
          <cell r="G5411">
            <v>0</v>
          </cell>
        </row>
        <row r="5412">
          <cell r="A5412" t="str">
            <v>638E11301</v>
          </cell>
          <cell r="C5412" t="str">
            <v>EACH</v>
          </cell>
          <cell r="D5412" t="str">
            <v>1" AIR RELEASE VALVE, AS PER PLAN</v>
          </cell>
          <cell r="G5412">
            <v>0</v>
          </cell>
        </row>
        <row r="5413">
          <cell r="A5413" t="str">
            <v>638E11310</v>
          </cell>
          <cell r="C5413" t="str">
            <v>EACH</v>
          </cell>
          <cell r="D5413" t="str">
            <v>2" AIR RELEASE VALVE</v>
          </cell>
          <cell r="G5413">
            <v>0</v>
          </cell>
        </row>
        <row r="5414">
          <cell r="A5414" t="str">
            <v>638E11500</v>
          </cell>
          <cell r="C5414" t="str">
            <v>MBF</v>
          </cell>
          <cell r="D5414" t="str">
            <v>SHEETING AND BRACING ORDERED LEFT IN PLACE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C5947" t="str">
            <v>EACH</v>
          </cell>
          <cell r="D5947" t="str">
            <v>RAILROAD SYMBOL MARKING</v>
          </cell>
          <cell r="G5947">
            <v>0</v>
          </cell>
        </row>
        <row r="5948">
          <cell r="A5948" t="str">
            <v>642E01000</v>
          </cell>
          <cell r="C5948" t="str">
            <v>EACH</v>
          </cell>
          <cell r="D5948" t="str">
            <v>RAILROAD SYMBOL MARKING, TYPE 1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C6079" t="str">
            <v>FT</v>
          </cell>
          <cell r="D6079" t="str">
            <v>PARKING LOT STALL MARKING</v>
          </cell>
          <cell r="G6079">
            <v>0</v>
          </cell>
        </row>
        <row r="6080">
          <cell r="A6080" t="str">
            <v>643E01201</v>
          </cell>
          <cell r="C6080" t="str">
            <v>FT</v>
          </cell>
          <cell r="D6080" t="str">
            <v>PARKING LOT STALL MARKING, AS PER PLAN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C6267" t="str">
            <v>EACH</v>
          </cell>
          <cell r="D6267" t="str">
            <v>RAILROAD SYMBOL MARKING, TYPE B</v>
          </cell>
          <cell r="G6267">
            <v>0</v>
          </cell>
        </row>
        <row r="6268">
          <cell r="A6268" t="str">
            <v>645E01006</v>
          </cell>
          <cell r="C6268" t="str">
            <v>EACH</v>
          </cell>
          <cell r="D6268" t="str">
            <v>RAILROAD SYMBOL MARKING, TYPE C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G6515">
            <v>0</v>
          </cell>
        </row>
        <row r="6516">
          <cell r="A6516" t="str">
            <v>647E20930</v>
          </cell>
          <cell r="C6516" t="str">
            <v>EACH</v>
          </cell>
          <cell r="D6516" t="str">
            <v>SHARED LANE MARKING, TYPE A90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G6836">
            <v>0</v>
          </cell>
        </row>
        <row r="6837">
          <cell r="A6837" t="str">
            <v>690E21000</v>
          </cell>
          <cell r="C6837" t="str">
            <v>LS</v>
          </cell>
          <cell r="D6837" t="str">
            <v>SPECIAL -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C7291" t="str">
            <v>CY</v>
          </cell>
          <cell r="D7291" t="str">
            <v>ASPHALT CONCRETE WITH GILSONITE, SURFACE COURSE, TYPE 1 (448)</v>
          </cell>
          <cell r="G7291">
            <v>0</v>
          </cell>
        </row>
        <row r="7292">
          <cell r="A7292" t="str">
            <v>857E10500</v>
          </cell>
          <cell r="C7292" t="str">
            <v>CY</v>
          </cell>
          <cell r="D7292" t="str">
            <v>ASPHALT CONCRETE WITH GILSONITE, SURFACE COURSE, 12.5 MM (446)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G7330">
            <v>0</v>
          </cell>
        </row>
        <row r="7331">
          <cell r="A7331" t="str">
            <v>871E10020</v>
          </cell>
          <cell r="B7331"/>
          <cell r="C7331" t="str">
            <v>CY</v>
          </cell>
          <cell r="D7331" t="str">
            <v>EMBANKMENT USING BOTTOM ASH</v>
          </cell>
          <cell r="F7331"/>
          <cell r="G7331">
            <v>0</v>
          </cell>
        </row>
        <row r="7332">
          <cell r="A7332" t="str">
            <v>871E10040</v>
          </cell>
          <cell r="B7332"/>
          <cell r="C7332" t="str">
            <v>CY</v>
          </cell>
          <cell r="D7332" t="str">
            <v>EMBANKMENT USING FOUNDRY SAND</v>
          </cell>
          <cell r="F7332"/>
          <cell r="G7332">
            <v>0</v>
          </cell>
        </row>
        <row r="7333">
          <cell r="A7333" t="str">
            <v>871E10060</v>
          </cell>
          <cell r="B7333"/>
          <cell r="C7333" t="str">
            <v>CY</v>
          </cell>
          <cell r="D7333" t="str">
            <v>EMBANKMENT USING RECYCLED GLASS</v>
          </cell>
          <cell r="F7333"/>
          <cell r="G7333">
            <v>0</v>
          </cell>
        </row>
        <row r="7334">
          <cell r="A7334" t="str">
            <v>871E10080</v>
          </cell>
          <cell r="B7334"/>
          <cell r="C7334" t="str">
            <v>CY</v>
          </cell>
          <cell r="D7334" t="str">
            <v>EMBANKMENT USING TIRE SHREDS</v>
          </cell>
          <cell r="F7334"/>
          <cell r="G7334">
            <v>0</v>
          </cell>
        </row>
        <row r="7335">
          <cell r="A7335" t="str">
            <v>871E10090</v>
          </cell>
          <cell r="B7335"/>
          <cell r="C7335" t="str">
            <v>CY</v>
          </cell>
          <cell r="D7335" t="str">
            <v>EMBANKMENT USING PETROLEUM CONTAMINATED SOIL</v>
          </cell>
          <cell r="F7335"/>
          <cell r="G7335">
            <v>0</v>
          </cell>
        </row>
        <row r="7336">
          <cell r="A7336" t="str">
            <v>871E10110</v>
          </cell>
          <cell r="B7336"/>
          <cell r="C7336" t="str">
            <v>CY</v>
          </cell>
          <cell r="D7336" t="str">
            <v>EMBANKMENT USING RECYCLED MATERIALS</v>
          </cell>
          <cell r="F7336"/>
          <cell r="G7336">
            <v>0</v>
          </cell>
        </row>
        <row r="7337">
          <cell r="A7337" t="str">
            <v>871E30000</v>
          </cell>
          <cell r="B7337"/>
          <cell r="C7337" t="str">
            <v>LS</v>
          </cell>
          <cell r="D7337" t="str">
            <v>SOILS CONSULTANT ANALYSIS</v>
          </cell>
          <cell r="F7337"/>
          <cell r="G7337">
            <v>0</v>
          </cell>
        </row>
        <row r="7338">
          <cell r="A7338" t="str">
            <v>873E10000</v>
          </cell>
          <cell r="B7338"/>
          <cell r="C7338" t="str">
            <v>FT</v>
          </cell>
          <cell r="D7338" t="str">
            <v>WET REFLECTIVE REMOVABLE TAPE</v>
          </cell>
          <cell r="F7338"/>
          <cell r="G7338">
            <v>0</v>
          </cell>
        </row>
        <row r="7339">
          <cell r="A7339" t="str">
            <v>873E20000</v>
          </cell>
          <cell r="B7339"/>
          <cell r="C7339" t="str">
            <v>MILE</v>
          </cell>
          <cell r="D7339" t="str">
            <v>WORK ZONE LANE LINE, CLASS I</v>
          </cell>
          <cell r="F7339"/>
          <cell r="G7339">
            <v>0</v>
          </cell>
        </row>
        <row r="7340">
          <cell r="A7340" t="str">
            <v>873E20500</v>
          </cell>
          <cell r="B7340"/>
          <cell r="C7340" t="str">
            <v>MILE</v>
          </cell>
          <cell r="D7340" t="str">
            <v>WORK ZONE LANE LINE, CLASS II</v>
          </cell>
          <cell r="F7340"/>
          <cell r="G7340">
            <v>0</v>
          </cell>
        </row>
        <row r="7341">
          <cell r="A7341" t="str">
            <v>873E21000</v>
          </cell>
          <cell r="B7341"/>
          <cell r="C7341" t="str">
            <v>MILE</v>
          </cell>
          <cell r="D7341" t="str">
            <v>WORK ZONE CENTER LINE, CLASS I</v>
          </cell>
          <cell r="F7341"/>
          <cell r="G7341">
            <v>0</v>
          </cell>
        </row>
        <row r="7342">
          <cell r="A7342" t="str">
            <v>873E21500</v>
          </cell>
          <cell r="B7342"/>
          <cell r="C7342" t="str">
            <v>MILE</v>
          </cell>
          <cell r="D7342" t="str">
            <v>WORK ZONE CENTER LINE, CLASS II</v>
          </cell>
          <cell r="F7342"/>
          <cell r="G7342">
            <v>0</v>
          </cell>
        </row>
        <row r="7343">
          <cell r="A7343" t="str">
            <v>873E22000</v>
          </cell>
          <cell r="B7343"/>
          <cell r="C7343" t="str">
            <v>MILE</v>
          </cell>
          <cell r="D7343" t="str">
            <v>WORK ZONE EDGE LINE, CLASS I</v>
          </cell>
          <cell r="F7343"/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F7344"/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F7353"/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F7354"/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F7355"/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F7356"/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F7357"/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F7358"/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/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/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F7361"/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F7362"/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F7363"/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F7364"/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F7365"/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F7366"/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/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F7373"/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F7374"/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F7382"/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F7383"/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F7384"/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F7385"/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F7386"/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F7387"/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F7388"/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F7389"/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F7390"/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/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/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F7393"/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F7394"/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F7395"/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F7396"/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F7397"/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F7398"/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F7399"/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F7400"/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F7401"/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F7402"/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F7403"/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F7404"/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F7405"/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F7406"/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/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/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/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F7424"/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F7425"/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F7426"/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F7427"/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/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/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/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/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F7432"/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F7433"/>
          <cell r="G7433">
            <v>0</v>
          </cell>
        </row>
        <row r="7434">
          <cell r="A7434" t="str">
            <v>900E01000</v>
          </cell>
          <cell r="B7434"/>
          <cell r="C7434" t="str">
            <v>MILE</v>
          </cell>
          <cell r="D7434" t="str">
            <v>SPECIAL -</v>
          </cell>
          <cell r="F7434"/>
          <cell r="G7434">
            <v>1</v>
          </cell>
        </row>
        <row r="7435">
          <cell r="A7435" t="str">
            <v>900E10000</v>
          </cell>
          <cell r="B7435"/>
          <cell r="C7435" t="str">
            <v>FT</v>
          </cell>
          <cell r="D7435" t="str">
            <v>SPECIAL -</v>
          </cell>
          <cell r="F7435"/>
          <cell r="G7435">
            <v>1</v>
          </cell>
        </row>
        <row r="7436">
          <cell r="A7436" t="str">
            <v>900E11000</v>
          </cell>
          <cell r="B7436"/>
          <cell r="C7436" t="str">
            <v>EACH</v>
          </cell>
          <cell r="D7436" t="str">
            <v>SPECIAL -</v>
          </cell>
          <cell r="F7436"/>
          <cell r="G7436">
            <v>1</v>
          </cell>
        </row>
        <row r="7437">
          <cell r="A7437" t="str">
            <v>900E12000</v>
          </cell>
          <cell r="B7437"/>
          <cell r="C7437" t="str">
            <v>TKFT</v>
          </cell>
          <cell r="D7437" t="str">
            <v>SPECIAL -</v>
          </cell>
          <cell r="F7437"/>
          <cell r="G7437">
            <v>1</v>
          </cell>
        </row>
        <row r="7438">
          <cell r="A7438" t="str">
            <v>900E13000</v>
          </cell>
          <cell r="B7438"/>
          <cell r="C7438" t="str">
            <v>PAIR</v>
          </cell>
          <cell r="D7438" t="str">
            <v>SPECIAL -</v>
          </cell>
          <cell r="F7438"/>
          <cell r="G7438">
            <v>1</v>
          </cell>
        </row>
        <row r="7439">
          <cell r="A7439" t="str">
            <v>900E14000</v>
          </cell>
          <cell r="B7439"/>
          <cell r="C7439" t="str">
            <v>JT</v>
          </cell>
          <cell r="D7439" t="str">
            <v>SPECIAL -</v>
          </cell>
          <cell r="F7439"/>
          <cell r="G7439">
            <v>1</v>
          </cell>
        </row>
        <row r="7440">
          <cell r="A7440" t="str">
            <v>900E15000</v>
          </cell>
          <cell r="B7440"/>
          <cell r="C7440" t="str">
            <v>SET</v>
          </cell>
          <cell r="D7440" t="str">
            <v>SPECIAL -</v>
          </cell>
          <cell r="F7440"/>
          <cell r="G7440">
            <v>1</v>
          </cell>
        </row>
        <row r="7441">
          <cell r="A7441" t="str">
            <v>900E16000</v>
          </cell>
          <cell r="B7441"/>
          <cell r="C7441" t="str">
            <v>TON</v>
          </cell>
          <cell r="D7441" t="str">
            <v>SPECIAL -</v>
          </cell>
          <cell r="F7441"/>
          <cell r="G7441">
            <v>1</v>
          </cell>
        </row>
        <row r="7442">
          <cell r="A7442" t="str">
            <v>900E17000</v>
          </cell>
          <cell r="B7442"/>
          <cell r="C7442" t="str">
            <v>LS</v>
          </cell>
          <cell r="D7442" t="str">
            <v>SPECIAL -</v>
          </cell>
          <cell r="F7442"/>
          <cell r="G7442">
            <v>1</v>
          </cell>
        </row>
        <row r="7443">
          <cell r="A7443" t="str">
            <v>900E19000</v>
          </cell>
          <cell r="B7443"/>
          <cell r="C7443" t="str">
            <v>CY</v>
          </cell>
          <cell r="D7443" t="str">
            <v>SPECIAL -</v>
          </cell>
          <cell r="F7443"/>
          <cell r="G7443">
            <v>1</v>
          </cell>
        </row>
        <row r="7444">
          <cell r="A7444" t="str">
            <v>900E20000</v>
          </cell>
          <cell r="B7444"/>
          <cell r="C7444" t="str">
            <v>SY</v>
          </cell>
          <cell r="D7444" t="str">
            <v>SPECIAL -</v>
          </cell>
          <cell r="F7444"/>
          <cell r="G7444">
            <v>1</v>
          </cell>
        </row>
        <row r="7445">
          <cell r="A7445" t="str">
            <v>900E21000</v>
          </cell>
          <cell r="B7445"/>
          <cell r="C7445" t="str">
            <v>BNDL</v>
          </cell>
          <cell r="D7445" t="str">
            <v>SPECIAL -</v>
          </cell>
          <cell r="F7445"/>
          <cell r="G7445">
            <v>1</v>
          </cell>
        </row>
        <row r="7446">
          <cell r="A7446" t="str">
            <v>900E22000</v>
          </cell>
          <cell r="B7446"/>
          <cell r="C7446" t="str">
            <v>LB</v>
          </cell>
          <cell r="D7446" t="str">
            <v>SPECIAL -</v>
          </cell>
          <cell r="F7446"/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/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/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/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/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/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/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/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/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/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/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/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/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/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/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/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/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/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/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/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/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/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/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/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/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/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/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/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/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/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/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/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/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/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/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/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/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/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/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/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/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/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/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/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/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/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/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/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/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/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/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/>
          <cell r="G7499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68"/>
  <sheetViews>
    <sheetView showGridLines="0" tabSelected="1" zoomScale="80" zoomScaleNormal="80" workbookViewId="0">
      <selection activeCell="D25" sqref="D25"/>
    </sheetView>
  </sheetViews>
  <sheetFormatPr defaultColWidth="9.109375" defaultRowHeight="12.75" customHeight="1" x14ac:dyDescent="0.25"/>
  <cols>
    <col min="1" max="1" width="2.6640625" style="5" customWidth="1"/>
    <col min="2" max="2" width="9.109375" style="5"/>
    <col min="3" max="3" width="2.6640625" style="5" customWidth="1"/>
    <col min="4" max="4" width="8.6640625" style="5" customWidth="1"/>
    <col min="5" max="5" width="6.6640625" style="5" customWidth="1"/>
    <col min="6" max="6" width="7.44140625" style="5" customWidth="1"/>
    <col min="7" max="7" width="6.6640625" style="5" customWidth="1"/>
    <col min="8" max="11" width="9.6640625" style="6" customWidth="1"/>
    <col min="12" max="31" width="9.6640625" style="5" customWidth="1"/>
    <col min="32" max="32" width="2.6640625" style="5" customWidth="1"/>
    <col min="33" max="16384" width="9.109375" style="5"/>
  </cols>
  <sheetData>
    <row r="1" spans="1:38" ht="12.75" customHeight="1" x14ac:dyDescent="0.25">
      <c r="A1" s="5">
        <v>1</v>
      </c>
      <c r="D1" s="2"/>
      <c r="E1" s="3" t="s">
        <v>3</v>
      </c>
      <c r="F1" s="3" t="s">
        <v>9</v>
      </c>
      <c r="G1" s="1"/>
      <c r="H1" s="1"/>
      <c r="I1" s="1"/>
      <c r="J1" s="1"/>
      <c r="K1" s="1"/>
      <c r="L1" s="1"/>
      <c r="M1" s="19"/>
      <c r="N1" s="1"/>
      <c r="O1" s="1"/>
      <c r="P1" s="1"/>
      <c r="Q1" s="19"/>
      <c r="R1" s="19"/>
      <c r="S1" s="19"/>
      <c r="T1" s="19"/>
      <c r="U1" s="19"/>
      <c r="V1" s="19"/>
      <c r="W1" s="1"/>
      <c r="X1" s="1"/>
      <c r="Y1" s="1"/>
      <c r="Z1" s="1"/>
      <c r="AA1" s="1"/>
      <c r="AB1" s="1"/>
      <c r="AC1" s="20"/>
      <c r="AD1" s="20"/>
      <c r="AE1" s="20"/>
    </row>
    <row r="2" spans="1:38" ht="12.75" customHeight="1" x14ac:dyDescent="0.25">
      <c r="D2" s="2"/>
      <c r="E2" s="3" t="s">
        <v>2</v>
      </c>
      <c r="F2" s="3" t="s">
        <v>10</v>
      </c>
      <c r="G2" s="1"/>
      <c r="H2" s="1"/>
      <c r="I2" s="1"/>
      <c r="J2" s="1"/>
      <c r="K2" s="1"/>
      <c r="L2" s="1"/>
      <c r="M2" s="19"/>
      <c r="N2" s="1"/>
      <c r="O2" s="1"/>
      <c r="P2" s="1"/>
      <c r="Q2" s="19"/>
      <c r="R2" s="19"/>
      <c r="S2" s="19"/>
      <c r="T2" s="19"/>
      <c r="U2" s="19"/>
      <c r="V2" s="19"/>
      <c r="W2" s="1"/>
      <c r="X2" s="1"/>
      <c r="Y2" s="1"/>
      <c r="Z2" s="1"/>
      <c r="AA2" s="1"/>
      <c r="AB2" s="1"/>
      <c r="AC2" s="20"/>
      <c r="AD2" s="20"/>
      <c r="AE2" s="20"/>
    </row>
    <row r="3" spans="1:38" ht="12.75" customHeight="1" x14ac:dyDescent="0.25">
      <c r="D3" s="2"/>
      <c r="E3" s="3"/>
      <c r="F3" s="3" t="s">
        <v>11</v>
      </c>
      <c r="G3" s="1"/>
      <c r="H3" s="1"/>
      <c r="I3" s="1"/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0"/>
      <c r="AD3" s="20"/>
      <c r="AE3" s="20"/>
    </row>
    <row r="4" spans="1:38" ht="12.75" customHeight="1" x14ac:dyDescent="0.25">
      <c r="D4" s="2"/>
      <c r="E4" s="4"/>
      <c r="F4" s="3" t="s">
        <v>12</v>
      </c>
      <c r="G4" s="1"/>
      <c r="H4" s="1"/>
      <c r="I4" s="1"/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0"/>
      <c r="AD4" s="20"/>
      <c r="AE4" s="20"/>
    </row>
    <row r="5" spans="1:38" ht="12.75" customHeight="1" x14ac:dyDescent="0.25">
      <c r="D5" s="2"/>
      <c r="E5" s="4"/>
      <c r="F5" s="3" t="s">
        <v>13</v>
      </c>
      <c r="G5" s="1"/>
      <c r="H5" s="1"/>
      <c r="I5" s="1"/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20"/>
      <c r="AD5" s="20"/>
      <c r="AE5" s="20"/>
    </row>
    <row r="6" spans="1:38" ht="12.75" customHeight="1" thickBot="1" x14ac:dyDescent="0.3"/>
    <row r="7" spans="1:38" ht="12.75" customHeight="1" thickBot="1" x14ac:dyDescent="0.3">
      <c r="B7" s="22" t="s">
        <v>6</v>
      </c>
      <c r="D7" s="54" t="str">
        <f>"SUBSUMMARY SHEET " &amp; B8</f>
        <v>SUBSUMMARY SHEET P.61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G7" s="27">
        <v>1</v>
      </c>
      <c r="AH7" s="28" t="s">
        <v>16</v>
      </c>
      <c r="AI7" s="29"/>
      <c r="AJ7" s="29"/>
      <c r="AK7" s="29"/>
      <c r="AL7" s="29"/>
    </row>
    <row r="8" spans="1:38" ht="12.75" customHeight="1" thickBot="1" x14ac:dyDescent="0.3">
      <c r="B8" s="23" t="s">
        <v>61</v>
      </c>
      <c r="D8" s="55" t="s">
        <v>4</v>
      </c>
      <c r="E8" s="55"/>
      <c r="F8" s="55"/>
      <c r="G8" s="55"/>
      <c r="H8" s="21" t="s">
        <v>49</v>
      </c>
      <c r="I8" s="21" t="s">
        <v>19</v>
      </c>
      <c r="J8" s="21" t="s">
        <v>20</v>
      </c>
      <c r="K8" s="21" t="s">
        <v>21</v>
      </c>
      <c r="L8" s="21" t="s">
        <v>55</v>
      </c>
      <c r="M8" s="21" t="s">
        <v>57</v>
      </c>
      <c r="N8" s="21" t="s">
        <v>34</v>
      </c>
      <c r="O8" s="21" t="s">
        <v>54</v>
      </c>
      <c r="P8" s="21" t="s">
        <v>58</v>
      </c>
      <c r="Q8" s="21" t="s">
        <v>38</v>
      </c>
      <c r="R8" s="21" t="s">
        <v>22</v>
      </c>
      <c r="S8" s="21" t="s">
        <v>23</v>
      </c>
      <c r="T8" s="21" t="s">
        <v>50</v>
      </c>
      <c r="U8" s="21" t="s">
        <v>51</v>
      </c>
      <c r="V8" s="21" t="s">
        <v>53</v>
      </c>
      <c r="W8" s="21" t="s">
        <v>59</v>
      </c>
      <c r="X8" s="21"/>
      <c r="Y8" s="21"/>
      <c r="Z8" s="21"/>
      <c r="AA8" s="21"/>
      <c r="AB8" s="21"/>
      <c r="AC8" s="21"/>
      <c r="AD8" s="21"/>
      <c r="AE8" s="21"/>
    </row>
    <row r="9" spans="1:38" ht="12.75" customHeight="1" thickBot="1" x14ac:dyDescent="0.3">
      <c r="D9" s="56" t="s">
        <v>5</v>
      </c>
      <c r="E9" s="56"/>
      <c r="F9" s="56"/>
      <c r="G9" s="56"/>
      <c r="H9" s="18"/>
      <c r="I9" s="18"/>
      <c r="J9" s="18"/>
      <c r="K9" s="18"/>
      <c r="L9" s="18"/>
      <c r="M9" s="18"/>
      <c r="N9" s="18"/>
      <c r="O9" s="18" t="s">
        <v>37</v>
      </c>
      <c r="P9" s="18"/>
      <c r="Q9" s="18"/>
      <c r="R9" s="18"/>
      <c r="S9" s="18"/>
      <c r="T9" s="18"/>
      <c r="U9" s="18" t="s">
        <v>52</v>
      </c>
      <c r="V9" s="18"/>
      <c r="W9" s="18" t="s">
        <v>60</v>
      </c>
      <c r="X9" s="18"/>
      <c r="Y9" s="18"/>
      <c r="Z9" s="18"/>
      <c r="AA9" s="18"/>
      <c r="AB9" s="18"/>
      <c r="AC9" s="18"/>
      <c r="AD9" s="18"/>
      <c r="AE9" s="18"/>
    </row>
    <row r="10" spans="1:38" ht="12.75" customHeight="1" x14ac:dyDescent="0.25">
      <c r="B10" s="47" t="s">
        <v>7</v>
      </c>
      <c r="D10" s="57" t="s">
        <v>15</v>
      </c>
      <c r="E10" s="60" t="s">
        <v>17</v>
      </c>
      <c r="F10" s="60"/>
      <c r="G10" s="60"/>
      <c r="H10" s="7" t="str">
        <f t="shared" ref="H10" si="0">IF(OR(TRIM(H8)=0,TRIM(H8)=""),"",IF(IFERROR(TRIM(INDEX(QryItemNamed,MATCH(TRIM(H8),ITEM,0),2)),"")="Y","SPECIAL",LEFT(IFERROR(TRIM(INDEX(ITEM,MATCH(TRIM(H8),ITEM,0))),""),3)))</f>
        <v>625</v>
      </c>
      <c r="I10" s="8" t="str">
        <f t="shared" ref="I10:J10" si="1">IF(OR(TRIM(I8)=0,TRIM(I8)=""),"",IF(IFERROR(TRIM(INDEX(QryItemNamed,MATCH(TRIM(I8),ITEM,0),2)),"")="Y","SPECIAL",LEFT(IFERROR(TRIM(INDEX(ITEM,MATCH(TRIM(I8),ITEM,0))),""),3)))</f>
        <v>632</v>
      </c>
      <c r="J10" s="8" t="str">
        <f t="shared" si="1"/>
        <v>632</v>
      </c>
      <c r="K10" s="8">
        <v>632</v>
      </c>
      <c r="L10" s="34">
        <v>632</v>
      </c>
      <c r="M10" s="8" t="str">
        <f t="shared" ref="M10:AE10" si="2">IF(OR(TRIM(M8)=0,TRIM(M8)=""),"",IF(IFERROR(TRIM(INDEX(QryItemNamed,MATCH(TRIM(M8),ITEM,0),2)),"")="Y","SPECIAL",LEFT(IFERROR(TRIM(INDEX(ITEM,MATCH(TRIM(M8),ITEM,0))),""),3)))</f>
        <v>632</v>
      </c>
      <c r="N10" s="8" t="str">
        <f t="shared" si="2"/>
        <v>632</v>
      </c>
      <c r="O10" s="8" t="str">
        <f t="shared" si="2"/>
        <v>625</v>
      </c>
      <c r="P10" s="8" t="str">
        <f t="shared" si="2"/>
        <v>625</v>
      </c>
      <c r="Q10" s="8" t="str">
        <f t="shared" si="2"/>
        <v>625</v>
      </c>
      <c r="R10" s="8" t="str">
        <f t="shared" si="2"/>
        <v>809</v>
      </c>
      <c r="S10" s="8" t="str">
        <f t="shared" si="2"/>
        <v>809</v>
      </c>
      <c r="T10" s="8" t="str">
        <f t="shared" si="2"/>
        <v>625</v>
      </c>
      <c r="U10" s="8" t="str">
        <f t="shared" si="2"/>
        <v>632</v>
      </c>
      <c r="V10" s="8" t="str">
        <f t="shared" si="2"/>
        <v>632</v>
      </c>
      <c r="W10" s="8" t="str">
        <f t="shared" si="2"/>
        <v>632</v>
      </c>
      <c r="X10" s="8" t="str">
        <f t="shared" si="2"/>
        <v/>
      </c>
      <c r="Y10" s="8" t="str">
        <f t="shared" si="2"/>
        <v/>
      </c>
      <c r="Z10" s="8" t="str">
        <f t="shared" si="2"/>
        <v/>
      </c>
      <c r="AA10" s="8" t="str">
        <f t="shared" si="2"/>
        <v/>
      </c>
      <c r="AB10" s="8" t="str">
        <f t="shared" si="2"/>
        <v/>
      </c>
      <c r="AC10" s="8" t="str">
        <f t="shared" si="2"/>
        <v/>
      </c>
      <c r="AD10" s="8" t="str">
        <f t="shared" si="2"/>
        <v/>
      </c>
      <c r="AE10" s="8" t="str">
        <f t="shared" si="2"/>
        <v/>
      </c>
    </row>
    <row r="11" spans="1:38" ht="12.75" customHeight="1" x14ac:dyDescent="0.25">
      <c r="B11" s="48"/>
      <c r="D11" s="58"/>
      <c r="E11" s="62"/>
      <c r="F11" s="62"/>
      <c r="G11" s="63"/>
      <c r="H11" s="73" t="str">
        <f t="shared" ref="H11:J11" si="3">IF(OR(TRIM(H8)=0,TRIM(H8)=""),IF(H9="","",H9),IF(IFERROR(TRIM(INDEX(QryItemNamed,MATCH(TRIM(H8),ITEM,0),2)),"")="Y",TRIM(RIGHT(IFERROR(TRIM(INDEX(QryItemNamed,MATCH(TRIM(H8),ITEM,0),4)),"123456789012"),LEN(IFERROR(TRIM(INDEX(QryItemNamed,MATCH(TRIM(H8),ITEM,0),4)),"123456789012"))-9))&amp;H9,IFERROR(TRIM(INDEX(QryItemNamed,MATCH(TRIM(H8),ITEM,0),4))&amp;H9,"ITEM CODE DOES NOT EXIST IN ITEM MASTER")))</f>
        <v>NO. 8 AWG 600 VOLT DISTRIBUTION CABLE</v>
      </c>
      <c r="I11" s="67" t="str">
        <f t="shared" si="3"/>
        <v>SIGNAL CABLE, 7 CONDUCTOR, NO. 14 AWG</v>
      </c>
      <c r="J11" s="67" t="str">
        <f t="shared" si="3"/>
        <v>SIGNAL SUPPORT FOUNDATION</v>
      </c>
      <c r="K11" s="44" t="s">
        <v>33</v>
      </c>
      <c r="L11" s="44" t="s">
        <v>56</v>
      </c>
      <c r="M11" s="44" t="str">
        <f t="shared" ref="M11:V11" si="4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REMOVAL OF TRAFFIC SIGNAL INSTALLATION, AS PER PLAN</v>
      </c>
      <c r="N11" s="44" t="str">
        <f t="shared" si="4"/>
        <v>TETHER WIRE, WITH ACCESSORIES</v>
      </c>
      <c r="O11" s="44" t="str">
        <f t="shared" si="4"/>
        <v>LUMINAIRE, CONVENTIONAL, SOLID STATE (LED), TYPE III DISTRIBUTION</v>
      </c>
      <c r="P11" s="44" t="str">
        <f t="shared" si="4"/>
        <v>BRACKET ARM, 30'</v>
      </c>
      <c r="Q11" s="44" t="str">
        <f t="shared" si="4"/>
        <v>GROUND ROD</v>
      </c>
      <c r="R11" s="44" t="str">
        <f t="shared" si="4"/>
        <v>ADVANCE RADAR DETECTION, AS PER PLAN</v>
      </c>
      <c r="S11" s="44" t="str">
        <f t="shared" si="4"/>
        <v>STOP LINE RADAR DETECTION, AS PER PLAN</v>
      </c>
      <c r="T11" s="44" t="str">
        <f t="shared" si="4"/>
        <v>NO. 10 AWG POLE AND BRACKET CABLE</v>
      </c>
      <c r="U11" s="44" t="str">
        <f t="shared" si="4"/>
        <v>SIGNALIZATION, MISC.: UNLASH AND RELASH MESSENGER WIRE</v>
      </c>
      <c r="V11" s="44" t="str">
        <f t="shared" si="4"/>
        <v>REUSE OF VEHICULAR SIGNAL HEAD</v>
      </c>
      <c r="W11" s="44" t="str">
        <f t="shared" ref="W11:AE11" si="5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SIGNALIZATION, MISC.: PARTIAL SPAN WIRE INSTALLATION AND SIGNAL HEAD RELOCATION</v>
      </c>
      <c r="X11" s="44" t="str">
        <f t="shared" si="5"/>
        <v/>
      </c>
      <c r="Y11" s="44" t="str">
        <f t="shared" si="5"/>
        <v/>
      </c>
      <c r="Z11" s="44" t="str">
        <f t="shared" si="5"/>
        <v/>
      </c>
      <c r="AA11" s="44" t="str">
        <f t="shared" si="5"/>
        <v/>
      </c>
      <c r="AB11" s="44" t="str">
        <f t="shared" si="5"/>
        <v/>
      </c>
      <c r="AC11" s="44" t="str">
        <f t="shared" si="5"/>
        <v/>
      </c>
      <c r="AD11" s="44" t="str">
        <f t="shared" si="5"/>
        <v/>
      </c>
      <c r="AE11" s="44" t="str">
        <f t="shared" si="5"/>
        <v/>
      </c>
    </row>
    <row r="12" spans="1:38" ht="12.75" customHeight="1" x14ac:dyDescent="0.25">
      <c r="B12" s="48"/>
      <c r="D12" s="58"/>
      <c r="E12" s="62"/>
      <c r="F12" s="62"/>
      <c r="G12" s="63"/>
      <c r="H12" s="74"/>
      <c r="I12" s="68"/>
      <c r="J12" s="68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</row>
    <row r="13" spans="1:38" ht="12.75" customHeight="1" x14ac:dyDescent="0.25">
      <c r="B13" s="48"/>
      <c r="D13" s="58"/>
      <c r="E13" s="62"/>
      <c r="F13" s="62"/>
      <c r="G13" s="63"/>
      <c r="H13" s="74"/>
      <c r="I13" s="68"/>
      <c r="J13" s="68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</row>
    <row r="14" spans="1:38" ht="12.75" customHeight="1" x14ac:dyDescent="0.25">
      <c r="B14" s="48"/>
      <c r="D14" s="58"/>
      <c r="E14" s="62"/>
      <c r="F14" s="62"/>
      <c r="G14" s="63"/>
      <c r="H14" s="74"/>
      <c r="I14" s="68"/>
      <c r="J14" s="68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</row>
    <row r="15" spans="1:38" ht="12.75" customHeight="1" x14ac:dyDescent="0.25">
      <c r="B15" s="48"/>
      <c r="D15" s="58"/>
      <c r="E15" s="62"/>
      <c r="F15" s="62"/>
      <c r="G15" s="63"/>
      <c r="H15" s="74"/>
      <c r="I15" s="68"/>
      <c r="J15" s="68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</row>
    <row r="16" spans="1:38" ht="12.75" customHeight="1" x14ac:dyDescent="0.25">
      <c r="B16" s="48"/>
      <c r="D16" s="58"/>
      <c r="E16" s="62"/>
      <c r="F16" s="62"/>
      <c r="G16" s="63"/>
      <c r="H16" s="74"/>
      <c r="I16" s="68"/>
      <c r="J16" s="68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</row>
    <row r="17" spans="2:31" ht="12.75" customHeight="1" x14ac:dyDescent="0.25">
      <c r="B17" s="48"/>
      <c r="D17" s="58"/>
      <c r="E17" s="62"/>
      <c r="F17" s="62"/>
      <c r="G17" s="63"/>
      <c r="H17" s="74"/>
      <c r="I17" s="68"/>
      <c r="J17" s="68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</row>
    <row r="18" spans="2:31" ht="6.45" customHeight="1" x14ac:dyDescent="0.25">
      <c r="B18" s="48"/>
      <c r="D18" s="58"/>
      <c r="E18" s="62"/>
      <c r="F18" s="62"/>
      <c r="G18" s="63"/>
      <c r="H18" s="74"/>
      <c r="I18" s="68"/>
      <c r="J18" s="68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</row>
    <row r="19" spans="2:31" ht="12.75" customHeight="1" x14ac:dyDescent="0.25">
      <c r="B19" s="48"/>
      <c r="D19" s="58"/>
      <c r="E19" s="62"/>
      <c r="F19" s="62"/>
      <c r="G19" s="63"/>
      <c r="H19" s="74"/>
      <c r="I19" s="68"/>
      <c r="J19" s="68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</row>
    <row r="20" spans="2:31" ht="12.75" customHeight="1" x14ac:dyDescent="0.25">
      <c r="B20" s="48"/>
      <c r="D20" s="58"/>
      <c r="E20" s="62"/>
      <c r="F20" s="62"/>
      <c r="G20" s="63"/>
      <c r="H20" s="74"/>
      <c r="I20" s="68"/>
      <c r="J20" s="68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</row>
    <row r="21" spans="2:31" ht="12.75" customHeight="1" x14ac:dyDescent="0.25">
      <c r="B21" s="48"/>
      <c r="D21" s="58"/>
      <c r="E21" s="62"/>
      <c r="F21" s="62"/>
      <c r="G21" s="63"/>
      <c r="H21" s="74"/>
      <c r="I21" s="68"/>
      <c r="J21" s="68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</row>
    <row r="22" spans="2:31" ht="12.75" customHeight="1" x14ac:dyDescent="0.25">
      <c r="B22" s="48"/>
      <c r="D22" s="58"/>
      <c r="E22" s="62"/>
      <c r="F22" s="62"/>
      <c r="G22" s="63"/>
      <c r="H22" s="75"/>
      <c r="I22" s="69"/>
      <c r="J22" s="69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</row>
    <row r="23" spans="2:31" ht="12.75" customHeight="1" thickBot="1" x14ac:dyDescent="0.3">
      <c r="B23" s="49"/>
      <c r="D23" s="59"/>
      <c r="E23" s="64"/>
      <c r="F23" s="64"/>
      <c r="G23" s="65"/>
      <c r="H23" s="9" t="str">
        <f t="shared" ref="H23" si="6">IF(OR(TRIM(H8)=0,TRIM(H8)=""),"",IFERROR(TRIM(INDEX(QryItemNamed,MATCH(TRIM(H8),ITEM,0),3)),""))</f>
        <v>FT</v>
      </c>
      <c r="I23" s="36" t="str">
        <f t="shared" ref="I23:J23" si="7">IF(OR(TRIM(I8)=0,TRIM(I8)=""),"",IFERROR(TRIM(INDEX(QryItemNamed,MATCH(TRIM(I8),ITEM,0),3)),""))</f>
        <v>FT</v>
      </c>
      <c r="J23" s="36" t="str">
        <f t="shared" si="7"/>
        <v>EACH</v>
      </c>
      <c r="K23" s="36" t="s">
        <v>32</v>
      </c>
      <c r="L23" s="10" t="s">
        <v>32</v>
      </c>
      <c r="M23" s="36" t="s">
        <v>48</v>
      </c>
      <c r="N23" s="10" t="str">
        <f t="shared" ref="N23:AE23" si="8">IF(OR(TRIM(N8)=0,TRIM(N8)=""),"",IFERROR(TRIM(INDEX(QryItemNamed,MATCH(TRIM(N8),ITEM,0),3)),""))</f>
        <v>FT</v>
      </c>
      <c r="O23" s="36" t="str">
        <f t="shared" si="8"/>
        <v>EACH</v>
      </c>
      <c r="P23" s="10" t="str">
        <f t="shared" si="8"/>
        <v>EACH</v>
      </c>
      <c r="Q23" s="35" t="str">
        <f t="shared" si="8"/>
        <v>EACH</v>
      </c>
      <c r="R23" s="35" t="str">
        <f t="shared" si="8"/>
        <v>EACH</v>
      </c>
      <c r="S23" s="36" t="str">
        <f t="shared" si="8"/>
        <v>EACH</v>
      </c>
      <c r="T23" s="36" t="str">
        <f t="shared" si="8"/>
        <v>FT</v>
      </c>
      <c r="U23" s="36" t="str">
        <f t="shared" si="8"/>
        <v>LS</v>
      </c>
      <c r="V23" s="36" t="str">
        <f t="shared" si="8"/>
        <v>EACH</v>
      </c>
      <c r="W23" s="36" t="str">
        <f t="shared" si="8"/>
        <v>LS</v>
      </c>
      <c r="X23" s="36" t="str">
        <f t="shared" si="8"/>
        <v/>
      </c>
      <c r="Y23" s="36" t="str">
        <f t="shared" si="8"/>
        <v/>
      </c>
      <c r="Z23" s="36" t="str">
        <f t="shared" si="8"/>
        <v/>
      </c>
      <c r="AA23" s="36" t="str">
        <f t="shared" si="8"/>
        <v/>
      </c>
      <c r="AB23" s="36" t="str">
        <f t="shared" si="8"/>
        <v/>
      </c>
      <c r="AC23" s="36" t="str">
        <f t="shared" si="8"/>
        <v/>
      </c>
      <c r="AD23" s="36" t="str">
        <f t="shared" si="8"/>
        <v/>
      </c>
      <c r="AE23" s="36" t="str">
        <f t="shared" si="8"/>
        <v/>
      </c>
    </row>
    <row r="24" spans="2:31" ht="26.25" customHeight="1" x14ac:dyDescent="0.25">
      <c r="B24" s="24">
        <v>1</v>
      </c>
      <c r="D24" s="11" t="s">
        <v>62</v>
      </c>
      <c r="E24" s="70" t="s">
        <v>47</v>
      </c>
      <c r="F24" s="71"/>
      <c r="G24" s="72"/>
      <c r="H24" s="33">
        <v>686</v>
      </c>
      <c r="I24" s="33">
        <v>686</v>
      </c>
      <c r="J24" s="33">
        <v>2</v>
      </c>
      <c r="K24" s="33">
        <v>1</v>
      </c>
      <c r="L24" s="33">
        <v>2</v>
      </c>
      <c r="M24" s="33" t="s">
        <v>48</v>
      </c>
      <c r="N24" s="33">
        <v>439</v>
      </c>
      <c r="O24" s="33">
        <v>2</v>
      </c>
      <c r="P24" s="33">
        <v>2</v>
      </c>
      <c r="Q24" s="33">
        <v>2</v>
      </c>
      <c r="R24" s="33">
        <v>1</v>
      </c>
      <c r="S24" s="33">
        <v>2</v>
      </c>
      <c r="T24" s="33">
        <v>573</v>
      </c>
      <c r="U24" s="33" t="s">
        <v>48</v>
      </c>
      <c r="V24" s="33">
        <v>1</v>
      </c>
      <c r="W24" s="33" t="s">
        <v>48</v>
      </c>
      <c r="X24" s="33"/>
      <c r="Y24" s="33"/>
      <c r="Z24" s="33"/>
      <c r="AA24" s="33"/>
      <c r="AB24" s="33"/>
      <c r="AC24" s="33"/>
      <c r="AD24" s="33"/>
      <c r="AE24" s="33"/>
    </row>
    <row r="25" spans="2:31" ht="12.75" customHeight="1" x14ac:dyDescent="0.25">
      <c r="B25" s="25">
        <v>1</v>
      </c>
      <c r="D25" s="14"/>
      <c r="E25" s="41"/>
      <c r="F25" s="42"/>
      <c r="G25" s="4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2:31" ht="12.75" customHeight="1" x14ac:dyDescent="0.25">
      <c r="B26" s="25">
        <v>1</v>
      </c>
      <c r="D26" s="14"/>
      <c r="E26" s="41"/>
      <c r="F26" s="42"/>
      <c r="G26" s="4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2:31" ht="12.75" customHeight="1" x14ac:dyDescent="0.25">
      <c r="B27" s="25">
        <v>1</v>
      </c>
      <c r="D27" s="14"/>
      <c r="E27" s="41"/>
      <c r="F27" s="42"/>
      <c r="G27" s="4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2:31" ht="12.75" customHeight="1" x14ac:dyDescent="0.25">
      <c r="B28" s="25">
        <v>1</v>
      </c>
      <c r="D28" s="14"/>
      <c r="E28" s="41"/>
      <c r="F28" s="42"/>
      <c r="G28" s="4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2:31" ht="12.75" customHeight="1" x14ac:dyDescent="0.25">
      <c r="B29" s="25">
        <v>1</v>
      </c>
      <c r="D29" s="14"/>
      <c r="E29" s="41"/>
      <c r="F29" s="42"/>
      <c r="G29" s="43"/>
      <c r="H29" s="33"/>
      <c r="I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2:31" ht="12.75" customHeight="1" x14ac:dyDescent="0.25">
      <c r="B30" s="25">
        <v>1</v>
      </c>
      <c r="D30" s="14"/>
      <c r="E30" s="41"/>
      <c r="F30" s="42"/>
      <c r="G30" s="43"/>
      <c r="H30" s="15"/>
      <c r="I30" s="15"/>
      <c r="J30" s="15"/>
      <c r="K30" s="15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2:31" ht="12.75" customHeight="1" x14ac:dyDescent="0.25">
      <c r="B31" s="25">
        <v>1</v>
      </c>
      <c r="D31" s="14"/>
      <c r="E31" s="41"/>
      <c r="F31" s="42"/>
      <c r="G31" s="43"/>
      <c r="H31" s="15"/>
      <c r="I31" s="15"/>
      <c r="J31" s="15"/>
      <c r="K31" s="15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2:31" ht="12.75" customHeight="1" x14ac:dyDescent="0.25">
      <c r="B32" s="25">
        <v>1</v>
      </c>
      <c r="D32" s="14"/>
      <c r="E32" s="41"/>
      <c r="F32" s="42"/>
      <c r="G32" s="43"/>
      <c r="H32" s="15"/>
      <c r="I32" s="15"/>
      <c r="J32" s="15"/>
      <c r="K32" s="15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2:31" ht="12.75" customHeight="1" x14ac:dyDescent="0.25">
      <c r="B33" s="25">
        <v>1</v>
      </c>
      <c r="D33" s="14"/>
      <c r="E33" s="41"/>
      <c r="F33" s="42"/>
      <c r="G33" s="43"/>
      <c r="H33" s="15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2:31" ht="12.75" customHeight="1" x14ac:dyDescent="0.25">
      <c r="B34" s="25">
        <v>1</v>
      </c>
      <c r="D34" s="14"/>
      <c r="E34" s="41"/>
      <c r="F34" s="42"/>
      <c r="G34" s="43"/>
      <c r="H34" s="15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2:31" ht="12.75" customHeight="1" x14ac:dyDescent="0.25">
      <c r="B35" s="25">
        <v>1</v>
      </c>
      <c r="D35" s="14"/>
      <c r="E35" s="41"/>
      <c r="F35" s="42"/>
      <c r="G35" s="43"/>
      <c r="H35" s="15"/>
      <c r="I35" s="15"/>
      <c r="J35" s="15"/>
      <c r="K35" s="15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2:31" ht="12.75" customHeight="1" x14ac:dyDescent="0.25">
      <c r="B36" s="25"/>
      <c r="D36" s="14"/>
      <c r="E36" s="41"/>
      <c r="F36" s="42"/>
      <c r="G36" s="43"/>
      <c r="H36" s="15"/>
      <c r="I36" s="15"/>
      <c r="J36" s="15"/>
      <c r="K36" s="15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2:31" ht="12.75" customHeight="1" x14ac:dyDescent="0.25">
      <c r="B37" s="25"/>
      <c r="D37" s="14"/>
      <c r="E37" s="41"/>
      <c r="F37" s="42"/>
      <c r="G37" s="43"/>
      <c r="H37" s="15"/>
      <c r="I37" s="15"/>
      <c r="J37" s="15"/>
      <c r="K37" s="15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2:31" ht="12.75" customHeight="1" x14ac:dyDescent="0.25">
      <c r="B38" s="25"/>
      <c r="D38" s="14"/>
      <c r="E38" s="41"/>
      <c r="F38" s="42"/>
      <c r="G38" s="43"/>
      <c r="H38" s="15"/>
      <c r="I38" s="15"/>
      <c r="J38" s="15"/>
      <c r="K38" s="15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2:31" ht="12.75" customHeight="1" x14ac:dyDescent="0.25">
      <c r="B39" s="25"/>
      <c r="D39" s="14"/>
      <c r="E39" s="41"/>
      <c r="F39" s="42"/>
      <c r="G39" s="43"/>
      <c r="H39" s="15"/>
      <c r="I39" s="15"/>
      <c r="J39" s="15"/>
      <c r="K39" s="15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2:31" ht="12.75" customHeight="1" x14ac:dyDescent="0.25">
      <c r="B40" s="25"/>
      <c r="D40" s="14"/>
      <c r="E40" s="41"/>
      <c r="F40" s="42"/>
      <c r="G40" s="43"/>
      <c r="H40" s="15"/>
      <c r="I40" s="15"/>
      <c r="J40" s="15"/>
      <c r="K40" s="15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2:31" ht="12.75" customHeight="1" x14ac:dyDescent="0.25">
      <c r="B41" s="25"/>
      <c r="D41" s="14"/>
      <c r="E41" s="41"/>
      <c r="F41" s="42"/>
      <c r="G41" s="43"/>
      <c r="H41" s="15"/>
      <c r="I41" s="15"/>
      <c r="J41" s="15"/>
      <c r="K41" s="15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2:31" ht="12.75" customHeight="1" x14ac:dyDescent="0.25">
      <c r="B42" s="25"/>
      <c r="D42" s="14"/>
      <c r="E42" s="41"/>
      <c r="F42" s="42"/>
      <c r="G42" s="43"/>
      <c r="H42" s="15"/>
      <c r="I42" s="15"/>
      <c r="J42" s="15"/>
      <c r="K42" s="15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2:31" ht="12.75" customHeight="1" x14ac:dyDescent="0.25">
      <c r="B43" s="25"/>
      <c r="D43" s="14"/>
      <c r="E43" s="41"/>
      <c r="F43" s="42"/>
      <c r="G43" s="43"/>
      <c r="H43" s="15"/>
      <c r="I43" s="15"/>
      <c r="J43" s="15"/>
      <c r="K43" s="15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2:31" ht="12.75" customHeight="1" thickBot="1" x14ac:dyDescent="0.3">
      <c r="B44" s="26"/>
      <c r="D44" s="14"/>
      <c r="E44" s="41"/>
      <c r="F44" s="42"/>
      <c r="G44" s="43"/>
      <c r="H44" s="15"/>
      <c r="I44" s="15"/>
      <c r="J44" s="15"/>
      <c r="K44" s="15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2:31" ht="12.75" customHeight="1" x14ac:dyDescent="0.25">
      <c r="B45" s="5" t="s">
        <v>8</v>
      </c>
      <c r="D45" s="50" t="s">
        <v>18</v>
      </c>
      <c r="E45" s="51"/>
      <c r="F45" s="51"/>
      <c r="G45" s="52"/>
      <c r="H45" s="17">
        <f t="shared" ref="H45:AE45" si="9">IF(H8="","",IF(OR(H23="", H23="LS", H23="LUMP"),IF(SUM(COUNTIF(H24:H44,"LS")+COUNTIF(H24:H44,"LUMP"))&gt;0,"LS",""),IF(SUM(H24:H44)&gt;0,ROUNDUP(SUM(H24:H44),0),"")))</f>
        <v>686</v>
      </c>
      <c r="I45" s="17">
        <f t="shared" si="9"/>
        <v>686</v>
      </c>
      <c r="J45" s="17">
        <f t="shared" si="9"/>
        <v>2</v>
      </c>
      <c r="K45" s="17">
        <f t="shared" si="9"/>
        <v>1</v>
      </c>
      <c r="L45" s="17">
        <f t="shared" si="9"/>
        <v>2</v>
      </c>
      <c r="M45" s="17" t="str">
        <f t="shared" si="9"/>
        <v>LS</v>
      </c>
      <c r="N45" s="17">
        <f t="shared" si="9"/>
        <v>439</v>
      </c>
      <c r="O45" s="17">
        <f t="shared" si="9"/>
        <v>2</v>
      </c>
      <c r="P45" s="17">
        <f t="shared" si="9"/>
        <v>2</v>
      </c>
      <c r="Q45" s="17">
        <f t="shared" si="9"/>
        <v>2</v>
      </c>
      <c r="R45" s="17">
        <f t="shared" si="9"/>
        <v>1</v>
      </c>
      <c r="S45" s="17">
        <f t="shared" si="9"/>
        <v>2</v>
      </c>
      <c r="T45" s="17">
        <f t="shared" si="9"/>
        <v>573</v>
      </c>
      <c r="U45" s="17" t="str">
        <f t="shared" si="9"/>
        <v>LS</v>
      </c>
      <c r="V45" s="17">
        <f t="shared" si="9"/>
        <v>1</v>
      </c>
      <c r="W45" s="17" t="str">
        <f t="shared" si="9"/>
        <v>LS</v>
      </c>
      <c r="X45" s="17" t="str">
        <f t="shared" si="9"/>
        <v/>
      </c>
      <c r="Y45" s="17" t="str">
        <f t="shared" si="9"/>
        <v/>
      </c>
      <c r="Z45" s="17" t="str">
        <f t="shared" si="9"/>
        <v/>
      </c>
      <c r="AA45" s="17" t="str">
        <f t="shared" si="9"/>
        <v/>
      </c>
      <c r="AB45" s="17" t="str">
        <f t="shared" si="9"/>
        <v/>
      </c>
      <c r="AC45" s="17" t="str">
        <f t="shared" si="9"/>
        <v/>
      </c>
      <c r="AD45" s="17" t="str">
        <f t="shared" si="9"/>
        <v/>
      </c>
      <c r="AE45" s="17" t="str">
        <f t="shared" si="9"/>
        <v/>
      </c>
    </row>
    <row r="46" spans="2:31" ht="12.75" customHeight="1" thickBot="1" x14ac:dyDescent="0.3"/>
    <row r="47" spans="2:31" ht="12.75" customHeight="1" thickBot="1" x14ac:dyDescent="0.3">
      <c r="B47" s="22" t="s">
        <v>6</v>
      </c>
      <c r="D47" s="54" t="str">
        <f>"SUBSUMMARY SHEET " &amp; B48</f>
        <v>SUBSUMMARY SHEET $cq001$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</row>
    <row r="48" spans="2:31" ht="12.75" customHeight="1" thickBot="1" x14ac:dyDescent="0.3">
      <c r="B48" s="23" t="s">
        <v>24</v>
      </c>
      <c r="D48" s="55" t="s">
        <v>4</v>
      </c>
      <c r="E48" s="55"/>
      <c r="F48" s="55"/>
      <c r="G48" s="55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2:31" ht="12.75" customHeight="1" thickBot="1" x14ac:dyDescent="0.3">
      <c r="D49" s="56" t="s">
        <v>5</v>
      </c>
      <c r="E49" s="56"/>
      <c r="F49" s="56"/>
      <c r="G49" s="56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2:31" ht="12.75" customHeight="1" x14ac:dyDescent="0.25">
      <c r="B50" s="47" t="s">
        <v>7</v>
      </c>
      <c r="D50" s="57" t="s">
        <v>15</v>
      </c>
      <c r="E50" s="60" t="s">
        <v>17</v>
      </c>
      <c r="F50" s="60"/>
      <c r="G50" s="61"/>
      <c r="H50" s="8"/>
      <c r="I50" s="34"/>
      <c r="J50" s="8"/>
      <c r="K50" s="8"/>
      <c r="L50" s="37"/>
      <c r="M50" s="34"/>
      <c r="N50" s="34"/>
      <c r="O50" s="34" t="str">
        <f t="shared" ref="O50:Q50" si="10">IF(OR(TRIM(O48)=0,TRIM(O48)=""),"",IF(IFERROR(TRIM(INDEX(QryItemNamed,MATCH(TRIM(O48),ITEM,0),2)),"")="Y","SPECIAL",LEFT(IFERROR(TRIM(INDEX(ITEM,MATCH(TRIM(O48),ITEM,0))),""),3)))</f>
        <v/>
      </c>
      <c r="P50" s="34" t="str">
        <f t="shared" si="10"/>
        <v/>
      </c>
      <c r="Q50" s="8" t="str">
        <f t="shared" si="10"/>
        <v/>
      </c>
      <c r="R50" s="8"/>
      <c r="S50" s="8"/>
      <c r="T50" s="8"/>
      <c r="U50" s="8"/>
      <c r="V50" s="8"/>
      <c r="W50" s="8"/>
      <c r="X50" s="37"/>
      <c r="Y50" s="37"/>
      <c r="Z50" s="34"/>
      <c r="AA50" s="34"/>
      <c r="AB50" s="34"/>
      <c r="AC50" s="34" t="str">
        <f t="shared" ref="AC50:AD50" si="11">IF(OR(TRIM(AC48)=0,TRIM(AC48)=""),"",IF(IFERROR(TRIM(INDEX(QryItemNamed,MATCH(TRIM(AC48),ITEM,0),2)),"")="Y","SPECIAL",LEFT(IFERROR(TRIM(INDEX(ITEM,MATCH(TRIM(AC48),ITEM,0))),""),3)))</f>
        <v/>
      </c>
      <c r="AD50" s="34" t="str">
        <f t="shared" si="11"/>
        <v/>
      </c>
      <c r="AE50" s="8"/>
    </row>
    <row r="51" spans="2:31" ht="12.75" customHeight="1" x14ac:dyDescent="0.25">
      <c r="B51" s="48"/>
      <c r="D51" s="58"/>
      <c r="E51" s="62"/>
      <c r="F51" s="62"/>
      <c r="G51" s="63"/>
      <c r="H51" s="44"/>
      <c r="I51" s="44"/>
      <c r="J51" s="44"/>
      <c r="K51" s="66"/>
      <c r="L51" s="67"/>
      <c r="M51" s="67"/>
      <c r="N51" s="67"/>
      <c r="O51" s="67" t="str">
        <f t="shared" ref="O51:Q51" si="12">IF(OR(TRIM(O48)=0,TRIM(O48)=""),IF(O49="","",O49),IF(IFERROR(TRIM(INDEX(QryItemNamed,MATCH(TRIM(O48),ITEM,0),2)),"")="Y",TRIM(RIGHT(IFERROR(TRIM(INDEX(QryItemNamed,MATCH(TRIM(O48),ITEM,0),4)),"123456789012"),LEN(IFERROR(TRIM(INDEX(QryItemNamed,MATCH(TRIM(O48),ITEM,0),4)),"123456789012"))-9))&amp;O49,IFERROR(TRIM(INDEX(QryItemNamed,MATCH(TRIM(O48),ITEM,0),4))&amp;O49,"ITEM CODE DOES NOT EXIST IN ITEM MASTER")))</f>
        <v/>
      </c>
      <c r="P51" s="44" t="str">
        <f t="shared" si="12"/>
        <v/>
      </c>
      <c r="Q51" s="44" t="str">
        <f t="shared" si="12"/>
        <v/>
      </c>
      <c r="R51" s="44"/>
      <c r="S51" s="44"/>
      <c r="T51" s="44"/>
      <c r="U51" s="44"/>
      <c r="V51" s="53"/>
      <c r="W51" s="53"/>
      <c r="X51" s="53"/>
      <c r="Y51" s="53"/>
      <c r="Z51" s="53"/>
      <c r="AA51" s="44"/>
      <c r="AB51" s="44"/>
      <c r="AC51" s="44" t="str">
        <f t="shared" ref="AC51" si="13">IF(OR(TRIM(AC48)=0,TRIM(AC48)=""),IF(AC49="","",AC49),IF(IFERROR(TRIM(INDEX(QryItemNamed,MATCH(TRIM(AC48),ITEM,0),2)),"")="Y",TRIM(RIGHT(IFERROR(TRIM(INDEX(QryItemNamed,MATCH(TRIM(AC48),ITEM,0),4)),"123456789012"),LEN(IFERROR(TRIM(INDEX(QryItemNamed,MATCH(TRIM(AC48),ITEM,0),4)),"123456789012"))-9))&amp;AC49,IFERROR(TRIM(INDEX(QryItemNamed,MATCH(TRIM(AC48),ITEM,0),4))&amp;AC49,"ITEM CODE DOES NOT EXIST IN ITEM MASTER")))</f>
        <v/>
      </c>
      <c r="AD51" s="44" t="str">
        <f t="shared" ref="AD51" si="14">IF(OR(TRIM(AD48)=0,TRIM(AD48)=""),IF(AD49="","",AD49),IF(IFERROR(TRIM(INDEX(QryItemNamed,MATCH(TRIM(AD48),ITEM,0),2)),"")="Y",TRIM(RIGHT(IFERROR(TRIM(INDEX(QryItemNamed,MATCH(TRIM(AD48),ITEM,0),4)),"123456789012"),LEN(IFERROR(TRIM(INDEX(QryItemNamed,MATCH(TRIM(AD48),ITEM,0),4)),"123456789012"))-9))&amp;AD49,IFERROR(TRIM(INDEX(QryItemNamed,MATCH(TRIM(AD48),ITEM,0),4))&amp;AD49,"ITEM CODE DOES NOT EXIST IN ITEM MASTER")))</f>
        <v/>
      </c>
      <c r="AE51" s="44"/>
    </row>
    <row r="52" spans="2:31" ht="12.75" customHeight="1" x14ac:dyDescent="0.25">
      <c r="B52" s="48"/>
      <c r="D52" s="58"/>
      <c r="E52" s="62"/>
      <c r="F52" s="62"/>
      <c r="G52" s="63"/>
      <c r="H52" s="45"/>
      <c r="I52" s="45"/>
      <c r="J52" s="45"/>
      <c r="K52" s="66"/>
      <c r="L52" s="68"/>
      <c r="M52" s="68"/>
      <c r="N52" s="68"/>
      <c r="O52" s="68"/>
      <c r="P52" s="45"/>
      <c r="Q52" s="45"/>
      <c r="R52" s="45"/>
      <c r="S52" s="45"/>
      <c r="T52" s="45"/>
      <c r="U52" s="45"/>
      <c r="V52" s="53"/>
      <c r="W52" s="53"/>
      <c r="X52" s="53"/>
      <c r="Y52" s="53"/>
      <c r="Z52" s="53"/>
      <c r="AA52" s="45"/>
      <c r="AB52" s="45"/>
      <c r="AC52" s="45"/>
      <c r="AD52" s="45"/>
      <c r="AE52" s="45"/>
    </row>
    <row r="53" spans="2:31" ht="12.75" customHeight="1" x14ac:dyDescent="0.25">
      <c r="B53" s="48"/>
      <c r="D53" s="58"/>
      <c r="E53" s="62"/>
      <c r="F53" s="62"/>
      <c r="G53" s="63"/>
      <c r="H53" s="45"/>
      <c r="I53" s="45"/>
      <c r="J53" s="45"/>
      <c r="K53" s="66"/>
      <c r="L53" s="68"/>
      <c r="M53" s="68"/>
      <c r="N53" s="68"/>
      <c r="O53" s="68"/>
      <c r="P53" s="45"/>
      <c r="Q53" s="45"/>
      <c r="R53" s="45"/>
      <c r="S53" s="45"/>
      <c r="T53" s="45"/>
      <c r="U53" s="45"/>
      <c r="V53" s="53"/>
      <c r="W53" s="53"/>
      <c r="X53" s="53"/>
      <c r="Y53" s="53"/>
      <c r="Z53" s="53"/>
      <c r="AA53" s="45"/>
      <c r="AB53" s="45"/>
      <c r="AC53" s="45"/>
      <c r="AD53" s="45"/>
      <c r="AE53" s="45"/>
    </row>
    <row r="54" spans="2:31" ht="12.75" customHeight="1" x14ac:dyDescent="0.25">
      <c r="B54" s="48"/>
      <c r="D54" s="58"/>
      <c r="E54" s="62"/>
      <c r="F54" s="62"/>
      <c r="G54" s="63"/>
      <c r="H54" s="45"/>
      <c r="I54" s="45"/>
      <c r="J54" s="45"/>
      <c r="K54" s="66"/>
      <c r="L54" s="68"/>
      <c r="M54" s="68"/>
      <c r="N54" s="68"/>
      <c r="O54" s="68"/>
      <c r="P54" s="45"/>
      <c r="Q54" s="45"/>
      <c r="R54" s="45"/>
      <c r="S54" s="45"/>
      <c r="T54" s="45"/>
      <c r="U54" s="45"/>
      <c r="V54" s="53"/>
      <c r="W54" s="53"/>
      <c r="X54" s="53"/>
      <c r="Y54" s="53"/>
      <c r="Z54" s="53"/>
      <c r="AA54" s="45"/>
      <c r="AB54" s="45"/>
      <c r="AC54" s="45"/>
      <c r="AD54" s="45"/>
      <c r="AE54" s="45"/>
    </row>
    <row r="55" spans="2:31" ht="12.75" customHeight="1" x14ac:dyDescent="0.25">
      <c r="B55" s="48"/>
      <c r="D55" s="58"/>
      <c r="E55" s="62"/>
      <c r="F55" s="62"/>
      <c r="G55" s="63"/>
      <c r="H55" s="45"/>
      <c r="I55" s="45"/>
      <c r="J55" s="45"/>
      <c r="K55" s="66"/>
      <c r="L55" s="68"/>
      <c r="M55" s="68"/>
      <c r="N55" s="68"/>
      <c r="O55" s="68"/>
      <c r="P55" s="45"/>
      <c r="Q55" s="45"/>
      <c r="R55" s="45"/>
      <c r="S55" s="45"/>
      <c r="T55" s="45"/>
      <c r="U55" s="45"/>
      <c r="V55" s="53"/>
      <c r="W55" s="53"/>
      <c r="X55" s="53"/>
      <c r="Y55" s="53"/>
      <c r="Z55" s="53"/>
      <c r="AA55" s="45"/>
      <c r="AB55" s="45"/>
      <c r="AC55" s="45"/>
      <c r="AD55" s="45"/>
      <c r="AE55" s="45"/>
    </row>
    <row r="56" spans="2:31" ht="12.75" customHeight="1" x14ac:dyDescent="0.25">
      <c r="B56" s="48"/>
      <c r="D56" s="58"/>
      <c r="E56" s="62"/>
      <c r="F56" s="62"/>
      <c r="G56" s="63"/>
      <c r="H56" s="45"/>
      <c r="I56" s="45"/>
      <c r="J56" s="45"/>
      <c r="K56" s="66"/>
      <c r="L56" s="68"/>
      <c r="M56" s="68"/>
      <c r="N56" s="68"/>
      <c r="O56" s="68"/>
      <c r="P56" s="45"/>
      <c r="Q56" s="45"/>
      <c r="R56" s="45"/>
      <c r="S56" s="45"/>
      <c r="T56" s="45"/>
      <c r="U56" s="45"/>
      <c r="V56" s="53"/>
      <c r="W56" s="53"/>
      <c r="X56" s="53"/>
      <c r="Y56" s="53"/>
      <c r="Z56" s="53"/>
      <c r="AA56" s="45"/>
      <c r="AB56" s="45"/>
      <c r="AC56" s="45"/>
      <c r="AD56" s="45"/>
      <c r="AE56" s="45"/>
    </row>
    <row r="57" spans="2:31" ht="12.75" customHeight="1" x14ac:dyDescent="0.25">
      <c r="B57" s="48"/>
      <c r="D57" s="58"/>
      <c r="E57" s="62"/>
      <c r="F57" s="62"/>
      <c r="G57" s="63"/>
      <c r="H57" s="45"/>
      <c r="I57" s="45"/>
      <c r="J57" s="45"/>
      <c r="K57" s="66"/>
      <c r="L57" s="68"/>
      <c r="M57" s="68"/>
      <c r="N57" s="68"/>
      <c r="O57" s="68"/>
      <c r="P57" s="45"/>
      <c r="Q57" s="45"/>
      <c r="R57" s="45"/>
      <c r="S57" s="45"/>
      <c r="T57" s="45"/>
      <c r="U57" s="45"/>
      <c r="V57" s="53"/>
      <c r="W57" s="53"/>
      <c r="X57" s="53"/>
      <c r="Y57" s="53"/>
      <c r="Z57" s="53"/>
      <c r="AA57" s="45"/>
      <c r="AB57" s="45"/>
      <c r="AC57" s="45"/>
      <c r="AD57" s="45"/>
      <c r="AE57" s="45"/>
    </row>
    <row r="58" spans="2:31" ht="12.75" customHeight="1" x14ac:dyDescent="0.25">
      <c r="B58" s="48"/>
      <c r="D58" s="58"/>
      <c r="E58" s="62"/>
      <c r="F58" s="62"/>
      <c r="G58" s="63"/>
      <c r="H58" s="45"/>
      <c r="I58" s="45"/>
      <c r="J58" s="45"/>
      <c r="K58" s="66"/>
      <c r="L58" s="68"/>
      <c r="M58" s="68"/>
      <c r="N58" s="68"/>
      <c r="O58" s="68"/>
      <c r="P58" s="45"/>
      <c r="Q58" s="45"/>
      <c r="R58" s="45"/>
      <c r="S58" s="45"/>
      <c r="T58" s="45"/>
      <c r="U58" s="45"/>
      <c r="V58" s="53"/>
      <c r="W58" s="53"/>
      <c r="X58" s="53"/>
      <c r="Y58" s="53"/>
      <c r="Z58" s="53"/>
      <c r="AA58" s="45"/>
      <c r="AB58" s="45"/>
      <c r="AC58" s="45"/>
      <c r="AD58" s="45"/>
      <c r="AE58" s="45"/>
    </row>
    <row r="59" spans="2:31" ht="12.75" customHeight="1" x14ac:dyDescent="0.25">
      <c r="B59" s="48"/>
      <c r="D59" s="58"/>
      <c r="E59" s="62"/>
      <c r="F59" s="62"/>
      <c r="G59" s="63"/>
      <c r="H59" s="45"/>
      <c r="I59" s="45"/>
      <c r="J59" s="45"/>
      <c r="K59" s="66"/>
      <c r="L59" s="68"/>
      <c r="M59" s="68"/>
      <c r="N59" s="68"/>
      <c r="O59" s="68"/>
      <c r="P59" s="45"/>
      <c r="Q59" s="45"/>
      <c r="R59" s="45"/>
      <c r="S59" s="45"/>
      <c r="T59" s="45"/>
      <c r="U59" s="45"/>
      <c r="V59" s="53"/>
      <c r="W59" s="53"/>
      <c r="X59" s="53"/>
      <c r="Y59" s="53"/>
      <c r="Z59" s="53"/>
      <c r="AA59" s="45"/>
      <c r="AB59" s="45"/>
      <c r="AC59" s="45"/>
      <c r="AD59" s="45"/>
      <c r="AE59" s="45"/>
    </row>
    <row r="60" spans="2:31" ht="12.75" customHeight="1" x14ac:dyDescent="0.25">
      <c r="B60" s="48"/>
      <c r="D60" s="58"/>
      <c r="E60" s="62"/>
      <c r="F60" s="62"/>
      <c r="G60" s="63"/>
      <c r="H60" s="45"/>
      <c r="I60" s="45"/>
      <c r="J60" s="45"/>
      <c r="K60" s="66"/>
      <c r="L60" s="68"/>
      <c r="M60" s="68"/>
      <c r="N60" s="68"/>
      <c r="O60" s="68"/>
      <c r="P60" s="45"/>
      <c r="Q60" s="45"/>
      <c r="R60" s="45"/>
      <c r="S60" s="45"/>
      <c r="T60" s="45"/>
      <c r="U60" s="45"/>
      <c r="V60" s="53"/>
      <c r="W60" s="53"/>
      <c r="X60" s="53"/>
      <c r="Y60" s="53"/>
      <c r="Z60" s="53"/>
      <c r="AA60" s="45"/>
      <c r="AB60" s="45"/>
      <c r="AC60" s="45"/>
      <c r="AD60" s="45"/>
      <c r="AE60" s="45"/>
    </row>
    <row r="61" spans="2:31" ht="12.75" customHeight="1" x14ac:dyDescent="0.25">
      <c r="B61" s="48"/>
      <c r="D61" s="58"/>
      <c r="E61" s="62"/>
      <c r="F61" s="62"/>
      <c r="G61" s="63"/>
      <c r="H61" s="45"/>
      <c r="I61" s="45"/>
      <c r="J61" s="45"/>
      <c r="K61" s="66"/>
      <c r="L61" s="68"/>
      <c r="M61" s="68"/>
      <c r="N61" s="68"/>
      <c r="O61" s="68"/>
      <c r="P61" s="45"/>
      <c r="Q61" s="45"/>
      <c r="R61" s="45"/>
      <c r="S61" s="45"/>
      <c r="T61" s="45"/>
      <c r="U61" s="45"/>
      <c r="V61" s="53"/>
      <c r="W61" s="53"/>
      <c r="X61" s="53"/>
      <c r="Y61" s="53"/>
      <c r="Z61" s="53"/>
      <c r="AA61" s="45"/>
      <c r="AB61" s="45"/>
      <c r="AC61" s="45"/>
      <c r="AD61" s="45"/>
      <c r="AE61" s="45"/>
    </row>
    <row r="62" spans="2:31" ht="12.75" customHeight="1" x14ac:dyDescent="0.25">
      <c r="B62" s="48"/>
      <c r="D62" s="58"/>
      <c r="E62" s="62"/>
      <c r="F62" s="62"/>
      <c r="G62" s="63"/>
      <c r="H62" s="46"/>
      <c r="I62" s="46"/>
      <c r="J62" s="46"/>
      <c r="K62" s="66"/>
      <c r="L62" s="69"/>
      <c r="M62" s="69"/>
      <c r="N62" s="69"/>
      <c r="O62" s="69"/>
      <c r="P62" s="46"/>
      <c r="Q62" s="46"/>
      <c r="R62" s="46"/>
      <c r="S62" s="46"/>
      <c r="T62" s="46"/>
      <c r="U62" s="46"/>
      <c r="V62" s="53"/>
      <c r="W62" s="53"/>
      <c r="X62" s="53"/>
      <c r="Y62" s="53"/>
      <c r="Z62" s="53"/>
      <c r="AA62" s="46"/>
      <c r="AB62" s="46"/>
      <c r="AC62" s="46"/>
      <c r="AD62" s="46"/>
      <c r="AE62" s="46"/>
    </row>
    <row r="63" spans="2:31" ht="12.75" customHeight="1" thickBot="1" x14ac:dyDescent="0.3">
      <c r="B63" s="49"/>
      <c r="D63" s="59"/>
      <c r="E63" s="64"/>
      <c r="F63" s="64"/>
      <c r="G63" s="65"/>
      <c r="H63" s="10"/>
      <c r="I63" s="10"/>
      <c r="J63" s="10"/>
      <c r="K63" s="10"/>
      <c r="L63" s="35"/>
      <c r="M63" s="36"/>
      <c r="N63" s="36"/>
      <c r="O63" s="10" t="str">
        <f t="shared" ref="O63:Q63" si="15">IF(OR(TRIM(O48)=0,TRIM(O48)=""),"",IFERROR(TRIM(INDEX(QryItemNamed,MATCH(TRIM(O48),ITEM,0),3)),""))</f>
        <v/>
      </c>
      <c r="P63" s="32" t="str">
        <f t="shared" si="15"/>
        <v/>
      </c>
      <c r="Q63" s="35" t="str">
        <f t="shared" si="15"/>
        <v/>
      </c>
      <c r="R63" s="10"/>
      <c r="S63" s="35"/>
      <c r="T63" s="36"/>
      <c r="U63" s="36"/>
      <c r="V63" s="32"/>
      <c r="W63" s="35"/>
      <c r="X63" s="10"/>
      <c r="Y63" s="10"/>
      <c r="Z63" s="10"/>
      <c r="AA63" s="10"/>
      <c r="AB63" s="10"/>
      <c r="AC63" s="10" t="str">
        <f t="shared" ref="AC63:AD63" si="16">IF(OR(TRIM(AC48)=0,TRIM(AC48)=""),"",IFERROR(TRIM(INDEX(QryItemNamed,MATCH(TRIM(AC48),ITEM,0),3)),""))</f>
        <v/>
      </c>
      <c r="AD63" s="10" t="str">
        <f t="shared" si="16"/>
        <v/>
      </c>
      <c r="AE63" s="10"/>
    </row>
    <row r="64" spans="2:31" ht="12.75" customHeight="1" x14ac:dyDescent="0.25">
      <c r="B64" s="24">
        <v>1</v>
      </c>
      <c r="D64" s="11" t="s">
        <v>25</v>
      </c>
      <c r="E64" s="41"/>
      <c r="F64" s="42"/>
      <c r="G64" s="4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2:31" ht="12.75" customHeight="1" x14ac:dyDescent="0.25">
      <c r="B65" s="25">
        <v>1</v>
      </c>
      <c r="D65" s="14" t="s">
        <v>26</v>
      </c>
      <c r="E65" s="41"/>
      <c r="F65" s="42"/>
      <c r="G65" s="4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2:31" ht="12.75" customHeight="1" x14ac:dyDescent="0.25">
      <c r="B66" s="25">
        <v>1</v>
      </c>
      <c r="D66" s="14" t="s">
        <v>27</v>
      </c>
      <c r="E66" s="41"/>
      <c r="F66" s="42"/>
      <c r="G66" s="4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2:31" ht="12.75" customHeight="1" x14ac:dyDescent="0.25">
      <c r="B67" s="25">
        <v>1</v>
      </c>
      <c r="D67" s="14" t="s">
        <v>28</v>
      </c>
      <c r="E67" s="41"/>
      <c r="F67" s="42"/>
      <c r="G67" s="4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2:31" ht="12.75" customHeight="1" x14ac:dyDescent="0.25">
      <c r="B68" s="25">
        <v>1</v>
      </c>
      <c r="D68" s="14" t="s">
        <v>29</v>
      </c>
      <c r="E68" s="41"/>
      <c r="F68" s="42"/>
      <c r="G68" s="4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2:31" ht="12.75" customHeight="1" x14ac:dyDescent="0.25">
      <c r="B69" s="25">
        <v>1</v>
      </c>
      <c r="D69" s="14" t="s">
        <v>30</v>
      </c>
      <c r="E69" s="41"/>
      <c r="F69" s="42"/>
      <c r="G69" s="4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2:31" ht="12.75" customHeight="1" x14ac:dyDescent="0.25">
      <c r="B70" s="25">
        <v>1</v>
      </c>
      <c r="D70" s="14" t="s">
        <v>31</v>
      </c>
      <c r="E70" s="41"/>
      <c r="F70" s="42"/>
      <c r="G70" s="4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2:31" ht="12.75" customHeight="1" x14ac:dyDescent="0.25">
      <c r="B71" s="25">
        <v>1</v>
      </c>
      <c r="D71" s="14"/>
      <c r="E71" s="41"/>
      <c r="F71" s="42"/>
      <c r="G71" s="43"/>
      <c r="H71" s="15"/>
      <c r="I71" s="15"/>
      <c r="J71" s="15"/>
      <c r="K71" s="15"/>
      <c r="L71" s="15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2:31" ht="12.75" customHeight="1" x14ac:dyDescent="0.25">
      <c r="B72" s="25">
        <v>1</v>
      </c>
      <c r="D72" s="14"/>
      <c r="E72" s="41"/>
      <c r="F72" s="42"/>
      <c r="G72" s="43"/>
      <c r="H72" s="15"/>
      <c r="I72" s="15"/>
      <c r="J72" s="15"/>
      <c r="K72" s="15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2:31" ht="12.75" customHeight="1" x14ac:dyDescent="0.25">
      <c r="B73" s="25">
        <v>1</v>
      </c>
      <c r="D73" s="14"/>
      <c r="E73" s="41"/>
      <c r="F73" s="42"/>
      <c r="G73" s="43"/>
      <c r="H73" s="15"/>
      <c r="I73" s="15"/>
      <c r="J73" s="15"/>
      <c r="K73" s="15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pans="2:31" ht="12.75" customHeight="1" x14ac:dyDescent="0.25">
      <c r="B74" s="25">
        <v>1</v>
      </c>
      <c r="D74" s="14"/>
      <c r="E74" s="41"/>
      <c r="F74" s="42"/>
      <c r="G74" s="43"/>
      <c r="H74" s="15"/>
      <c r="I74" s="15"/>
      <c r="J74" s="15"/>
      <c r="K74" s="15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2:31" ht="12.75" customHeight="1" x14ac:dyDescent="0.25">
      <c r="B75" s="25">
        <v>1</v>
      </c>
      <c r="D75" s="14"/>
      <c r="E75" s="41"/>
      <c r="F75" s="42"/>
      <c r="G75" s="43"/>
      <c r="H75" s="15"/>
      <c r="I75" s="15"/>
      <c r="J75" s="15"/>
      <c r="K75" s="15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2:31" ht="12.75" customHeight="1" x14ac:dyDescent="0.25">
      <c r="B76" s="25">
        <v>1</v>
      </c>
      <c r="D76" s="14"/>
      <c r="E76" s="41"/>
      <c r="F76" s="42"/>
      <c r="G76" s="43"/>
      <c r="H76" s="15"/>
      <c r="I76" s="15"/>
      <c r="J76" s="15"/>
      <c r="K76" s="15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2:31" ht="12.75" customHeight="1" x14ac:dyDescent="0.25">
      <c r="B77" s="25">
        <v>1</v>
      </c>
      <c r="D77" s="14"/>
      <c r="E77" s="41"/>
      <c r="F77" s="42"/>
      <c r="G77" s="43"/>
      <c r="H77" s="15"/>
      <c r="I77" s="15"/>
      <c r="J77" s="15"/>
      <c r="K77" s="15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2:31" ht="12.75" customHeight="1" x14ac:dyDescent="0.25">
      <c r="B78" s="25"/>
      <c r="D78" s="14"/>
      <c r="E78" s="41"/>
      <c r="F78" s="42"/>
      <c r="G78" s="43"/>
      <c r="H78" s="15"/>
      <c r="I78" s="15"/>
      <c r="J78" s="15"/>
      <c r="K78" s="15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2:31" ht="12.75" customHeight="1" x14ac:dyDescent="0.25">
      <c r="B79" s="25"/>
      <c r="D79" s="14"/>
      <c r="E79" s="41"/>
      <c r="F79" s="42"/>
      <c r="G79" s="43"/>
      <c r="H79" s="15"/>
      <c r="I79" s="15"/>
      <c r="J79" s="15"/>
      <c r="K79" s="15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2:31" ht="12.75" customHeight="1" x14ac:dyDescent="0.25">
      <c r="B80" s="25"/>
      <c r="D80" s="14"/>
      <c r="E80" s="41"/>
      <c r="F80" s="42"/>
      <c r="G80" s="43"/>
      <c r="H80" s="15"/>
      <c r="I80" s="15"/>
      <c r="J80" s="15"/>
      <c r="K80" s="15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2:31" ht="12.75" customHeight="1" x14ac:dyDescent="0.25">
      <c r="B81" s="25"/>
      <c r="D81" s="14"/>
      <c r="E81" s="41"/>
      <c r="F81" s="42"/>
      <c r="G81" s="43"/>
      <c r="H81" s="15"/>
      <c r="I81" s="15"/>
      <c r="J81" s="15"/>
      <c r="K81" s="15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2:31" ht="12.75" customHeight="1" x14ac:dyDescent="0.25">
      <c r="B82" s="25"/>
      <c r="D82" s="14"/>
      <c r="E82" s="41"/>
      <c r="F82" s="42"/>
      <c r="G82" s="43"/>
      <c r="H82" s="15"/>
      <c r="I82" s="15"/>
      <c r="J82" s="15"/>
      <c r="K82" s="15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2:31" ht="12.75" customHeight="1" x14ac:dyDescent="0.25">
      <c r="B83" s="25"/>
      <c r="D83" s="14"/>
      <c r="E83" s="41"/>
      <c r="F83" s="42"/>
      <c r="G83" s="43"/>
      <c r="H83" s="15"/>
      <c r="I83" s="15"/>
      <c r="J83" s="15"/>
      <c r="K83" s="15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2:31" ht="12.75" customHeight="1" x14ac:dyDescent="0.25">
      <c r="B84" s="25"/>
      <c r="D84" s="14"/>
      <c r="E84" s="41"/>
      <c r="F84" s="42"/>
      <c r="G84" s="43"/>
      <c r="H84" s="15"/>
      <c r="I84" s="15"/>
      <c r="J84" s="15"/>
      <c r="K84" s="15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2:31" ht="12.75" customHeight="1" thickBot="1" x14ac:dyDescent="0.3">
      <c r="B85" s="26"/>
      <c r="D85" s="14"/>
      <c r="E85" s="41"/>
      <c r="F85" s="42"/>
      <c r="G85" s="43"/>
      <c r="H85" s="15"/>
      <c r="I85" s="15"/>
      <c r="J85" s="15"/>
      <c r="K85" s="15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2:31" ht="12.75" customHeight="1" x14ac:dyDescent="0.25">
      <c r="B86" s="5" t="s">
        <v>8</v>
      </c>
      <c r="D86" s="50" t="s">
        <v>18</v>
      </c>
      <c r="E86" s="51"/>
      <c r="F86" s="51"/>
      <c r="G86" s="52"/>
      <c r="H86" s="17" t="str">
        <f t="shared" ref="H86:AE86" si="17">IF(H48="","",IF(OR(H63="", H63="LS", H63="LUMP"),IF(SUM(COUNTIF(H64:H85,"LS")+COUNTIF(H64:H85,"LUMP"))&gt;0,"LS",""),IF(SUM(H64:H85)&gt;0,ROUNDUP(SUM(H64:H85),0),"")))</f>
        <v/>
      </c>
      <c r="I86" s="17" t="str">
        <f t="shared" si="17"/>
        <v/>
      </c>
      <c r="J86" s="17" t="str">
        <f t="shared" si="17"/>
        <v/>
      </c>
      <c r="K86" s="17" t="str">
        <f t="shared" si="17"/>
        <v/>
      </c>
      <c r="L86" s="17" t="str">
        <f t="shared" si="17"/>
        <v/>
      </c>
      <c r="M86" s="17" t="str">
        <f t="shared" si="17"/>
        <v/>
      </c>
      <c r="N86" s="17" t="str">
        <f t="shared" si="17"/>
        <v/>
      </c>
      <c r="O86" s="17" t="str">
        <f t="shared" si="17"/>
        <v/>
      </c>
      <c r="P86" s="17" t="str">
        <f t="shared" si="17"/>
        <v/>
      </c>
      <c r="Q86" s="17" t="str">
        <f t="shared" si="17"/>
        <v/>
      </c>
      <c r="R86" s="17" t="str">
        <f t="shared" si="17"/>
        <v/>
      </c>
      <c r="S86" s="17" t="str">
        <f t="shared" si="17"/>
        <v/>
      </c>
      <c r="T86" s="17" t="str">
        <f t="shared" si="17"/>
        <v/>
      </c>
      <c r="U86" s="17" t="str">
        <f t="shared" si="17"/>
        <v/>
      </c>
      <c r="V86" s="17" t="str">
        <f t="shared" si="17"/>
        <v/>
      </c>
      <c r="W86" s="17" t="str">
        <f t="shared" si="17"/>
        <v/>
      </c>
      <c r="X86" s="17" t="str">
        <f t="shared" si="17"/>
        <v/>
      </c>
      <c r="Y86" s="17" t="str">
        <f t="shared" si="17"/>
        <v/>
      </c>
      <c r="Z86" s="17" t="str">
        <f t="shared" si="17"/>
        <v/>
      </c>
      <c r="AA86" s="17" t="str">
        <f t="shared" si="17"/>
        <v/>
      </c>
      <c r="AB86" s="17" t="str">
        <f t="shared" si="17"/>
        <v/>
      </c>
      <c r="AC86" s="17">
        <v>1</v>
      </c>
      <c r="AD86" s="17" t="str">
        <f t="shared" si="17"/>
        <v/>
      </c>
      <c r="AE86" s="17" t="str">
        <f t="shared" si="17"/>
        <v/>
      </c>
    </row>
    <row r="87" spans="2:31" ht="12.75" customHeight="1" thickBot="1" x14ac:dyDescent="0.3"/>
    <row r="88" spans="2:31" ht="12.75" customHeight="1" thickBot="1" x14ac:dyDescent="0.3">
      <c r="B88" s="22" t="s">
        <v>6</v>
      </c>
      <c r="D88" s="54" t="str">
        <f>"SUBSUMMARY SHEET " &amp; B89</f>
        <v xml:space="preserve">SUBSUMMARY SHEET </v>
      </c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</row>
    <row r="89" spans="2:31" ht="12.75" customHeight="1" thickBot="1" x14ac:dyDescent="0.3">
      <c r="B89" s="23"/>
      <c r="D89" s="55" t="s">
        <v>4</v>
      </c>
      <c r="E89" s="55"/>
      <c r="F89" s="55"/>
      <c r="G89" s="55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2:31" ht="12.75" customHeight="1" thickBot="1" x14ac:dyDescent="0.3">
      <c r="D90" s="56" t="s">
        <v>5</v>
      </c>
      <c r="E90" s="56"/>
      <c r="F90" s="56"/>
      <c r="G90" s="56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2:31" ht="12.75" customHeight="1" x14ac:dyDescent="0.25">
      <c r="B91" s="47" t="s">
        <v>7</v>
      </c>
      <c r="D91" s="57" t="s">
        <v>14</v>
      </c>
      <c r="E91" s="60"/>
      <c r="F91" s="60"/>
      <c r="G91" s="61"/>
      <c r="H91" s="7" t="str">
        <f t="shared" ref="H91:AE91" si="18">IF(OR(TRIM(H89)=0,TRIM(H89)=""),"",IF(IFERROR(TRIM(INDEX(QryItemNamed,MATCH(TRIM(H89),ITEM,0),2)),"")="Y","SPECIAL",LEFT(IFERROR(TRIM(INDEX(ITEM,MATCH(TRIM(H89),ITEM,0))),""),3)))</f>
        <v/>
      </c>
      <c r="I91" s="30"/>
      <c r="J91" s="30"/>
      <c r="K91" s="30"/>
      <c r="L91" s="8" t="str">
        <f t="shared" si="18"/>
        <v/>
      </c>
      <c r="M91" s="8" t="str">
        <f t="shared" si="18"/>
        <v/>
      </c>
      <c r="N91" s="8" t="str">
        <f t="shared" si="18"/>
        <v/>
      </c>
      <c r="O91" s="8" t="str">
        <f t="shared" si="18"/>
        <v/>
      </c>
      <c r="P91" s="8" t="str">
        <f t="shared" si="18"/>
        <v/>
      </c>
      <c r="Q91" s="8" t="str">
        <f t="shared" si="18"/>
        <v/>
      </c>
      <c r="R91" s="8" t="str">
        <f t="shared" si="18"/>
        <v/>
      </c>
      <c r="S91" s="8" t="str">
        <f t="shared" si="18"/>
        <v/>
      </c>
      <c r="T91" s="8" t="str">
        <f t="shared" si="18"/>
        <v/>
      </c>
      <c r="U91" s="8" t="str">
        <f t="shared" si="18"/>
        <v/>
      </c>
      <c r="V91" s="8" t="str">
        <f t="shared" si="18"/>
        <v/>
      </c>
      <c r="W91" s="8" t="str">
        <f t="shared" si="18"/>
        <v/>
      </c>
      <c r="X91" s="8" t="str">
        <f t="shared" si="18"/>
        <v/>
      </c>
      <c r="Y91" s="8" t="str">
        <f t="shared" si="18"/>
        <v/>
      </c>
      <c r="Z91" s="8" t="str">
        <f t="shared" si="18"/>
        <v/>
      </c>
      <c r="AA91" s="8" t="str">
        <f t="shared" si="18"/>
        <v/>
      </c>
      <c r="AB91" s="8" t="str">
        <f t="shared" si="18"/>
        <v/>
      </c>
      <c r="AC91" s="8" t="str">
        <f t="shared" si="18"/>
        <v/>
      </c>
      <c r="AD91" s="8" t="str">
        <f t="shared" si="18"/>
        <v/>
      </c>
      <c r="AE91" s="8" t="str">
        <f t="shared" si="18"/>
        <v/>
      </c>
    </row>
    <row r="92" spans="2:31" ht="12.75" customHeight="1" x14ac:dyDescent="0.25">
      <c r="B92" s="48"/>
      <c r="D92" s="58"/>
      <c r="E92" s="62"/>
      <c r="F92" s="62"/>
      <c r="G92" s="63"/>
      <c r="H92" s="79" t="str">
        <f t="shared" ref="H92:AE92" si="19">IF(OR(TRIM(H89)=0,TRIM(H89)=""),IF(H90="","",H90),IF(IFERROR(TRIM(INDEX(QryItemNamed,MATCH(TRIM(H89),ITEM,0),2)),"")="Y",TRIM(RIGHT(IFERROR(TRIM(INDEX(QryItemNamed,MATCH(TRIM(H89),ITEM,0),4)),"123456789012"),LEN(IFERROR(TRIM(INDEX(QryItemNamed,MATCH(TRIM(H89),ITEM,0),4)),"123456789012"))-9))&amp;H90,IFERROR(TRIM(INDEX(QryItemNamed,MATCH(TRIM(H89),ITEM,0),4))&amp;H90,"ITEM CODE DOES NOT EXIST IN ITEM MASTER")))</f>
        <v/>
      </c>
      <c r="I92" s="31"/>
      <c r="J92" s="31"/>
      <c r="K92" s="31"/>
      <c r="L92" s="66" t="str">
        <f t="shared" si="19"/>
        <v/>
      </c>
      <c r="M92" s="66" t="str">
        <f t="shared" si="19"/>
        <v/>
      </c>
      <c r="N92" s="66" t="str">
        <f t="shared" si="19"/>
        <v/>
      </c>
      <c r="O92" s="53" t="str">
        <f t="shared" si="19"/>
        <v/>
      </c>
      <c r="P92" s="53" t="str">
        <f t="shared" si="19"/>
        <v/>
      </c>
      <c r="Q92" s="53" t="str">
        <f t="shared" si="19"/>
        <v/>
      </c>
      <c r="R92" s="53" t="str">
        <f t="shared" si="19"/>
        <v/>
      </c>
      <c r="S92" s="53" t="str">
        <f t="shared" si="19"/>
        <v/>
      </c>
      <c r="T92" s="53" t="str">
        <f t="shared" si="19"/>
        <v/>
      </c>
      <c r="U92" s="53" t="str">
        <f t="shared" si="19"/>
        <v/>
      </c>
      <c r="V92" s="53" t="str">
        <f t="shared" si="19"/>
        <v/>
      </c>
      <c r="W92" s="53" t="str">
        <f t="shared" si="19"/>
        <v/>
      </c>
      <c r="X92" s="53" t="str">
        <f t="shared" si="19"/>
        <v/>
      </c>
      <c r="Y92" s="53" t="str">
        <f t="shared" si="19"/>
        <v/>
      </c>
      <c r="Z92" s="53" t="str">
        <f t="shared" si="19"/>
        <v/>
      </c>
      <c r="AA92" s="44" t="str">
        <f t="shared" si="19"/>
        <v/>
      </c>
      <c r="AB92" s="53" t="str">
        <f t="shared" si="19"/>
        <v/>
      </c>
      <c r="AC92" s="53" t="str">
        <f t="shared" si="19"/>
        <v/>
      </c>
      <c r="AD92" s="53" t="str">
        <f t="shared" si="19"/>
        <v/>
      </c>
      <c r="AE92" s="53" t="str">
        <f t="shared" si="19"/>
        <v/>
      </c>
    </row>
    <row r="93" spans="2:31" ht="12.75" customHeight="1" x14ac:dyDescent="0.25">
      <c r="B93" s="48"/>
      <c r="D93" s="58"/>
      <c r="E93" s="62"/>
      <c r="F93" s="62"/>
      <c r="G93" s="63"/>
      <c r="H93" s="79"/>
      <c r="I93" s="31"/>
      <c r="J93" s="31"/>
      <c r="K93" s="31"/>
      <c r="L93" s="66"/>
      <c r="M93" s="66"/>
      <c r="N93" s="66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45"/>
      <c r="AB93" s="53"/>
      <c r="AC93" s="53"/>
      <c r="AD93" s="53"/>
      <c r="AE93" s="53"/>
    </row>
    <row r="94" spans="2:31" ht="12.75" customHeight="1" x14ac:dyDescent="0.25">
      <c r="B94" s="48"/>
      <c r="D94" s="58"/>
      <c r="E94" s="62"/>
      <c r="F94" s="62"/>
      <c r="G94" s="63"/>
      <c r="H94" s="79"/>
      <c r="I94" s="31"/>
      <c r="J94" s="31"/>
      <c r="K94" s="31"/>
      <c r="L94" s="66"/>
      <c r="M94" s="66"/>
      <c r="N94" s="66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45"/>
      <c r="AB94" s="53"/>
      <c r="AC94" s="53"/>
      <c r="AD94" s="53"/>
      <c r="AE94" s="53"/>
    </row>
    <row r="95" spans="2:31" ht="12.75" customHeight="1" x14ac:dyDescent="0.25">
      <c r="B95" s="48"/>
      <c r="D95" s="58"/>
      <c r="E95" s="62"/>
      <c r="F95" s="62"/>
      <c r="G95" s="63"/>
      <c r="H95" s="79"/>
      <c r="I95" s="31"/>
      <c r="J95" s="31"/>
      <c r="K95" s="31"/>
      <c r="L95" s="66"/>
      <c r="M95" s="66"/>
      <c r="N95" s="66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45"/>
      <c r="AB95" s="53"/>
      <c r="AC95" s="53"/>
      <c r="AD95" s="53"/>
      <c r="AE95" s="53"/>
    </row>
    <row r="96" spans="2:31" ht="12.75" customHeight="1" x14ac:dyDescent="0.25">
      <c r="B96" s="48"/>
      <c r="D96" s="58"/>
      <c r="E96" s="62"/>
      <c r="F96" s="62"/>
      <c r="G96" s="63"/>
      <c r="H96" s="79"/>
      <c r="I96" s="31"/>
      <c r="J96" s="31"/>
      <c r="K96" s="31"/>
      <c r="L96" s="66"/>
      <c r="M96" s="66"/>
      <c r="N96" s="66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45"/>
      <c r="AB96" s="53"/>
      <c r="AC96" s="53"/>
      <c r="AD96" s="53"/>
      <c r="AE96" s="53"/>
    </row>
    <row r="97" spans="2:31" ht="12.75" customHeight="1" x14ac:dyDescent="0.25">
      <c r="B97" s="48"/>
      <c r="D97" s="58"/>
      <c r="E97" s="62"/>
      <c r="F97" s="62"/>
      <c r="G97" s="63"/>
      <c r="H97" s="79"/>
      <c r="I97" s="31"/>
      <c r="J97" s="31"/>
      <c r="K97" s="31"/>
      <c r="L97" s="66"/>
      <c r="M97" s="66"/>
      <c r="N97" s="66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45"/>
      <c r="AB97" s="53"/>
      <c r="AC97" s="53"/>
      <c r="AD97" s="53"/>
      <c r="AE97" s="53"/>
    </row>
    <row r="98" spans="2:31" ht="12.75" customHeight="1" x14ac:dyDescent="0.25">
      <c r="B98" s="48"/>
      <c r="D98" s="58"/>
      <c r="E98" s="62"/>
      <c r="F98" s="62"/>
      <c r="G98" s="63"/>
      <c r="H98" s="79"/>
      <c r="I98" s="31"/>
      <c r="J98" s="31"/>
      <c r="K98" s="31"/>
      <c r="L98" s="66"/>
      <c r="M98" s="66"/>
      <c r="N98" s="66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45"/>
      <c r="AB98" s="53"/>
      <c r="AC98" s="53"/>
      <c r="AD98" s="53"/>
      <c r="AE98" s="53"/>
    </row>
    <row r="99" spans="2:31" ht="12.75" customHeight="1" x14ac:dyDescent="0.25">
      <c r="B99" s="48"/>
      <c r="D99" s="58"/>
      <c r="E99" s="62"/>
      <c r="F99" s="62"/>
      <c r="G99" s="63"/>
      <c r="H99" s="79"/>
      <c r="I99" s="31"/>
      <c r="J99" s="31"/>
      <c r="K99" s="31"/>
      <c r="L99" s="66"/>
      <c r="M99" s="66"/>
      <c r="N99" s="66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45"/>
      <c r="AB99" s="53"/>
      <c r="AC99" s="53"/>
      <c r="AD99" s="53"/>
      <c r="AE99" s="53"/>
    </row>
    <row r="100" spans="2:31" ht="12.75" customHeight="1" x14ac:dyDescent="0.25">
      <c r="B100" s="48"/>
      <c r="D100" s="58"/>
      <c r="E100" s="62"/>
      <c r="F100" s="62"/>
      <c r="G100" s="63"/>
      <c r="H100" s="79"/>
      <c r="I100" s="31"/>
      <c r="J100" s="31"/>
      <c r="K100" s="31"/>
      <c r="L100" s="66"/>
      <c r="M100" s="66"/>
      <c r="N100" s="66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45"/>
      <c r="AB100" s="53"/>
      <c r="AC100" s="53"/>
      <c r="AD100" s="53"/>
      <c r="AE100" s="53"/>
    </row>
    <row r="101" spans="2:31" ht="12.75" customHeight="1" x14ac:dyDescent="0.25">
      <c r="B101" s="48"/>
      <c r="D101" s="58"/>
      <c r="E101" s="62"/>
      <c r="F101" s="62"/>
      <c r="G101" s="63"/>
      <c r="H101" s="79"/>
      <c r="I101" s="31"/>
      <c r="J101" s="31"/>
      <c r="K101" s="31"/>
      <c r="L101" s="66"/>
      <c r="M101" s="66"/>
      <c r="N101" s="66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45"/>
      <c r="AB101" s="53"/>
      <c r="AC101" s="53"/>
      <c r="AD101" s="53"/>
      <c r="AE101" s="53"/>
    </row>
    <row r="102" spans="2:31" ht="12.75" customHeight="1" x14ac:dyDescent="0.25">
      <c r="B102" s="48"/>
      <c r="D102" s="58"/>
      <c r="E102" s="62"/>
      <c r="F102" s="62"/>
      <c r="G102" s="63"/>
      <c r="H102" s="79"/>
      <c r="I102" s="31"/>
      <c r="J102" s="31"/>
      <c r="K102" s="31"/>
      <c r="L102" s="66"/>
      <c r="M102" s="66"/>
      <c r="N102" s="66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45"/>
      <c r="AB102" s="53"/>
      <c r="AC102" s="53"/>
      <c r="AD102" s="53"/>
      <c r="AE102" s="53"/>
    </row>
    <row r="103" spans="2:31" ht="12.75" customHeight="1" x14ac:dyDescent="0.25">
      <c r="B103" s="48"/>
      <c r="D103" s="58"/>
      <c r="E103" s="62"/>
      <c r="F103" s="62"/>
      <c r="G103" s="63"/>
      <c r="H103" s="79"/>
      <c r="I103" s="31"/>
      <c r="J103" s="31"/>
      <c r="K103" s="31"/>
      <c r="L103" s="66"/>
      <c r="M103" s="66"/>
      <c r="N103" s="66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46"/>
      <c r="AB103" s="53"/>
      <c r="AC103" s="53"/>
      <c r="AD103" s="53"/>
      <c r="AE103" s="53"/>
    </row>
    <row r="104" spans="2:31" ht="12.75" customHeight="1" thickBot="1" x14ac:dyDescent="0.3">
      <c r="B104" s="49"/>
      <c r="D104" s="59"/>
      <c r="E104" s="64"/>
      <c r="F104" s="64"/>
      <c r="G104" s="65"/>
      <c r="H104" s="9" t="str">
        <f t="shared" ref="H104:AE104" si="20">IF(OR(TRIM(H89)=0,TRIM(H89)=""),"",IFERROR(TRIM(INDEX(QryItemNamed,MATCH(TRIM(H89),ITEM,0),3)),""))</f>
        <v/>
      </c>
      <c r="I104" s="32"/>
      <c r="J104" s="32"/>
      <c r="K104" s="32"/>
      <c r="L104" s="10" t="str">
        <f t="shared" si="20"/>
        <v/>
      </c>
      <c r="M104" s="10" t="str">
        <f t="shared" si="20"/>
        <v/>
      </c>
      <c r="N104" s="10" t="str">
        <f t="shared" si="20"/>
        <v/>
      </c>
      <c r="O104" s="10" t="str">
        <f t="shared" si="20"/>
        <v/>
      </c>
      <c r="P104" s="10" t="str">
        <f t="shared" si="20"/>
        <v/>
      </c>
      <c r="Q104" s="10" t="str">
        <f t="shared" si="20"/>
        <v/>
      </c>
      <c r="R104" s="10" t="str">
        <f t="shared" si="20"/>
        <v/>
      </c>
      <c r="S104" s="10" t="str">
        <f t="shared" si="20"/>
        <v/>
      </c>
      <c r="T104" s="10" t="str">
        <f t="shared" si="20"/>
        <v/>
      </c>
      <c r="U104" s="10" t="str">
        <f t="shared" si="20"/>
        <v/>
      </c>
      <c r="V104" s="10" t="str">
        <f t="shared" si="20"/>
        <v/>
      </c>
      <c r="W104" s="10" t="str">
        <f t="shared" si="20"/>
        <v/>
      </c>
      <c r="X104" s="10" t="str">
        <f t="shared" si="20"/>
        <v/>
      </c>
      <c r="Y104" s="10" t="str">
        <f t="shared" si="20"/>
        <v/>
      </c>
      <c r="Z104" s="10" t="str">
        <f t="shared" si="20"/>
        <v/>
      </c>
      <c r="AA104" s="10" t="str">
        <f t="shared" si="20"/>
        <v/>
      </c>
      <c r="AB104" s="10" t="str">
        <f t="shared" si="20"/>
        <v/>
      </c>
      <c r="AC104" s="10" t="str">
        <f t="shared" si="20"/>
        <v/>
      </c>
      <c r="AD104" s="10" t="str">
        <f t="shared" si="20"/>
        <v/>
      </c>
      <c r="AE104" s="10" t="str">
        <f t="shared" si="20"/>
        <v/>
      </c>
    </row>
    <row r="105" spans="2:31" ht="12.75" customHeight="1" x14ac:dyDescent="0.25">
      <c r="B105" s="24"/>
      <c r="D105" s="11"/>
      <c r="E105" s="12"/>
      <c r="F105" s="11" t="s">
        <v>0</v>
      </c>
      <c r="G105" s="13"/>
      <c r="H105" s="12"/>
      <c r="I105" s="12"/>
      <c r="J105" s="12"/>
      <c r="K105" s="12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</row>
    <row r="106" spans="2:31" ht="12.75" customHeight="1" x14ac:dyDescent="0.25">
      <c r="B106" s="25"/>
      <c r="D106" s="14"/>
      <c r="E106" s="15"/>
      <c r="F106" s="14"/>
      <c r="G106" s="16"/>
      <c r="H106" s="15"/>
      <c r="I106" s="15"/>
      <c r="J106" s="15"/>
      <c r="K106" s="15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2:31" ht="12.75" customHeight="1" x14ac:dyDescent="0.25">
      <c r="B107" s="25"/>
      <c r="D107" s="14"/>
      <c r="E107" s="15"/>
      <c r="F107" s="14"/>
      <c r="G107" s="16"/>
      <c r="H107" s="15"/>
      <c r="I107" s="15"/>
      <c r="J107" s="15"/>
      <c r="K107" s="15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2:31" ht="12.75" customHeight="1" x14ac:dyDescent="0.25">
      <c r="B108" s="25"/>
      <c r="D108" s="14"/>
      <c r="E108" s="15"/>
      <c r="F108" s="14"/>
      <c r="G108" s="16"/>
      <c r="H108" s="15"/>
      <c r="I108" s="15"/>
      <c r="J108" s="15"/>
      <c r="K108" s="15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2:31" ht="12.75" customHeight="1" x14ac:dyDescent="0.25">
      <c r="B109" s="25"/>
      <c r="D109" s="14"/>
      <c r="E109" s="15"/>
      <c r="F109" s="14"/>
      <c r="G109" s="16"/>
      <c r="H109" s="15"/>
      <c r="I109" s="15"/>
      <c r="J109" s="15"/>
      <c r="K109" s="15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2:31" ht="12.75" customHeight="1" x14ac:dyDescent="0.25">
      <c r="B110" s="25"/>
      <c r="D110" s="14"/>
      <c r="E110" s="15"/>
      <c r="F110" s="14"/>
      <c r="G110" s="16"/>
      <c r="H110" s="15"/>
      <c r="I110" s="15"/>
      <c r="J110" s="15"/>
      <c r="K110" s="15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2:31" ht="12.75" customHeight="1" x14ac:dyDescent="0.25">
      <c r="B111" s="25"/>
      <c r="D111" s="14"/>
      <c r="E111" s="15"/>
      <c r="F111" s="14"/>
      <c r="G111" s="16"/>
      <c r="H111" s="15"/>
      <c r="I111" s="15"/>
      <c r="J111" s="15"/>
      <c r="K111" s="15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2:31" ht="12.75" customHeight="1" x14ac:dyDescent="0.25">
      <c r="B112" s="25"/>
      <c r="D112" s="14"/>
      <c r="E112" s="15"/>
      <c r="F112" s="14"/>
      <c r="G112" s="16"/>
      <c r="H112" s="15"/>
      <c r="I112" s="15"/>
      <c r="J112" s="15"/>
      <c r="K112" s="15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2:31" ht="12.75" customHeight="1" x14ac:dyDescent="0.25">
      <c r="B113" s="25"/>
      <c r="D113" s="14"/>
      <c r="E113" s="15"/>
      <c r="F113" s="14"/>
      <c r="G113" s="16"/>
      <c r="H113" s="15"/>
      <c r="I113" s="15"/>
      <c r="J113" s="15"/>
      <c r="K113" s="15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2:31" ht="12.75" customHeight="1" x14ac:dyDescent="0.25">
      <c r="B114" s="25"/>
      <c r="D114" s="14"/>
      <c r="E114" s="15"/>
      <c r="F114" s="14"/>
      <c r="G114" s="16"/>
      <c r="H114" s="15"/>
      <c r="I114" s="15"/>
      <c r="J114" s="15"/>
      <c r="K114" s="15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2:31" ht="12.75" customHeight="1" x14ac:dyDescent="0.25">
      <c r="B115" s="25"/>
      <c r="D115" s="14"/>
      <c r="E115" s="15"/>
      <c r="F115" s="14"/>
      <c r="G115" s="16"/>
      <c r="H115" s="15"/>
      <c r="I115" s="15"/>
      <c r="J115" s="15"/>
      <c r="K115" s="15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pans="2:31" ht="12.75" customHeight="1" x14ac:dyDescent="0.25">
      <c r="B116" s="25"/>
      <c r="D116" s="14"/>
      <c r="E116" s="15"/>
      <c r="F116" s="14"/>
      <c r="G116" s="16"/>
      <c r="H116" s="15"/>
      <c r="I116" s="15"/>
      <c r="J116" s="15"/>
      <c r="K116" s="15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pans="2:31" ht="12.75" customHeight="1" x14ac:dyDescent="0.25">
      <c r="B117" s="25"/>
      <c r="D117" s="14"/>
      <c r="E117" s="15"/>
      <c r="F117" s="14"/>
      <c r="G117" s="16"/>
      <c r="H117" s="15"/>
      <c r="I117" s="15"/>
      <c r="J117" s="15"/>
      <c r="K117" s="15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pans="2:31" ht="12.75" customHeight="1" x14ac:dyDescent="0.25">
      <c r="B118" s="25"/>
      <c r="D118" s="14"/>
      <c r="E118" s="15"/>
      <c r="F118" s="14"/>
      <c r="G118" s="16"/>
      <c r="H118" s="15"/>
      <c r="I118" s="15"/>
      <c r="J118" s="15"/>
      <c r="K118" s="15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2:31" ht="12.75" customHeight="1" x14ac:dyDescent="0.25">
      <c r="B119" s="25"/>
      <c r="D119" s="14"/>
      <c r="E119" s="15"/>
      <c r="F119" s="14"/>
      <c r="G119" s="16"/>
      <c r="H119" s="15"/>
      <c r="I119" s="15"/>
      <c r="J119" s="15"/>
      <c r="K119" s="15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2:31" ht="12.75" customHeight="1" x14ac:dyDescent="0.25">
      <c r="B120" s="25"/>
      <c r="D120" s="14"/>
      <c r="E120" s="15"/>
      <c r="F120" s="14"/>
      <c r="G120" s="16"/>
      <c r="H120" s="15"/>
      <c r="I120" s="15"/>
      <c r="J120" s="15"/>
      <c r="K120" s="15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2:31" ht="12.75" customHeight="1" x14ac:dyDescent="0.25">
      <c r="B121" s="25"/>
      <c r="D121" s="14"/>
      <c r="E121" s="15"/>
      <c r="F121" s="14"/>
      <c r="G121" s="16"/>
      <c r="H121" s="15"/>
      <c r="I121" s="15"/>
      <c r="J121" s="15"/>
      <c r="K121" s="15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2:31" ht="12.75" customHeight="1" x14ac:dyDescent="0.25">
      <c r="B122" s="25"/>
      <c r="D122" s="14"/>
      <c r="E122" s="15"/>
      <c r="F122" s="14"/>
      <c r="G122" s="16"/>
      <c r="H122" s="15"/>
      <c r="I122" s="15"/>
      <c r="J122" s="15"/>
      <c r="K122" s="15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2:31" ht="12.75" customHeight="1" x14ac:dyDescent="0.25">
      <c r="B123" s="25"/>
      <c r="D123" s="14"/>
      <c r="E123" s="15"/>
      <c r="F123" s="14"/>
      <c r="G123" s="16"/>
      <c r="H123" s="15"/>
      <c r="I123" s="15"/>
      <c r="J123" s="15"/>
      <c r="K123" s="15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2:31" ht="12.75" customHeight="1" x14ac:dyDescent="0.25">
      <c r="B124" s="25"/>
      <c r="D124" s="14"/>
      <c r="E124" s="15"/>
      <c r="F124" s="14"/>
      <c r="G124" s="16"/>
      <c r="H124" s="15"/>
      <c r="I124" s="15"/>
      <c r="J124" s="15"/>
      <c r="K124" s="15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2:31" ht="12.75" customHeight="1" x14ac:dyDescent="0.25">
      <c r="B125" s="25"/>
      <c r="D125" s="14"/>
      <c r="E125" s="15"/>
      <c r="F125" s="14"/>
      <c r="G125" s="16"/>
      <c r="H125" s="15"/>
      <c r="I125" s="15"/>
      <c r="J125" s="15"/>
      <c r="K125" s="15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2:31" ht="12.75" customHeight="1" thickBot="1" x14ac:dyDescent="0.3">
      <c r="B126" s="26"/>
      <c r="D126" s="14"/>
      <c r="E126" s="15"/>
      <c r="F126" s="14"/>
      <c r="G126" s="16"/>
      <c r="H126" s="15"/>
      <c r="I126" s="15"/>
      <c r="J126" s="15"/>
      <c r="K126" s="15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2:31" ht="12.75" customHeight="1" x14ac:dyDescent="0.25">
      <c r="B127" s="5" t="s">
        <v>8</v>
      </c>
      <c r="D127" s="76" t="s">
        <v>1</v>
      </c>
      <c r="E127" s="77"/>
      <c r="F127" s="77"/>
      <c r="G127" s="78"/>
      <c r="H127" s="17" t="str">
        <f>IF(H89="","",IF(OR(H104="", H104="LS", H104="LUMP"),IF(SUM(COUNTIF(H105:H126,"LS")+COUNTIF(H105:H126,"LUMP"))&gt;0,"LS",""),IF(SUM(H105:H126)&gt;0,ROUNDUP(SUM(H105:H126),0),"")))</f>
        <v/>
      </c>
      <c r="I127" s="17"/>
      <c r="J127" s="17"/>
      <c r="K127" s="17"/>
      <c r="L127" s="17" t="str">
        <f t="shared" ref="L127:AE127" si="21">IF(L89="","",IF(OR(L104="", L104="LS", L104="LUMP"),IF(SUM(COUNTIF(L105:L126,"LS")+COUNTIF(L105:L126,"LUMP"))&gt;0,"LS",""),IF(SUM(L105:L126)&gt;0,ROUNDUP(SUM(L105:L126),0),"")))</f>
        <v/>
      </c>
      <c r="M127" s="17" t="str">
        <f t="shared" si="21"/>
        <v/>
      </c>
      <c r="N127" s="17" t="str">
        <f t="shared" si="21"/>
        <v/>
      </c>
      <c r="O127" s="17" t="str">
        <f t="shared" si="21"/>
        <v/>
      </c>
      <c r="P127" s="17" t="str">
        <f t="shared" si="21"/>
        <v/>
      </c>
      <c r="Q127" s="17" t="str">
        <f t="shared" si="21"/>
        <v/>
      </c>
      <c r="R127" s="17" t="str">
        <f t="shared" si="21"/>
        <v/>
      </c>
      <c r="S127" s="17" t="str">
        <f t="shared" si="21"/>
        <v/>
      </c>
      <c r="T127" s="17" t="str">
        <f t="shared" si="21"/>
        <v/>
      </c>
      <c r="U127" s="17" t="str">
        <f t="shared" si="21"/>
        <v/>
      </c>
      <c r="V127" s="17" t="str">
        <f t="shared" si="21"/>
        <v/>
      </c>
      <c r="W127" s="17" t="str">
        <f t="shared" si="21"/>
        <v/>
      </c>
      <c r="X127" s="17" t="str">
        <f t="shared" si="21"/>
        <v/>
      </c>
      <c r="Y127" s="17" t="str">
        <f t="shared" si="21"/>
        <v/>
      </c>
      <c r="Z127" s="17" t="str">
        <f t="shared" si="21"/>
        <v/>
      </c>
      <c r="AA127" s="17" t="str">
        <f t="shared" si="21"/>
        <v/>
      </c>
      <c r="AB127" s="17" t="str">
        <f t="shared" si="21"/>
        <v/>
      </c>
      <c r="AC127" s="17" t="str">
        <f t="shared" si="21"/>
        <v/>
      </c>
      <c r="AD127" s="17" t="str">
        <f t="shared" si="21"/>
        <v/>
      </c>
      <c r="AE127" s="17" t="str">
        <f t="shared" si="21"/>
        <v/>
      </c>
    </row>
    <row r="128" spans="2:31" ht="12.75" customHeight="1" thickBot="1" x14ac:dyDescent="0.3"/>
    <row r="129" spans="2:31" ht="12.75" customHeight="1" thickBot="1" x14ac:dyDescent="0.3">
      <c r="B129" s="22" t="s">
        <v>6</v>
      </c>
      <c r="D129" s="54" t="str">
        <f>"SUBSUMMARY SHEET " &amp; B130</f>
        <v xml:space="preserve">SUBSUMMARY SHEET </v>
      </c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</row>
    <row r="130" spans="2:31" ht="12.75" customHeight="1" thickBot="1" x14ac:dyDescent="0.3">
      <c r="B130" s="23"/>
      <c r="D130" s="55" t="s">
        <v>4</v>
      </c>
      <c r="E130" s="55"/>
      <c r="F130" s="55"/>
      <c r="G130" s="55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pans="2:31" ht="12.75" customHeight="1" thickBot="1" x14ac:dyDescent="0.3">
      <c r="D131" s="56" t="s">
        <v>5</v>
      </c>
      <c r="E131" s="56"/>
      <c r="F131" s="56"/>
      <c r="G131" s="56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</row>
    <row r="132" spans="2:31" ht="12.75" customHeight="1" x14ac:dyDescent="0.25">
      <c r="B132" s="47" t="s">
        <v>7</v>
      </c>
      <c r="D132" s="57" t="s">
        <v>14</v>
      </c>
      <c r="E132" s="60"/>
      <c r="F132" s="60"/>
      <c r="G132" s="61"/>
      <c r="H132" s="7" t="str">
        <f t="shared" ref="H132:AE132" si="22">IF(OR(TRIM(H130)=0,TRIM(H130)=""),"",IF(IFERROR(TRIM(INDEX(QryItemNamed,MATCH(TRIM(H130),ITEM,0),2)),"")="Y","SPECIAL",LEFT(IFERROR(TRIM(INDEX(ITEM,MATCH(TRIM(H130),ITEM,0))),""),3)))</f>
        <v/>
      </c>
      <c r="I132" s="30"/>
      <c r="J132" s="30"/>
      <c r="K132" s="30"/>
      <c r="L132" s="8" t="str">
        <f t="shared" si="22"/>
        <v/>
      </c>
      <c r="M132" s="8" t="str">
        <f t="shared" si="22"/>
        <v/>
      </c>
      <c r="N132" s="8" t="str">
        <f t="shared" si="22"/>
        <v/>
      </c>
      <c r="O132" s="8" t="str">
        <f t="shared" si="22"/>
        <v/>
      </c>
      <c r="P132" s="8" t="str">
        <f t="shared" si="22"/>
        <v/>
      </c>
      <c r="Q132" s="8" t="str">
        <f t="shared" si="22"/>
        <v/>
      </c>
      <c r="R132" s="8" t="str">
        <f t="shared" si="22"/>
        <v/>
      </c>
      <c r="S132" s="8" t="str">
        <f t="shared" si="22"/>
        <v/>
      </c>
      <c r="T132" s="8" t="str">
        <f t="shared" si="22"/>
        <v/>
      </c>
      <c r="U132" s="8" t="str">
        <f t="shared" si="22"/>
        <v/>
      </c>
      <c r="V132" s="8" t="str">
        <f t="shared" si="22"/>
        <v/>
      </c>
      <c r="W132" s="8" t="str">
        <f t="shared" si="22"/>
        <v/>
      </c>
      <c r="X132" s="8" t="str">
        <f t="shared" si="22"/>
        <v/>
      </c>
      <c r="Y132" s="8" t="str">
        <f t="shared" si="22"/>
        <v/>
      </c>
      <c r="Z132" s="8" t="str">
        <f t="shared" si="22"/>
        <v/>
      </c>
      <c r="AA132" s="8" t="str">
        <f t="shared" si="22"/>
        <v/>
      </c>
      <c r="AB132" s="8" t="str">
        <f t="shared" si="22"/>
        <v/>
      </c>
      <c r="AC132" s="8" t="str">
        <f t="shared" si="22"/>
        <v/>
      </c>
      <c r="AD132" s="8" t="str">
        <f t="shared" si="22"/>
        <v/>
      </c>
      <c r="AE132" s="8" t="str">
        <f t="shared" si="22"/>
        <v/>
      </c>
    </row>
    <row r="133" spans="2:31" ht="12.75" customHeight="1" x14ac:dyDescent="0.25">
      <c r="B133" s="48"/>
      <c r="D133" s="58"/>
      <c r="E133" s="62"/>
      <c r="F133" s="62"/>
      <c r="G133" s="63"/>
      <c r="H133" s="79" t="str">
        <f t="shared" ref="H133:AE133" si="23">IF(OR(TRIM(H130)=0,TRIM(H130)=""),IF(H131="","",H131),IF(IFERROR(TRIM(INDEX(QryItemNamed,MATCH(TRIM(H130),ITEM,0),2)),"")="Y",TRIM(RIGHT(IFERROR(TRIM(INDEX(QryItemNamed,MATCH(TRIM(H130),ITEM,0),4)),"123456789012"),LEN(IFERROR(TRIM(INDEX(QryItemNamed,MATCH(TRIM(H130),ITEM,0),4)),"123456789012"))-9))&amp;H131,IFERROR(TRIM(INDEX(QryItemNamed,MATCH(TRIM(H130),ITEM,0),4))&amp;H131,"ITEM CODE DOES NOT EXIST IN ITEM MASTER")))</f>
        <v/>
      </c>
      <c r="I133" s="31"/>
      <c r="J133" s="31"/>
      <c r="K133" s="31"/>
      <c r="L133" s="66" t="str">
        <f t="shared" si="23"/>
        <v/>
      </c>
      <c r="M133" s="66" t="str">
        <f t="shared" si="23"/>
        <v/>
      </c>
      <c r="N133" s="66" t="str">
        <f t="shared" si="23"/>
        <v/>
      </c>
      <c r="O133" s="53" t="str">
        <f t="shared" si="23"/>
        <v/>
      </c>
      <c r="P133" s="53" t="str">
        <f t="shared" si="23"/>
        <v/>
      </c>
      <c r="Q133" s="53" t="str">
        <f t="shared" si="23"/>
        <v/>
      </c>
      <c r="R133" s="53" t="str">
        <f t="shared" si="23"/>
        <v/>
      </c>
      <c r="S133" s="53" t="str">
        <f t="shared" si="23"/>
        <v/>
      </c>
      <c r="T133" s="53" t="str">
        <f t="shared" si="23"/>
        <v/>
      </c>
      <c r="U133" s="53" t="str">
        <f t="shared" si="23"/>
        <v/>
      </c>
      <c r="V133" s="53" t="str">
        <f t="shared" si="23"/>
        <v/>
      </c>
      <c r="W133" s="53" t="str">
        <f t="shared" si="23"/>
        <v/>
      </c>
      <c r="X133" s="53" t="str">
        <f t="shared" si="23"/>
        <v/>
      </c>
      <c r="Y133" s="53" t="str">
        <f t="shared" si="23"/>
        <v/>
      </c>
      <c r="Z133" s="53" t="str">
        <f t="shared" si="23"/>
        <v/>
      </c>
      <c r="AA133" s="44" t="str">
        <f t="shared" si="23"/>
        <v/>
      </c>
      <c r="AB133" s="53" t="str">
        <f t="shared" si="23"/>
        <v/>
      </c>
      <c r="AC133" s="53" t="str">
        <f t="shared" si="23"/>
        <v/>
      </c>
      <c r="AD133" s="53" t="str">
        <f t="shared" si="23"/>
        <v/>
      </c>
      <c r="AE133" s="53" t="str">
        <f t="shared" si="23"/>
        <v/>
      </c>
    </row>
    <row r="134" spans="2:31" ht="12.75" customHeight="1" x14ac:dyDescent="0.25">
      <c r="B134" s="48"/>
      <c r="D134" s="58"/>
      <c r="E134" s="62"/>
      <c r="F134" s="62"/>
      <c r="G134" s="63"/>
      <c r="H134" s="79"/>
      <c r="I134" s="31"/>
      <c r="J134" s="31"/>
      <c r="K134" s="31"/>
      <c r="L134" s="66"/>
      <c r="M134" s="66"/>
      <c r="N134" s="66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45"/>
      <c r="AB134" s="53"/>
      <c r="AC134" s="53"/>
      <c r="AD134" s="53"/>
      <c r="AE134" s="53"/>
    </row>
    <row r="135" spans="2:31" ht="12.75" customHeight="1" x14ac:dyDescent="0.25">
      <c r="B135" s="48"/>
      <c r="D135" s="58"/>
      <c r="E135" s="62"/>
      <c r="F135" s="62"/>
      <c r="G135" s="63"/>
      <c r="H135" s="79"/>
      <c r="I135" s="31"/>
      <c r="J135" s="31"/>
      <c r="K135" s="31"/>
      <c r="L135" s="66"/>
      <c r="M135" s="66"/>
      <c r="N135" s="66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45"/>
      <c r="AB135" s="53"/>
      <c r="AC135" s="53"/>
      <c r="AD135" s="53"/>
      <c r="AE135" s="53"/>
    </row>
    <row r="136" spans="2:31" ht="12.75" customHeight="1" x14ac:dyDescent="0.25">
      <c r="B136" s="48"/>
      <c r="D136" s="58"/>
      <c r="E136" s="62"/>
      <c r="F136" s="62"/>
      <c r="G136" s="63"/>
      <c r="H136" s="79"/>
      <c r="I136" s="31"/>
      <c r="J136" s="31"/>
      <c r="K136" s="31"/>
      <c r="L136" s="66"/>
      <c r="M136" s="66"/>
      <c r="N136" s="66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45"/>
      <c r="AB136" s="53"/>
      <c r="AC136" s="53"/>
      <c r="AD136" s="53"/>
      <c r="AE136" s="53"/>
    </row>
    <row r="137" spans="2:31" ht="12.75" customHeight="1" x14ac:dyDescent="0.25">
      <c r="B137" s="48"/>
      <c r="D137" s="58"/>
      <c r="E137" s="62"/>
      <c r="F137" s="62"/>
      <c r="G137" s="63"/>
      <c r="H137" s="79"/>
      <c r="I137" s="31"/>
      <c r="J137" s="31"/>
      <c r="K137" s="31"/>
      <c r="L137" s="66"/>
      <c r="M137" s="66"/>
      <c r="N137" s="66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45"/>
      <c r="AB137" s="53"/>
      <c r="AC137" s="53"/>
      <c r="AD137" s="53"/>
      <c r="AE137" s="53"/>
    </row>
    <row r="138" spans="2:31" ht="12.75" customHeight="1" x14ac:dyDescent="0.25">
      <c r="B138" s="48"/>
      <c r="D138" s="58"/>
      <c r="E138" s="62"/>
      <c r="F138" s="62"/>
      <c r="G138" s="63"/>
      <c r="H138" s="79"/>
      <c r="I138" s="31"/>
      <c r="J138" s="31"/>
      <c r="K138" s="31"/>
      <c r="L138" s="66"/>
      <c r="M138" s="66"/>
      <c r="N138" s="66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45"/>
      <c r="AB138" s="53"/>
      <c r="AC138" s="53"/>
      <c r="AD138" s="53"/>
      <c r="AE138" s="53"/>
    </row>
    <row r="139" spans="2:31" ht="12.75" customHeight="1" x14ac:dyDescent="0.25">
      <c r="B139" s="48"/>
      <c r="D139" s="58"/>
      <c r="E139" s="62"/>
      <c r="F139" s="62"/>
      <c r="G139" s="63"/>
      <c r="H139" s="79"/>
      <c r="I139" s="31"/>
      <c r="J139" s="31"/>
      <c r="K139" s="31"/>
      <c r="L139" s="66"/>
      <c r="M139" s="66"/>
      <c r="N139" s="66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45"/>
      <c r="AB139" s="53"/>
      <c r="AC139" s="53"/>
      <c r="AD139" s="53"/>
      <c r="AE139" s="53"/>
    </row>
    <row r="140" spans="2:31" ht="12.75" customHeight="1" x14ac:dyDescent="0.25">
      <c r="B140" s="48"/>
      <c r="D140" s="58"/>
      <c r="E140" s="62"/>
      <c r="F140" s="62"/>
      <c r="G140" s="63"/>
      <c r="H140" s="79"/>
      <c r="I140" s="31"/>
      <c r="J140" s="31"/>
      <c r="K140" s="31"/>
      <c r="L140" s="66"/>
      <c r="M140" s="66"/>
      <c r="N140" s="66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45"/>
      <c r="AB140" s="53"/>
      <c r="AC140" s="53"/>
      <c r="AD140" s="53"/>
      <c r="AE140" s="53"/>
    </row>
    <row r="141" spans="2:31" ht="12.75" customHeight="1" x14ac:dyDescent="0.25">
      <c r="B141" s="48"/>
      <c r="D141" s="58"/>
      <c r="E141" s="62"/>
      <c r="F141" s="62"/>
      <c r="G141" s="63"/>
      <c r="H141" s="79"/>
      <c r="I141" s="31"/>
      <c r="J141" s="31"/>
      <c r="K141" s="31"/>
      <c r="L141" s="66"/>
      <c r="M141" s="66"/>
      <c r="N141" s="66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45"/>
      <c r="AB141" s="53"/>
      <c r="AC141" s="53"/>
      <c r="AD141" s="53"/>
      <c r="AE141" s="53"/>
    </row>
    <row r="142" spans="2:31" ht="12.75" customHeight="1" x14ac:dyDescent="0.25">
      <c r="B142" s="48"/>
      <c r="D142" s="58"/>
      <c r="E142" s="62"/>
      <c r="F142" s="62"/>
      <c r="G142" s="63"/>
      <c r="H142" s="79"/>
      <c r="I142" s="31"/>
      <c r="J142" s="31"/>
      <c r="K142" s="31"/>
      <c r="L142" s="66"/>
      <c r="M142" s="66"/>
      <c r="N142" s="66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45"/>
      <c r="AB142" s="53"/>
      <c r="AC142" s="53"/>
      <c r="AD142" s="53"/>
      <c r="AE142" s="53"/>
    </row>
    <row r="143" spans="2:31" ht="12.75" customHeight="1" x14ac:dyDescent="0.25">
      <c r="B143" s="48"/>
      <c r="D143" s="58"/>
      <c r="E143" s="62"/>
      <c r="F143" s="62"/>
      <c r="G143" s="63"/>
      <c r="H143" s="79"/>
      <c r="I143" s="31"/>
      <c r="J143" s="31"/>
      <c r="K143" s="31"/>
      <c r="L143" s="66"/>
      <c r="M143" s="66"/>
      <c r="N143" s="66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45"/>
      <c r="AB143" s="53"/>
      <c r="AC143" s="53"/>
      <c r="AD143" s="53"/>
      <c r="AE143" s="53"/>
    </row>
    <row r="144" spans="2:31" ht="12.75" customHeight="1" x14ac:dyDescent="0.25">
      <c r="B144" s="48"/>
      <c r="D144" s="58"/>
      <c r="E144" s="62"/>
      <c r="F144" s="62"/>
      <c r="G144" s="63"/>
      <c r="H144" s="79"/>
      <c r="I144" s="31"/>
      <c r="J144" s="31"/>
      <c r="K144" s="31"/>
      <c r="L144" s="66"/>
      <c r="M144" s="66"/>
      <c r="N144" s="66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46"/>
      <c r="AB144" s="53"/>
      <c r="AC144" s="53"/>
      <c r="AD144" s="53"/>
      <c r="AE144" s="53"/>
    </row>
    <row r="145" spans="2:31" ht="12.75" customHeight="1" thickBot="1" x14ac:dyDescent="0.3">
      <c r="B145" s="49"/>
      <c r="D145" s="59"/>
      <c r="E145" s="64"/>
      <c r="F145" s="64"/>
      <c r="G145" s="65"/>
      <c r="H145" s="9" t="str">
        <f t="shared" ref="H145:AE145" si="24">IF(OR(TRIM(H130)=0,TRIM(H130)=""),"",IFERROR(TRIM(INDEX(QryItemNamed,MATCH(TRIM(H130),ITEM,0),3)),""))</f>
        <v/>
      </c>
      <c r="I145" s="32"/>
      <c r="J145" s="32"/>
      <c r="K145" s="32"/>
      <c r="L145" s="10" t="str">
        <f t="shared" si="24"/>
        <v/>
      </c>
      <c r="M145" s="10" t="str">
        <f t="shared" si="24"/>
        <v/>
      </c>
      <c r="N145" s="10" t="str">
        <f t="shared" si="24"/>
        <v/>
      </c>
      <c r="O145" s="10" t="str">
        <f t="shared" si="24"/>
        <v/>
      </c>
      <c r="P145" s="10" t="str">
        <f t="shared" si="24"/>
        <v/>
      </c>
      <c r="Q145" s="10" t="str">
        <f t="shared" si="24"/>
        <v/>
      </c>
      <c r="R145" s="10" t="str">
        <f t="shared" si="24"/>
        <v/>
      </c>
      <c r="S145" s="10" t="str">
        <f t="shared" si="24"/>
        <v/>
      </c>
      <c r="T145" s="10" t="str">
        <f t="shared" si="24"/>
        <v/>
      </c>
      <c r="U145" s="10" t="str">
        <f t="shared" si="24"/>
        <v/>
      </c>
      <c r="V145" s="10" t="str">
        <f t="shared" si="24"/>
        <v/>
      </c>
      <c r="W145" s="10" t="str">
        <f t="shared" si="24"/>
        <v/>
      </c>
      <c r="X145" s="10" t="str">
        <f t="shared" si="24"/>
        <v/>
      </c>
      <c r="Y145" s="10" t="str">
        <f t="shared" si="24"/>
        <v/>
      </c>
      <c r="Z145" s="10" t="str">
        <f t="shared" si="24"/>
        <v/>
      </c>
      <c r="AA145" s="10" t="str">
        <f t="shared" si="24"/>
        <v/>
      </c>
      <c r="AB145" s="10" t="str">
        <f t="shared" si="24"/>
        <v/>
      </c>
      <c r="AC145" s="10" t="str">
        <f t="shared" si="24"/>
        <v/>
      </c>
      <c r="AD145" s="10" t="str">
        <f t="shared" si="24"/>
        <v/>
      </c>
      <c r="AE145" s="10" t="str">
        <f t="shared" si="24"/>
        <v/>
      </c>
    </row>
    <row r="146" spans="2:31" ht="12.75" customHeight="1" x14ac:dyDescent="0.25">
      <c r="B146" s="24"/>
      <c r="D146" s="11"/>
      <c r="E146" s="12"/>
      <c r="F146" s="11" t="s">
        <v>0</v>
      </c>
      <c r="G146" s="13"/>
      <c r="H146" s="12"/>
      <c r="I146" s="12"/>
      <c r="J146" s="12"/>
      <c r="K146" s="12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</row>
    <row r="147" spans="2:31" ht="12.75" customHeight="1" x14ac:dyDescent="0.25">
      <c r="B147" s="25"/>
      <c r="D147" s="14"/>
      <c r="E147" s="15"/>
      <c r="F147" s="14"/>
      <c r="G147" s="16"/>
      <c r="H147" s="15"/>
      <c r="I147" s="15"/>
      <c r="J147" s="15"/>
      <c r="K147" s="15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</row>
    <row r="148" spans="2:31" ht="12.75" customHeight="1" x14ac:dyDescent="0.25">
      <c r="B148" s="25"/>
      <c r="D148" s="14"/>
      <c r="E148" s="15"/>
      <c r="F148" s="14"/>
      <c r="G148" s="16"/>
      <c r="H148" s="15"/>
      <c r="I148" s="15"/>
      <c r="J148" s="15"/>
      <c r="K148" s="15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</row>
    <row r="149" spans="2:31" ht="12.75" customHeight="1" x14ac:dyDescent="0.25">
      <c r="B149" s="25"/>
      <c r="D149" s="14"/>
      <c r="E149" s="15"/>
      <c r="F149" s="14"/>
      <c r="G149" s="16"/>
      <c r="H149" s="15"/>
      <c r="I149" s="15"/>
      <c r="J149" s="15"/>
      <c r="K149" s="15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</row>
    <row r="150" spans="2:31" ht="12.75" customHeight="1" x14ac:dyDescent="0.25">
      <c r="B150" s="25"/>
      <c r="D150" s="14"/>
      <c r="E150" s="15"/>
      <c r="F150" s="14"/>
      <c r="G150" s="16"/>
      <c r="H150" s="15"/>
      <c r="I150" s="15"/>
      <c r="J150" s="15"/>
      <c r="K150" s="15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</row>
    <row r="151" spans="2:31" ht="12.75" customHeight="1" x14ac:dyDescent="0.25">
      <c r="B151" s="25"/>
      <c r="D151" s="14"/>
      <c r="E151" s="15"/>
      <c r="F151" s="14"/>
      <c r="G151" s="16"/>
      <c r="H151" s="15"/>
      <c r="I151" s="15"/>
      <c r="J151" s="15"/>
      <c r="K151" s="15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</row>
    <row r="152" spans="2:31" ht="12.75" customHeight="1" x14ac:dyDescent="0.25">
      <c r="B152" s="25"/>
      <c r="D152" s="14"/>
      <c r="E152" s="15"/>
      <c r="F152" s="14"/>
      <c r="G152" s="16"/>
      <c r="H152" s="15"/>
      <c r="I152" s="15"/>
      <c r="J152" s="15"/>
      <c r="K152" s="15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</row>
    <row r="153" spans="2:31" ht="12.75" customHeight="1" x14ac:dyDescent="0.25">
      <c r="B153" s="25"/>
      <c r="D153" s="14"/>
      <c r="E153" s="15"/>
      <c r="F153" s="14"/>
      <c r="G153" s="16"/>
      <c r="H153" s="15"/>
      <c r="I153" s="15"/>
      <c r="J153" s="15"/>
      <c r="K153" s="15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</row>
    <row r="154" spans="2:31" ht="12.75" customHeight="1" x14ac:dyDescent="0.25">
      <c r="B154" s="25"/>
      <c r="D154" s="14"/>
      <c r="E154" s="15"/>
      <c r="F154" s="14"/>
      <c r="G154" s="16"/>
      <c r="H154" s="15"/>
      <c r="I154" s="15"/>
      <c r="J154" s="15"/>
      <c r="K154" s="15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</row>
    <row r="155" spans="2:31" ht="12.75" customHeight="1" x14ac:dyDescent="0.25">
      <c r="B155" s="25"/>
      <c r="D155" s="14"/>
      <c r="E155" s="15"/>
      <c r="F155" s="14"/>
      <c r="G155" s="16"/>
      <c r="H155" s="15"/>
      <c r="I155" s="15"/>
      <c r="J155" s="15"/>
      <c r="K155" s="15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</row>
    <row r="156" spans="2:31" ht="12.75" customHeight="1" x14ac:dyDescent="0.25">
      <c r="B156" s="25"/>
      <c r="D156" s="14"/>
      <c r="E156" s="15"/>
      <c r="F156" s="14"/>
      <c r="G156" s="16"/>
      <c r="H156" s="15"/>
      <c r="I156" s="15"/>
      <c r="J156" s="15"/>
      <c r="K156" s="15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</row>
    <row r="157" spans="2:31" ht="12.75" customHeight="1" x14ac:dyDescent="0.25">
      <c r="B157" s="25"/>
      <c r="D157" s="14"/>
      <c r="E157" s="15"/>
      <c r="F157" s="14"/>
      <c r="G157" s="16"/>
      <c r="H157" s="15"/>
      <c r="I157" s="15"/>
      <c r="J157" s="15"/>
      <c r="K157" s="15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</row>
    <row r="158" spans="2:31" ht="12.75" customHeight="1" x14ac:dyDescent="0.25">
      <c r="B158" s="25"/>
      <c r="D158" s="14"/>
      <c r="E158" s="15"/>
      <c r="F158" s="14"/>
      <c r="G158" s="16"/>
      <c r="H158" s="15"/>
      <c r="I158" s="15"/>
      <c r="J158" s="15"/>
      <c r="K158" s="15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</row>
    <row r="159" spans="2:31" ht="12.75" customHeight="1" x14ac:dyDescent="0.25">
      <c r="B159" s="25"/>
      <c r="D159" s="14"/>
      <c r="E159" s="15"/>
      <c r="F159" s="14"/>
      <c r="G159" s="16"/>
      <c r="H159" s="15"/>
      <c r="I159" s="15"/>
      <c r="J159" s="15"/>
      <c r="K159" s="15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</row>
    <row r="160" spans="2:31" ht="12.75" customHeight="1" x14ac:dyDescent="0.25">
      <c r="B160" s="25"/>
      <c r="D160" s="14"/>
      <c r="E160" s="15"/>
      <c r="F160" s="14"/>
      <c r="G160" s="16"/>
      <c r="H160" s="15"/>
      <c r="I160" s="15"/>
      <c r="J160" s="15"/>
      <c r="K160" s="15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</row>
    <row r="161" spans="2:31" ht="12.75" customHeight="1" x14ac:dyDescent="0.25">
      <c r="B161" s="25"/>
      <c r="D161" s="14"/>
      <c r="E161" s="15"/>
      <c r="F161" s="14"/>
      <c r="G161" s="16"/>
      <c r="H161" s="15"/>
      <c r="I161" s="15"/>
      <c r="J161" s="15"/>
      <c r="K161" s="15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</row>
    <row r="162" spans="2:31" ht="12.75" customHeight="1" x14ac:dyDescent="0.25">
      <c r="B162" s="25"/>
      <c r="D162" s="14"/>
      <c r="E162" s="15"/>
      <c r="F162" s="14"/>
      <c r="G162" s="16"/>
      <c r="H162" s="15"/>
      <c r="I162" s="15"/>
      <c r="J162" s="15"/>
      <c r="K162" s="15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</row>
    <row r="163" spans="2:31" ht="12.75" customHeight="1" x14ac:dyDescent="0.25">
      <c r="B163" s="25"/>
      <c r="D163" s="14"/>
      <c r="E163" s="15"/>
      <c r="F163" s="14"/>
      <c r="G163" s="16"/>
      <c r="H163" s="15"/>
      <c r="I163" s="15"/>
      <c r="J163" s="15"/>
      <c r="K163" s="15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</row>
    <row r="164" spans="2:31" ht="12.75" customHeight="1" x14ac:dyDescent="0.25">
      <c r="B164" s="25"/>
      <c r="D164" s="14"/>
      <c r="E164" s="15"/>
      <c r="F164" s="14"/>
      <c r="G164" s="16"/>
      <c r="H164" s="15"/>
      <c r="I164" s="15"/>
      <c r="J164" s="15"/>
      <c r="K164" s="15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</row>
    <row r="165" spans="2:31" ht="12.75" customHeight="1" x14ac:dyDescent="0.25">
      <c r="B165" s="25"/>
      <c r="D165" s="14"/>
      <c r="E165" s="15"/>
      <c r="F165" s="14"/>
      <c r="G165" s="16"/>
      <c r="H165" s="15"/>
      <c r="I165" s="15"/>
      <c r="J165" s="15"/>
      <c r="K165" s="15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</row>
    <row r="166" spans="2:31" ht="12.75" customHeight="1" x14ac:dyDescent="0.25">
      <c r="B166" s="25"/>
      <c r="D166" s="14"/>
      <c r="E166" s="15"/>
      <c r="F166" s="14"/>
      <c r="G166" s="16"/>
      <c r="H166" s="15"/>
      <c r="I166" s="15"/>
      <c r="J166" s="15"/>
      <c r="K166" s="15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</row>
    <row r="167" spans="2:31" ht="12.75" customHeight="1" thickBot="1" x14ac:dyDescent="0.3">
      <c r="B167" s="26"/>
      <c r="D167" s="14"/>
      <c r="E167" s="15"/>
      <c r="F167" s="14"/>
      <c r="G167" s="16"/>
      <c r="H167" s="15"/>
      <c r="I167" s="15"/>
      <c r="J167" s="15"/>
      <c r="K167" s="15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</row>
    <row r="168" spans="2:31" ht="12.75" customHeight="1" x14ac:dyDescent="0.25">
      <c r="B168" s="5" t="s">
        <v>8</v>
      </c>
      <c r="D168" s="76" t="s">
        <v>1</v>
      </c>
      <c r="E168" s="77"/>
      <c r="F168" s="77"/>
      <c r="G168" s="78"/>
      <c r="H168" s="17" t="str">
        <f>IF(H130="","",IF(OR(H145="", H145="LS", H145="LUMP"),IF(SUM(COUNTIF(H146:H167,"LS")+COUNTIF(H146:H167,"LUMP"))&gt;0,"LS",""),IF(SUM(H146:H167)&gt;0,ROUNDUP(SUM(H146:H167),0),"")))</f>
        <v/>
      </c>
      <c r="I168" s="17"/>
      <c r="J168" s="17"/>
      <c r="K168" s="17"/>
      <c r="L168" s="17" t="str">
        <f t="shared" ref="L168:AE168" si="25">IF(L130="","",IF(OR(L145="", L145="LS", L145="LUMP"),IF(SUM(COUNTIF(L146:L167,"LS")+COUNTIF(L146:L167,"LUMP"))&gt;0,"LS",""),IF(SUM(L146:L167)&gt;0,ROUNDUP(SUM(L146:L167),0),"")))</f>
        <v/>
      </c>
      <c r="M168" s="17" t="str">
        <f t="shared" si="25"/>
        <v/>
      </c>
      <c r="N168" s="17" t="str">
        <f t="shared" si="25"/>
        <v/>
      </c>
      <c r="O168" s="17" t="str">
        <f t="shared" si="25"/>
        <v/>
      </c>
      <c r="P168" s="17" t="str">
        <f t="shared" si="25"/>
        <v/>
      </c>
      <c r="Q168" s="17" t="str">
        <f t="shared" si="25"/>
        <v/>
      </c>
      <c r="R168" s="17" t="str">
        <f t="shared" si="25"/>
        <v/>
      </c>
      <c r="S168" s="17" t="str">
        <f t="shared" si="25"/>
        <v/>
      </c>
      <c r="T168" s="17" t="str">
        <f t="shared" si="25"/>
        <v/>
      </c>
      <c r="U168" s="17" t="str">
        <f t="shared" si="25"/>
        <v/>
      </c>
      <c r="V168" s="17" t="str">
        <f t="shared" si="25"/>
        <v/>
      </c>
      <c r="W168" s="17" t="str">
        <f t="shared" si="25"/>
        <v/>
      </c>
      <c r="X168" s="17" t="str">
        <f t="shared" si="25"/>
        <v/>
      </c>
      <c r="Y168" s="17" t="str">
        <f t="shared" si="25"/>
        <v/>
      </c>
      <c r="Z168" s="17" t="str">
        <f t="shared" si="25"/>
        <v/>
      </c>
      <c r="AA168" s="17" t="str">
        <f t="shared" si="25"/>
        <v/>
      </c>
      <c r="AB168" s="17" t="str">
        <f t="shared" si="25"/>
        <v/>
      </c>
      <c r="AC168" s="17" t="str">
        <f t="shared" si="25"/>
        <v/>
      </c>
      <c r="AD168" s="17" t="str">
        <f t="shared" si="25"/>
        <v/>
      </c>
      <c r="AE168" s="17" t="str">
        <f t="shared" si="25"/>
        <v/>
      </c>
    </row>
  </sheetData>
  <mergeCells count="161">
    <mergeCell ref="Y133:Y144"/>
    <mergeCell ref="Z133:Z144"/>
    <mergeCell ref="D127:G127"/>
    <mergeCell ref="D129:AE129"/>
    <mergeCell ref="D130:G130"/>
    <mergeCell ref="D131:G131"/>
    <mergeCell ref="D132:D145"/>
    <mergeCell ref="E132:G145"/>
    <mergeCell ref="H133:H144"/>
    <mergeCell ref="L133:L144"/>
    <mergeCell ref="M133:M144"/>
    <mergeCell ref="AA133:AA144"/>
    <mergeCell ref="N133:N144"/>
    <mergeCell ref="O133:O144"/>
    <mergeCell ref="P133:P144"/>
    <mergeCell ref="Q133:Q144"/>
    <mergeCell ref="R133:R144"/>
    <mergeCell ref="S133:S144"/>
    <mergeCell ref="AB133:AB144"/>
    <mergeCell ref="AC133:AC144"/>
    <mergeCell ref="AD133:AD144"/>
    <mergeCell ref="AE133:AE144"/>
    <mergeCell ref="T92:T103"/>
    <mergeCell ref="U92:U103"/>
    <mergeCell ref="V92:V103"/>
    <mergeCell ref="W92:W103"/>
    <mergeCell ref="X92:X103"/>
    <mergeCell ref="D168:G168"/>
    <mergeCell ref="V133:V144"/>
    <mergeCell ref="W133:W144"/>
    <mergeCell ref="X133:X144"/>
    <mergeCell ref="H92:H103"/>
    <mergeCell ref="L92:L103"/>
    <mergeCell ref="M92:M103"/>
    <mergeCell ref="N92:N103"/>
    <mergeCell ref="O92:O103"/>
    <mergeCell ref="P92:P103"/>
    <mergeCell ref="Q92:Q103"/>
    <mergeCell ref="R92:R103"/>
    <mergeCell ref="S92:S103"/>
    <mergeCell ref="T133:T144"/>
    <mergeCell ref="U133:U144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49:G49"/>
    <mergeCell ref="W11:W22"/>
    <mergeCell ref="X11:X22"/>
    <mergeCell ref="T11:T22"/>
    <mergeCell ref="U11:U22"/>
    <mergeCell ref="D45:G45"/>
    <mergeCell ref="H11:H22"/>
    <mergeCell ref="M11:M22"/>
    <mergeCell ref="P11:P22"/>
    <mergeCell ref="Q11:Q22"/>
    <mergeCell ref="R11:R22"/>
    <mergeCell ref="S11:S22"/>
    <mergeCell ref="D47:AE47"/>
    <mergeCell ref="D48:G48"/>
    <mergeCell ref="AE11:AE22"/>
    <mergeCell ref="D8:G8"/>
    <mergeCell ref="D9:G9"/>
    <mergeCell ref="O51:O62"/>
    <mergeCell ref="P51:P62"/>
    <mergeCell ref="W51:W62"/>
    <mergeCell ref="X51:X62"/>
    <mergeCell ref="Q51:Q62"/>
    <mergeCell ref="R51:R62"/>
    <mergeCell ref="S51:S62"/>
    <mergeCell ref="T51:T62"/>
    <mergeCell ref="O11:O22"/>
    <mergeCell ref="V11:V22"/>
    <mergeCell ref="D50:D63"/>
    <mergeCell ref="N11:N22"/>
    <mergeCell ref="E10:G23"/>
    <mergeCell ref="E50:G63"/>
    <mergeCell ref="H51:H62"/>
    <mergeCell ref="L51:L62"/>
    <mergeCell ref="M51:M62"/>
    <mergeCell ref="N51:N62"/>
    <mergeCell ref="U51:U62"/>
    <mergeCell ref="V51:V62"/>
    <mergeCell ref="I11:I22"/>
    <mergeCell ref="J11:J22"/>
    <mergeCell ref="E24:G24"/>
    <mergeCell ref="AC51:AC62"/>
    <mergeCell ref="AD51:AD62"/>
    <mergeCell ref="AE51:AE62"/>
    <mergeCell ref="Y51:Y62"/>
    <mergeCell ref="Z51:Z62"/>
    <mergeCell ref="AA51:AA62"/>
    <mergeCell ref="AB51:AB62"/>
    <mergeCell ref="AB92:AB103"/>
    <mergeCell ref="AC92:AC103"/>
    <mergeCell ref="AD92:AD103"/>
    <mergeCell ref="AE92:AE103"/>
    <mergeCell ref="Y92:Y103"/>
    <mergeCell ref="Z92:Z103"/>
    <mergeCell ref="AA92:AA103"/>
    <mergeCell ref="D88:AE88"/>
    <mergeCell ref="D89:G89"/>
    <mergeCell ref="D90:G90"/>
    <mergeCell ref="D91:D104"/>
    <mergeCell ref="E91:G104"/>
    <mergeCell ref="I51:I62"/>
    <mergeCell ref="J51:J62"/>
    <mergeCell ref="K51:K62"/>
    <mergeCell ref="E73:G73"/>
    <mergeCell ref="E64:G64"/>
    <mergeCell ref="B91:B104"/>
    <mergeCell ref="B132:B145"/>
    <mergeCell ref="D86:G86"/>
    <mergeCell ref="E85:G85"/>
    <mergeCell ref="E74:G74"/>
    <mergeCell ref="E75:G75"/>
    <mergeCell ref="E76:G76"/>
    <mergeCell ref="E77:G77"/>
    <mergeCell ref="E78:G78"/>
    <mergeCell ref="E79:G79"/>
    <mergeCell ref="E80:G80"/>
    <mergeCell ref="E81:G81"/>
    <mergeCell ref="E83:G83"/>
    <mergeCell ref="E84:G84"/>
    <mergeCell ref="K11:K22"/>
    <mergeCell ref="L11:L22"/>
    <mergeCell ref="E82:G82"/>
    <mergeCell ref="E31:G31"/>
    <mergeCell ref="E32:G32"/>
    <mergeCell ref="E33:G33"/>
    <mergeCell ref="E34:G34"/>
    <mergeCell ref="E35:G35"/>
    <mergeCell ref="B10:B23"/>
    <mergeCell ref="B50:B63"/>
    <mergeCell ref="E65:G65"/>
    <mergeCell ref="E66:G66"/>
    <mergeCell ref="E67:G67"/>
    <mergeCell ref="E68:G68"/>
    <mergeCell ref="E25:G25"/>
    <mergeCell ref="E26:G26"/>
    <mergeCell ref="E27:G27"/>
    <mergeCell ref="E28:G28"/>
    <mergeCell ref="E29:G29"/>
    <mergeCell ref="E30:G30"/>
    <mergeCell ref="E38:G38"/>
    <mergeCell ref="E39:G39"/>
    <mergeCell ref="E40:G40"/>
    <mergeCell ref="E36:G36"/>
    <mergeCell ref="E37:G37"/>
    <mergeCell ref="E41:G41"/>
    <mergeCell ref="E42:G42"/>
    <mergeCell ref="E43:G43"/>
    <mergeCell ref="E44:G44"/>
    <mergeCell ref="E71:G71"/>
    <mergeCell ref="E72:G72"/>
    <mergeCell ref="E69:G69"/>
    <mergeCell ref="E70:G70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2F105-CA4F-4182-8123-D82E45F88C0C}">
  <dimension ref="A1:O32"/>
  <sheetViews>
    <sheetView workbookViewId="0">
      <selection activeCell="J4" sqref="J4"/>
    </sheetView>
  </sheetViews>
  <sheetFormatPr defaultRowHeight="13.2" x14ac:dyDescent="0.25"/>
  <cols>
    <col min="1" max="1" width="11.44140625" bestFit="1" customWidth="1"/>
  </cols>
  <sheetData>
    <row r="1" spans="1:14" x14ac:dyDescent="0.25">
      <c r="A1" s="38" t="s">
        <v>40</v>
      </c>
      <c r="E1" s="38" t="s">
        <v>41</v>
      </c>
      <c r="I1" s="38" t="s">
        <v>42</v>
      </c>
      <c r="M1" s="38" t="s">
        <v>44</v>
      </c>
    </row>
    <row r="2" spans="1:14" ht="12.75" customHeight="1" x14ac:dyDescent="0.25">
      <c r="A2" s="39">
        <v>4</v>
      </c>
      <c r="B2" s="39" t="s">
        <v>35</v>
      </c>
      <c r="C2">
        <f>5+7+5+111+5+12+5+30+5+12+5</f>
        <v>202</v>
      </c>
      <c r="E2" t="s">
        <v>43</v>
      </c>
      <c r="F2" s="40"/>
      <c r="G2" s="40"/>
      <c r="I2" t="s">
        <v>43</v>
      </c>
      <c r="M2" s="39" t="s">
        <v>45</v>
      </c>
      <c r="N2" s="39">
        <f>5+10+5+51+5+111+5+12+5+30+5+12+5</f>
        <v>261</v>
      </c>
    </row>
    <row r="3" spans="1:14" x14ac:dyDescent="0.25">
      <c r="A3" s="39">
        <v>7</v>
      </c>
      <c r="B3" s="39" t="s">
        <v>35</v>
      </c>
      <c r="C3">
        <f>5+12+7+5+111+5+12+5+30+5+12+5</f>
        <v>214</v>
      </c>
      <c r="E3" s="40"/>
      <c r="F3">
        <f>5+111+5+51+5+7+12+63+5+14.5+5+5+15+15+76+5</f>
        <v>399.5</v>
      </c>
      <c r="G3" s="40"/>
      <c r="J3">
        <f>5+12.5+13+15.5+70+5+5+7+12+63+5+5+15+15+76+5+5+16.5+6.5+10+67+5</f>
        <v>439</v>
      </c>
      <c r="M3" s="39" t="s">
        <v>46</v>
      </c>
      <c r="N3" s="39">
        <f>5+10+5+14.5+5+63+12+7+5+111+5+12+5+30+5+12+5</f>
        <v>311.5</v>
      </c>
    </row>
    <row r="4" spans="1:14" x14ac:dyDescent="0.25">
      <c r="A4" s="39" t="s">
        <v>39</v>
      </c>
      <c r="B4" s="39" t="s">
        <v>35</v>
      </c>
      <c r="C4">
        <f>5+(30-11)+5+51+5+111+5+12+5+30+5+12+5</f>
        <v>270</v>
      </c>
      <c r="I4" s="39"/>
      <c r="J4" s="39"/>
      <c r="N4" s="39"/>
    </row>
    <row r="5" spans="1:14" x14ac:dyDescent="0.25">
      <c r="A5" s="39"/>
      <c r="B5" s="39"/>
      <c r="F5" s="39"/>
      <c r="I5" s="39"/>
      <c r="J5" s="39"/>
      <c r="M5" s="39"/>
      <c r="N5" s="39"/>
    </row>
    <row r="6" spans="1:14" x14ac:dyDescent="0.25">
      <c r="A6" s="39"/>
      <c r="B6" t="s">
        <v>36</v>
      </c>
      <c r="E6" s="39"/>
      <c r="F6" s="39"/>
      <c r="I6" s="39"/>
      <c r="J6" s="39"/>
      <c r="M6" s="39"/>
      <c r="N6" s="39"/>
    </row>
    <row r="7" spans="1:14" x14ac:dyDescent="0.25">
      <c r="A7" s="39"/>
      <c r="B7">
        <f>SUMIF(B2:B4,"7/C",C2:C4)</f>
        <v>686</v>
      </c>
      <c r="E7" s="39"/>
      <c r="F7" s="39"/>
      <c r="I7" s="39"/>
      <c r="J7" s="39"/>
      <c r="M7" s="39"/>
      <c r="N7" s="39"/>
    </row>
    <row r="8" spans="1:14" x14ac:dyDescent="0.25">
      <c r="A8" s="39"/>
      <c r="B8" s="39"/>
      <c r="E8" s="39"/>
      <c r="F8" s="39"/>
      <c r="I8" s="39"/>
      <c r="J8" s="39"/>
      <c r="M8" s="39"/>
      <c r="N8" s="39"/>
    </row>
    <row r="9" spans="1:14" x14ac:dyDescent="0.25">
      <c r="A9" s="39"/>
      <c r="B9" s="39"/>
      <c r="E9" s="39"/>
      <c r="F9" s="39"/>
      <c r="I9" s="39"/>
      <c r="J9" s="39"/>
      <c r="N9" s="39"/>
    </row>
    <row r="10" spans="1:14" x14ac:dyDescent="0.25">
      <c r="A10" s="39"/>
      <c r="B10" s="39"/>
      <c r="M10" s="39"/>
      <c r="N10" s="39"/>
    </row>
    <row r="11" spans="1:14" x14ac:dyDescent="0.25">
      <c r="A11" s="39"/>
      <c r="B11" s="39"/>
      <c r="M11" s="39"/>
      <c r="N11" s="39"/>
    </row>
    <row r="12" spans="1:14" x14ac:dyDescent="0.25">
      <c r="A12" s="39"/>
      <c r="B12" s="39"/>
      <c r="M12" s="39"/>
      <c r="N12" s="39"/>
    </row>
    <row r="13" spans="1:14" x14ac:dyDescent="0.25">
      <c r="A13" s="39"/>
      <c r="B13" s="39"/>
      <c r="M13" s="39"/>
      <c r="N13" s="39"/>
    </row>
    <row r="14" spans="1:14" x14ac:dyDescent="0.25">
      <c r="A14" s="39"/>
      <c r="B14" s="39"/>
      <c r="M14" s="39"/>
      <c r="N14" s="39"/>
    </row>
    <row r="15" spans="1:14" x14ac:dyDescent="0.25">
      <c r="A15" s="39"/>
      <c r="B15" s="39"/>
      <c r="M15" s="39"/>
      <c r="N15" s="39"/>
    </row>
    <row r="16" spans="1:14" x14ac:dyDescent="0.25">
      <c r="A16" s="39"/>
      <c r="B16" s="39"/>
    </row>
    <row r="17" spans="1:15" x14ac:dyDescent="0.25">
      <c r="A17" s="39"/>
      <c r="B17" s="39"/>
    </row>
    <row r="18" spans="1:15" x14ac:dyDescent="0.25">
      <c r="A18" s="39"/>
      <c r="B18" s="39"/>
    </row>
    <row r="26" spans="1:15" x14ac:dyDescent="0.25">
      <c r="E26" s="38"/>
      <c r="I26" s="38"/>
      <c r="M26" s="38"/>
    </row>
    <row r="27" spans="1:15" ht="12.75" customHeight="1" x14ac:dyDescent="0.25">
      <c r="E27" s="80"/>
      <c r="F27" s="80"/>
      <c r="G27" s="80"/>
      <c r="I27" s="80"/>
      <c r="J27" s="80"/>
      <c r="K27" s="80"/>
      <c r="M27" s="80"/>
      <c r="N27" s="80"/>
      <c r="O27" s="80"/>
    </row>
    <row r="28" spans="1:15" x14ac:dyDescent="0.25">
      <c r="E28" s="80"/>
      <c r="F28" s="80"/>
      <c r="G28" s="80"/>
      <c r="I28" s="80"/>
      <c r="J28" s="80"/>
      <c r="K28" s="80"/>
      <c r="M28" s="80"/>
      <c r="N28" s="80"/>
      <c r="O28" s="80"/>
    </row>
    <row r="30" spans="1:15" x14ac:dyDescent="0.25">
      <c r="A30" s="39"/>
      <c r="E30" s="39"/>
      <c r="I30" s="39"/>
      <c r="M30" s="39"/>
    </row>
    <row r="31" spans="1:15" x14ac:dyDescent="0.25">
      <c r="E31" s="38"/>
      <c r="I31" s="38"/>
      <c r="M31" s="38"/>
    </row>
    <row r="32" spans="1:15" x14ac:dyDescent="0.25">
      <c r="M32" s="39"/>
    </row>
  </sheetData>
  <mergeCells count="3">
    <mergeCell ref="E27:G28"/>
    <mergeCell ref="I27:K28"/>
    <mergeCell ref="M27:O28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SUBSUMMARY</vt:lpstr>
      <vt:lpstr>Cable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Aislinn Widmeier</cp:lastModifiedBy>
  <cp:lastPrinted>2015-05-18T14:50:53Z</cp:lastPrinted>
  <dcterms:created xsi:type="dcterms:W3CDTF">2005-09-27T11:52:28Z</dcterms:created>
  <dcterms:modified xsi:type="dcterms:W3CDTF">2025-08-12T20:12:50Z</dcterms:modified>
</cp:coreProperties>
</file>