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40352_id_ohio_gov/Documents/Desktop/"/>
    </mc:Choice>
  </mc:AlternateContent>
  <xr:revisionPtr revIDLastSave="2" documentId="8_{F3051796-BFB1-4817-9540-40AE69807304}" xr6:coauthVersionLast="47" xr6:coauthVersionMax="47" xr10:uidLastSave="{B41FD127-EA46-442F-990B-C59DA949CF79}"/>
  <bookViews>
    <workbookView xWindow="22932" yWindow="-108" windowWidth="23256" windowHeight="12456" activeTab="1" xr2:uid="{AD265579-25C8-4869-A64C-078FED27D92F}"/>
  </bookViews>
  <sheets>
    <sheet name="Sheet1" sheetId="1" r:id="rId1"/>
    <sheet name="4-lane quanti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I55" i="2"/>
  <c r="I56" i="2" s="1"/>
  <c r="R17" i="1"/>
  <c r="X48" i="1"/>
  <c r="R50" i="1"/>
  <c r="S50" i="1" s="1"/>
  <c r="L53" i="1"/>
  <c r="M53" i="1" s="1"/>
  <c r="R31" i="1"/>
  <c r="I51" i="2"/>
  <c r="T51" i="2"/>
  <c r="T55" i="2" s="1"/>
  <c r="M53" i="2"/>
  <c r="N53" i="2" s="1"/>
  <c r="M52" i="2"/>
  <c r="N52" i="2" s="1"/>
  <c r="M51" i="2"/>
  <c r="N51" i="2" s="1"/>
  <c r="S50" i="2"/>
  <c r="T50" i="2" s="1"/>
  <c r="M50" i="2"/>
  <c r="N50" i="2" s="1"/>
  <c r="S49" i="2"/>
  <c r="T49" i="2" s="1"/>
  <c r="M49" i="2"/>
  <c r="N49" i="2" s="1"/>
  <c r="Y48" i="2"/>
  <c r="Z48" i="2" s="1"/>
  <c r="S48" i="2"/>
  <c r="T48" i="2" s="1"/>
  <c r="M48" i="2"/>
  <c r="N48" i="2" s="1"/>
  <c r="Y47" i="2"/>
  <c r="Z47" i="2" s="1"/>
  <c r="S47" i="2"/>
  <c r="T47" i="2" s="1"/>
  <c r="M47" i="2"/>
  <c r="N47" i="2" s="1"/>
  <c r="Y46" i="2"/>
  <c r="Z46" i="2" s="1"/>
  <c r="S46" i="2"/>
  <c r="T46" i="2" s="1"/>
  <c r="M46" i="2"/>
  <c r="N46" i="2" s="1"/>
  <c r="Y45" i="2"/>
  <c r="Z45" i="2" s="1"/>
  <c r="S45" i="2"/>
  <c r="T45" i="2" s="1"/>
  <c r="M45" i="2"/>
  <c r="N45" i="2" s="1"/>
  <c r="M34" i="2"/>
  <c r="N34" i="2" s="1"/>
  <c r="M33" i="2"/>
  <c r="N33" i="2" s="1"/>
  <c r="Y32" i="2"/>
  <c r="Z32" i="2" s="1"/>
  <c r="S32" i="2"/>
  <c r="M32" i="2"/>
  <c r="N32" i="2" s="1"/>
  <c r="Y31" i="2"/>
  <c r="Z31" i="2" s="1"/>
  <c r="S31" i="2"/>
  <c r="T31" i="2" s="1"/>
  <c r="M31" i="2"/>
  <c r="N31" i="2" s="1"/>
  <c r="Y30" i="2"/>
  <c r="Z30" i="2" s="1"/>
  <c r="S30" i="2"/>
  <c r="T30" i="2" s="1"/>
  <c r="M30" i="2"/>
  <c r="N30" i="2" s="1"/>
  <c r="Y29" i="2"/>
  <c r="Z29" i="2" s="1"/>
  <c r="S29" i="2"/>
  <c r="T29" i="2" s="1"/>
  <c r="M29" i="2"/>
  <c r="N29" i="2" s="1"/>
  <c r="Z28" i="2"/>
  <c r="Y28" i="2"/>
  <c r="S28" i="2"/>
  <c r="T28" i="2" s="1"/>
  <c r="M28" i="2"/>
  <c r="N28" i="2" s="1"/>
  <c r="Z27" i="2"/>
  <c r="Y27" i="2"/>
  <c r="S27" i="2"/>
  <c r="T27" i="2" s="1"/>
  <c r="M27" i="2"/>
  <c r="N27" i="2" s="1"/>
  <c r="Y26" i="2"/>
  <c r="Z26" i="2" s="1"/>
  <c r="S26" i="2"/>
  <c r="T26" i="2" s="1"/>
  <c r="M26" i="2"/>
  <c r="N26" i="2" s="1"/>
  <c r="Z25" i="2"/>
  <c r="Y25" i="2"/>
  <c r="S25" i="2"/>
  <c r="T25" i="2" s="1"/>
  <c r="M25" i="2"/>
  <c r="N25" i="2" s="1"/>
  <c r="Y24" i="2"/>
  <c r="Z24" i="2" s="1"/>
  <c r="S24" i="2"/>
  <c r="T24" i="2" s="1"/>
  <c r="M24" i="2"/>
  <c r="N24" i="2" s="1"/>
  <c r="Z23" i="2"/>
  <c r="S23" i="2"/>
  <c r="T23" i="2" s="1"/>
  <c r="M23" i="2"/>
  <c r="N23" i="2" s="1"/>
  <c r="Y22" i="2"/>
  <c r="Z22" i="2" s="1"/>
  <c r="S22" i="2"/>
  <c r="T22" i="2" s="1"/>
  <c r="M22" i="2"/>
  <c r="N22" i="2" s="1"/>
  <c r="Y21" i="2"/>
  <c r="Z21" i="2" s="1"/>
  <c r="S21" i="2"/>
  <c r="T21" i="2" s="1"/>
  <c r="M21" i="2"/>
  <c r="N21" i="2" s="1"/>
  <c r="Y20" i="2"/>
  <c r="Z20" i="2" s="1"/>
  <c r="S20" i="2"/>
  <c r="T20" i="2" s="1"/>
  <c r="M20" i="2"/>
  <c r="N20" i="2" s="1"/>
  <c r="Y19" i="2"/>
  <c r="Z19" i="2" s="1"/>
  <c r="S19" i="2"/>
  <c r="T19" i="2" s="1"/>
  <c r="M19" i="2"/>
  <c r="N19" i="2" s="1"/>
  <c r="Y18" i="2"/>
  <c r="Z18" i="2" s="1"/>
  <c r="S18" i="2"/>
  <c r="T18" i="2" s="1"/>
  <c r="M18" i="2"/>
  <c r="N18" i="2" s="1"/>
  <c r="Y17" i="2"/>
  <c r="Z17" i="2" s="1"/>
  <c r="S17" i="2"/>
  <c r="T17" i="2" s="1"/>
  <c r="M17" i="2"/>
  <c r="N17" i="2" s="1"/>
  <c r="Y16" i="2"/>
  <c r="Z16" i="2" s="1"/>
  <c r="S16" i="2"/>
  <c r="T16" i="2" s="1"/>
  <c r="M16" i="2"/>
  <c r="N16" i="2" s="1"/>
  <c r="Y15" i="2"/>
  <c r="Z15" i="2" s="1"/>
  <c r="S15" i="2"/>
  <c r="T15" i="2" s="1"/>
  <c r="M15" i="2"/>
  <c r="N15" i="2" s="1"/>
  <c r="Y14" i="2"/>
  <c r="Z14" i="2" s="1"/>
  <c r="S14" i="2"/>
  <c r="T14" i="2" s="1"/>
  <c r="M14" i="2"/>
  <c r="N14" i="2" s="1"/>
  <c r="Y13" i="2"/>
  <c r="Z13" i="2" s="1"/>
  <c r="S13" i="2"/>
  <c r="T13" i="2" s="1"/>
  <c r="M13" i="2"/>
  <c r="N13" i="2" s="1"/>
  <c r="Y12" i="2"/>
  <c r="Z12" i="2" s="1"/>
  <c r="S12" i="2"/>
  <c r="T12" i="2" s="1"/>
  <c r="M12" i="2"/>
  <c r="N12" i="2" s="1"/>
  <c r="Y11" i="2"/>
  <c r="Z11" i="2" s="1"/>
  <c r="S11" i="2"/>
  <c r="T11" i="2" s="1"/>
  <c r="M11" i="2"/>
  <c r="N11" i="2" s="1"/>
  <c r="Y10" i="2"/>
  <c r="Z10" i="2" s="1"/>
  <c r="S10" i="2"/>
  <c r="T10" i="2" s="1"/>
  <c r="M10" i="2"/>
  <c r="N10" i="2" s="1"/>
  <c r="Y9" i="2"/>
  <c r="Z9" i="2" s="1"/>
  <c r="S9" i="2"/>
  <c r="T9" i="2" s="1"/>
  <c r="M9" i="2"/>
  <c r="N9" i="2" s="1"/>
  <c r="Y8" i="2"/>
  <c r="Z8" i="2" s="1"/>
  <c r="S8" i="2"/>
  <c r="T8" i="2" s="1"/>
  <c r="M8" i="2"/>
  <c r="N8" i="2" s="1"/>
  <c r="Y7" i="2"/>
  <c r="Z7" i="2" s="1"/>
  <c r="S7" i="2"/>
  <c r="T7" i="2" s="1"/>
  <c r="M7" i="2"/>
  <c r="N7" i="2" s="1"/>
  <c r="M6" i="2"/>
  <c r="N6" i="2" s="1"/>
  <c r="Y23" i="1"/>
  <c r="L34" i="1"/>
  <c r="M34" i="1" s="1"/>
  <c r="S31" i="1"/>
  <c r="Y48" i="1"/>
  <c r="X47" i="1"/>
  <c r="Y47" i="1" s="1"/>
  <c r="X46" i="1"/>
  <c r="Y46" i="1" s="1"/>
  <c r="X45" i="1"/>
  <c r="Y45" i="1" s="1"/>
  <c r="R49" i="1"/>
  <c r="S49" i="1" s="1"/>
  <c r="R48" i="1"/>
  <c r="S48" i="1" s="1"/>
  <c r="R47" i="1"/>
  <c r="S47" i="1" s="1"/>
  <c r="R46" i="1"/>
  <c r="S46" i="1" s="1"/>
  <c r="R45" i="1"/>
  <c r="S45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6" i="1"/>
  <c r="Y26" i="1" s="1"/>
  <c r="X25" i="1"/>
  <c r="Y25" i="1" s="1"/>
  <c r="X24" i="1"/>
  <c r="Y24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X11" i="1"/>
  <c r="Y11" i="1" s="1"/>
  <c r="X10" i="1"/>
  <c r="Y10" i="1" s="1"/>
  <c r="X9" i="1"/>
  <c r="Y9" i="1" s="1"/>
  <c r="X8" i="1"/>
  <c r="Y8" i="1" s="1"/>
  <c r="X7" i="1"/>
  <c r="Y7" i="1" s="1"/>
  <c r="R32" i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S17" i="1"/>
  <c r="R16" i="1"/>
  <c r="S16" i="1" s="1"/>
  <c r="R15" i="1"/>
  <c r="S15" i="1" s="1"/>
  <c r="R14" i="1"/>
  <c r="S14" i="1" s="1"/>
  <c r="R13" i="1"/>
  <c r="S13" i="1" s="1"/>
  <c r="R9" i="1"/>
  <c r="S9" i="1" s="1"/>
  <c r="R7" i="1"/>
  <c r="S7" i="1" s="1"/>
  <c r="L6" i="1"/>
  <c r="M6" i="1" s="1"/>
  <c r="L33" i="1"/>
  <c r="M33" i="1" s="1"/>
  <c r="L32" i="1"/>
  <c r="M32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1" i="1"/>
  <c r="M11" i="1" s="1"/>
  <c r="L7" i="1"/>
  <c r="M7" i="1" s="1"/>
  <c r="F33" i="1"/>
  <c r="G3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E31" i="1"/>
  <c r="F32" i="1" s="1"/>
  <c r="G32" i="1" s="1"/>
  <c r="E30" i="1"/>
  <c r="F30" i="1" s="1"/>
  <c r="G30" i="1" s="1"/>
  <c r="E12" i="1"/>
  <c r="F13" i="1" s="1"/>
  <c r="G13" i="1" s="1"/>
  <c r="E11" i="1"/>
  <c r="E10" i="1"/>
  <c r="E8" i="1"/>
  <c r="E9" i="1"/>
  <c r="E7" i="1"/>
  <c r="N35" i="2" l="1"/>
  <c r="Z35" i="2"/>
  <c r="I49" i="2" s="1"/>
  <c r="T35" i="2"/>
  <c r="I52" i="2" s="1"/>
  <c r="I50" i="2"/>
  <c r="N55" i="2"/>
  <c r="Z55" i="2"/>
  <c r="Y55" i="1"/>
  <c r="S55" i="1"/>
  <c r="M55" i="1"/>
  <c r="Y35" i="1"/>
  <c r="R10" i="1"/>
  <c r="S10" i="1" s="1"/>
  <c r="R11" i="1"/>
  <c r="S11" i="1" s="1"/>
  <c r="F10" i="1"/>
  <c r="G10" i="1" s="1"/>
  <c r="R8" i="1"/>
  <c r="S8" i="1" s="1"/>
  <c r="R12" i="1"/>
  <c r="S12" i="1" s="1"/>
  <c r="L31" i="1"/>
  <c r="M31" i="1" s="1"/>
  <c r="F9" i="1"/>
  <c r="G9" i="1" s="1"/>
  <c r="F11" i="1"/>
  <c r="G11" i="1" s="1"/>
  <c r="L10" i="1"/>
  <c r="M10" i="1" s="1"/>
  <c r="L12" i="1"/>
  <c r="M12" i="1" s="1"/>
  <c r="L13" i="1"/>
  <c r="M13" i="1" s="1"/>
  <c r="L9" i="1"/>
  <c r="M9" i="1" s="1"/>
  <c r="L8" i="1"/>
  <c r="M8" i="1" s="1"/>
  <c r="F8" i="1"/>
  <c r="G8" i="1" s="1"/>
  <c r="F12" i="1"/>
  <c r="G12" i="1" s="1"/>
  <c r="F7" i="1"/>
  <c r="G7" i="1" s="1"/>
  <c r="F31" i="1"/>
  <c r="G31" i="1" s="1"/>
  <c r="M35" i="1" l="1"/>
  <c r="H43" i="2" s="1"/>
  <c r="H46" i="1"/>
  <c r="H46" i="2"/>
  <c r="H47" i="1"/>
  <c r="H47" i="2"/>
  <c r="H48" i="1"/>
  <c r="H48" i="2"/>
  <c r="H45" i="1"/>
  <c r="H45" i="2"/>
  <c r="S35" i="1"/>
  <c r="G35" i="1"/>
  <c r="H43" i="1" l="1"/>
  <c r="G43" i="1" s="1"/>
  <c r="G44" i="1" s="1"/>
  <c r="G45" i="1" s="1"/>
  <c r="G46" i="1" s="1"/>
  <c r="G47" i="1" s="1"/>
  <c r="G48" i="1" s="1"/>
  <c r="H44" i="1"/>
  <c r="H44" i="2"/>
  <c r="G44" i="2" s="1"/>
  <c r="G45" i="2" s="1"/>
  <c r="G46" i="2" s="1"/>
  <c r="G47" i="2" s="1"/>
  <c r="G48" i="2" s="1"/>
  <c r="G49" i="2" s="1"/>
  <c r="G50" i="2" s="1"/>
  <c r="G51" i="2" s="1"/>
  <c r="G52" i="2" s="1"/>
</calcChain>
</file>

<file path=xl/sharedStrings.xml><?xml version="1.0" encoding="utf-8"?>
<sst xmlns="http://schemas.openxmlformats.org/spreadsheetml/2006/main" count="86" uniqueCount="17">
  <si>
    <t>SF</t>
  </si>
  <si>
    <t>Station</t>
  </si>
  <si>
    <t>Ave between 50 ft Stations</t>
  </si>
  <si>
    <t>Volume (CY)</t>
  </si>
  <si>
    <t>Notes:</t>
  </si>
  <si>
    <t>1.  Reduce by 10% to account for soil overburden.</t>
  </si>
  <si>
    <t>2. Inflate 15% to account for swell after blasting/excavation.</t>
  </si>
  <si>
    <t>3. Net Volume is 477k x 1.05 = 500k CY</t>
  </si>
  <si>
    <t>LAW-7-2.17 (75923)</t>
  </si>
  <si>
    <t>Estimate of Sandstone bedrock between elevations 820-870</t>
  </si>
  <si>
    <t>Total Drainage Layer Needed</t>
  </si>
  <si>
    <t>CADD Volumes</t>
  </si>
  <si>
    <t>Estimate of Sandstone bedrock between 
elevations 635-675</t>
  </si>
  <si>
    <t>Estimate of Sandstone bedrock between 
elevations 648-750</t>
  </si>
  <si>
    <t>Estimate of Sandstone bedrock between 
elevations 646-655</t>
  </si>
  <si>
    <t>Estimate of Sandstone bedrock between 
elevations 670-720</t>
  </si>
  <si>
    <t>Estimate of Sandstone bedrock between 
elevations 675-715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</si>
</sst>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0" fillId="0" borderId="1" xfId="0" applyNumberFormat="1" applyBorder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9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43" fontId="0" fillId="0" borderId="0" xfId="0" applyNumberFormat="1"/>
    <xf numFmtId="0" fontId="5" fillId="0" borderId="2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17B8-D672-4C70-9D35-6529F6CD64C8}">
  <dimension ref="D2:Y71"/>
  <sheetViews>
    <sheetView topLeftCell="J1" workbookViewId="0">
      <selection activeCell="U13" sqref="U13"/>
    </sheetView>
  </sheetViews>
  <sheetFormatPr defaultRowHeight="14.4" x14ac:dyDescent="0.3"/>
  <cols>
    <col min="4" max="4" width="10.44140625" customWidth="1"/>
    <col min="5" max="5" width="12" customWidth="1"/>
    <col min="6" max="6" width="14.109375" customWidth="1"/>
    <col min="7" max="7" width="14.6640625" customWidth="1"/>
    <col min="8" max="8" width="11.5546875" bestFit="1" customWidth="1"/>
    <col min="10" max="14" width="12.6640625" style="11" customWidth="1"/>
    <col min="15" max="25" width="12.6640625" customWidth="1"/>
  </cols>
  <sheetData>
    <row r="2" spans="4:25" ht="18" x14ac:dyDescent="0.35">
      <c r="D2" s="8" t="s">
        <v>8</v>
      </c>
      <c r="P2" s="8" t="s">
        <v>8</v>
      </c>
      <c r="V2" s="8" t="s">
        <v>8</v>
      </c>
    </row>
    <row r="3" spans="4:25" ht="36.6" customHeight="1" x14ac:dyDescent="0.35">
      <c r="D3" s="26" t="s">
        <v>9</v>
      </c>
      <c r="E3" s="26"/>
      <c r="F3" s="26"/>
      <c r="G3" s="26"/>
      <c r="J3" s="28" t="s">
        <v>11</v>
      </c>
      <c r="K3" s="28"/>
      <c r="L3" s="28"/>
      <c r="M3" s="28"/>
      <c r="P3" s="26" t="s">
        <v>12</v>
      </c>
      <c r="Q3" s="26"/>
      <c r="R3" s="26"/>
      <c r="S3" s="26"/>
      <c r="V3" s="26" t="s">
        <v>13</v>
      </c>
      <c r="W3" s="26"/>
      <c r="X3" s="26"/>
      <c r="Y3" s="26"/>
    </row>
    <row r="4" spans="4:25" ht="33" customHeight="1" x14ac:dyDescent="0.3">
      <c r="D4" s="4" t="s">
        <v>1</v>
      </c>
      <c r="E4" s="4" t="s">
        <v>0</v>
      </c>
      <c r="F4" s="5" t="s">
        <v>2</v>
      </c>
      <c r="G4" s="4" t="s">
        <v>3</v>
      </c>
      <c r="J4" s="9" t="s">
        <v>1</v>
      </c>
      <c r="K4" s="9" t="s">
        <v>0</v>
      </c>
      <c r="L4" s="10" t="s">
        <v>2</v>
      </c>
      <c r="M4" s="9" t="s">
        <v>3</v>
      </c>
      <c r="N4" s="22"/>
      <c r="P4" s="4" t="s">
        <v>1</v>
      </c>
      <c r="Q4" s="4" t="s">
        <v>0</v>
      </c>
      <c r="R4" s="5" t="s">
        <v>2</v>
      </c>
      <c r="S4" s="4" t="s">
        <v>3</v>
      </c>
      <c r="V4" s="4" t="s">
        <v>1</v>
      </c>
      <c r="W4" s="4" t="s">
        <v>0</v>
      </c>
      <c r="X4" s="5" t="s">
        <v>2</v>
      </c>
      <c r="Y4" s="4" t="s">
        <v>3</v>
      </c>
    </row>
    <row r="5" spans="4:25" x14ac:dyDescent="0.3">
      <c r="D5" s="16"/>
      <c r="E5" s="16"/>
      <c r="F5" s="17"/>
      <c r="G5" s="16"/>
      <c r="J5" s="12">
        <v>345.5</v>
      </c>
      <c r="K5" s="18">
        <v>755.09320000000002</v>
      </c>
      <c r="L5" s="20"/>
      <c r="M5" s="19"/>
      <c r="N5" s="22"/>
      <c r="P5" s="16"/>
      <c r="Q5" s="16"/>
      <c r="R5" s="17"/>
      <c r="S5" s="16"/>
      <c r="V5" s="16"/>
      <c r="W5" s="16"/>
      <c r="X5" s="17"/>
      <c r="Y5" s="16"/>
    </row>
    <row r="6" spans="4:25" x14ac:dyDescent="0.3">
      <c r="D6" s="2">
        <v>346</v>
      </c>
      <c r="E6" s="3">
        <v>4747</v>
      </c>
      <c r="F6" s="2"/>
      <c r="G6" s="2"/>
      <c r="J6" s="12">
        <v>346</v>
      </c>
      <c r="K6" s="18">
        <v>4924.5590000000002</v>
      </c>
      <c r="L6" s="12">
        <f>(K5+K6)/2</f>
        <v>2839.8261000000002</v>
      </c>
      <c r="M6" s="13">
        <f>L6*50/27</f>
        <v>5258.9372222222228</v>
      </c>
      <c r="N6" s="23"/>
      <c r="P6" s="2"/>
      <c r="Q6" s="3"/>
      <c r="R6" s="2"/>
      <c r="S6" s="2"/>
      <c r="V6" s="2">
        <v>174</v>
      </c>
      <c r="W6" s="3">
        <v>61.179200000000002</v>
      </c>
      <c r="X6" s="2"/>
      <c r="Y6" s="2"/>
    </row>
    <row r="7" spans="4:25" x14ac:dyDescent="0.3">
      <c r="D7" s="2">
        <v>346.5</v>
      </c>
      <c r="E7" s="3">
        <f>12860+0</f>
        <v>12860</v>
      </c>
      <c r="F7" s="2">
        <f>(E6+E7)/2</f>
        <v>8803.5</v>
      </c>
      <c r="G7" s="3">
        <f>F7*50/27</f>
        <v>16302.777777777777</v>
      </c>
      <c r="J7" s="12">
        <v>346.5</v>
      </c>
      <c r="K7" s="18">
        <v>12933.2299</v>
      </c>
      <c r="L7" s="12">
        <f>(K6+K7)/2</f>
        <v>8928.8944499999998</v>
      </c>
      <c r="M7" s="13">
        <f>L7*50/27</f>
        <v>16534.989722222221</v>
      </c>
      <c r="N7" s="23"/>
      <c r="P7" s="2"/>
      <c r="Q7" s="3"/>
      <c r="R7" s="2">
        <f>(Q6+Q7)/2</f>
        <v>0</v>
      </c>
      <c r="S7" s="3">
        <f>R7*50/27</f>
        <v>0</v>
      </c>
      <c r="V7" s="2">
        <v>174.5</v>
      </c>
      <c r="W7" s="3">
        <v>1332.9592</v>
      </c>
      <c r="X7" s="2">
        <f>(W6+W7)/2</f>
        <v>697.06920000000002</v>
      </c>
      <c r="Y7" s="3">
        <f>X7*50/27</f>
        <v>1290.8688888888889</v>
      </c>
    </row>
    <row r="8" spans="4:25" x14ac:dyDescent="0.3">
      <c r="D8" s="2">
        <v>347</v>
      </c>
      <c r="E8" s="3">
        <f>3080+14860</f>
        <v>17940</v>
      </c>
      <c r="F8" s="2">
        <f>(E7+E8)/2</f>
        <v>15400</v>
      </c>
      <c r="G8" s="3">
        <f t="shared" ref="G8:G33" si="0">F8*50/27</f>
        <v>28518.518518518518</v>
      </c>
      <c r="J8" s="12">
        <v>347</v>
      </c>
      <c r="K8" s="18">
        <v>16978.182000000001</v>
      </c>
      <c r="L8" s="12">
        <f>(K7+K8)/2</f>
        <v>14955.70595</v>
      </c>
      <c r="M8" s="13">
        <f t="shared" ref="M8:M33" si="1">L8*50/27</f>
        <v>27695.751759259259</v>
      </c>
      <c r="N8" s="23"/>
      <c r="P8" s="2"/>
      <c r="Q8" s="3"/>
      <c r="R8" s="2">
        <f>(Q7+Q8)/2</f>
        <v>0</v>
      </c>
      <c r="S8" s="3">
        <f t="shared" ref="S8:S30" si="2">R8*50/27</f>
        <v>0</v>
      </c>
      <c r="V8" s="2">
        <v>175</v>
      </c>
      <c r="W8" s="3">
        <v>2261.2525999999998</v>
      </c>
      <c r="X8" s="2">
        <f>(W7+W8)/2</f>
        <v>1797.1059</v>
      </c>
      <c r="Y8" s="3">
        <f t="shared" ref="Y8:Y32" si="3">X8*50/27</f>
        <v>3327.9738888888887</v>
      </c>
    </row>
    <row r="9" spans="4:25" x14ac:dyDescent="0.3">
      <c r="D9" s="2">
        <v>347.5</v>
      </c>
      <c r="E9" s="3">
        <f>8080+14040</f>
        <v>22120</v>
      </c>
      <c r="F9" s="2">
        <f t="shared" ref="F9:F32" si="4">(E8+E9)/2</f>
        <v>20030</v>
      </c>
      <c r="G9" s="3">
        <f t="shared" si="0"/>
        <v>37092.592592592591</v>
      </c>
      <c r="J9" s="12">
        <v>347.5</v>
      </c>
      <c r="K9" s="18">
        <v>19249.315999999999</v>
      </c>
      <c r="L9" s="12">
        <f t="shared" ref="L9:L32" si="5">(K8+K9)/2</f>
        <v>18113.749</v>
      </c>
      <c r="M9" s="13">
        <f t="shared" si="1"/>
        <v>33543.979629629626</v>
      </c>
      <c r="N9" s="23"/>
      <c r="P9" s="2"/>
      <c r="Q9" s="3"/>
      <c r="R9" s="2">
        <f t="shared" ref="R9:R32" si="6">(Q8+Q9)/2</f>
        <v>0</v>
      </c>
      <c r="S9" s="3">
        <f t="shared" si="2"/>
        <v>0</v>
      </c>
      <c r="V9" s="2">
        <v>175.5</v>
      </c>
      <c r="W9" s="3">
        <v>7487.9717000000001</v>
      </c>
      <c r="X9" s="2">
        <f t="shared" ref="X9:X32" si="7">(W8+W9)/2</f>
        <v>4874.6121499999999</v>
      </c>
      <c r="Y9" s="3">
        <f t="shared" si="3"/>
        <v>9027.0595370370356</v>
      </c>
    </row>
    <row r="10" spans="4:25" x14ac:dyDescent="0.3">
      <c r="D10" s="2">
        <v>348</v>
      </c>
      <c r="E10" s="3">
        <f>16700+3400</f>
        <v>20100</v>
      </c>
      <c r="F10" s="2">
        <f t="shared" si="4"/>
        <v>21110</v>
      </c>
      <c r="G10" s="3">
        <f t="shared" si="0"/>
        <v>39092.592592592591</v>
      </c>
      <c r="J10" s="12">
        <v>348</v>
      </c>
      <c r="K10" s="18">
        <v>17847.362700000001</v>
      </c>
      <c r="L10" s="12">
        <f t="shared" si="5"/>
        <v>18548.339350000002</v>
      </c>
      <c r="M10" s="13">
        <f t="shared" si="1"/>
        <v>34348.77657407408</v>
      </c>
      <c r="N10" s="23"/>
      <c r="P10" s="2"/>
      <c r="Q10" s="3"/>
      <c r="R10" s="2">
        <f t="shared" si="6"/>
        <v>0</v>
      </c>
      <c r="S10" s="3">
        <f t="shared" si="2"/>
        <v>0</v>
      </c>
      <c r="V10" s="2">
        <v>176</v>
      </c>
      <c r="W10" s="3">
        <v>8590.6211000000003</v>
      </c>
      <c r="X10" s="2">
        <f t="shared" si="7"/>
        <v>8039.2964000000002</v>
      </c>
      <c r="Y10" s="3">
        <f t="shared" si="3"/>
        <v>14887.585925925927</v>
      </c>
    </row>
    <row r="11" spans="4:25" x14ac:dyDescent="0.3">
      <c r="D11" s="2">
        <v>348.5</v>
      </c>
      <c r="E11" s="3">
        <f>812+13860</f>
        <v>14672</v>
      </c>
      <c r="F11" s="2">
        <f t="shared" si="4"/>
        <v>17386</v>
      </c>
      <c r="G11" s="3">
        <f t="shared" si="0"/>
        <v>32196.296296296296</v>
      </c>
      <c r="J11" s="12">
        <v>348.5</v>
      </c>
      <c r="K11" s="18">
        <v>14477.9786</v>
      </c>
      <c r="L11" s="12">
        <f t="shared" si="5"/>
        <v>16162.67065</v>
      </c>
      <c r="M11" s="13">
        <f t="shared" si="1"/>
        <v>29930.871574074074</v>
      </c>
      <c r="N11" s="23"/>
      <c r="P11" s="2"/>
      <c r="Q11" s="3"/>
      <c r="R11" s="2">
        <f t="shared" si="6"/>
        <v>0</v>
      </c>
      <c r="S11" s="3">
        <f t="shared" si="2"/>
        <v>0</v>
      </c>
      <c r="V11" s="2">
        <v>176.5</v>
      </c>
      <c r="W11" s="3">
        <v>9096.2577000000001</v>
      </c>
      <c r="X11" s="2">
        <f t="shared" si="7"/>
        <v>8843.4393999999993</v>
      </c>
      <c r="Y11" s="3">
        <f t="shared" si="3"/>
        <v>16376.739629629628</v>
      </c>
    </row>
    <row r="12" spans="4:25" x14ac:dyDescent="0.3">
      <c r="D12" s="2">
        <v>349</v>
      </c>
      <c r="E12" s="3">
        <f>11600+0</f>
        <v>11600</v>
      </c>
      <c r="F12" s="2">
        <f t="shared" si="4"/>
        <v>13136</v>
      </c>
      <c r="G12" s="3">
        <f t="shared" si="0"/>
        <v>24325.925925925927</v>
      </c>
      <c r="J12" s="12">
        <v>349</v>
      </c>
      <c r="K12" s="18">
        <v>11621.325500000001</v>
      </c>
      <c r="L12" s="12">
        <f t="shared" si="5"/>
        <v>13049.652050000001</v>
      </c>
      <c r="M12" s="13">
        <f t="shared" si="1"/>
        <v>24166.022314814818</v>
      </c>
      <c r="N12" s="23"/>
      <c r="P12" s="2"/>
      <c r="Q12" s="3"/>
      <c r="R12" s="2">
        <f t="shared" si="6"/>
        <v>0</v>
      </c>
      <c r="S12" s="3">
        <f t="shared" si="2"/>
        <v>0</v>
      </c>
      <c r="V12" s="2">
        <v>177</v>
      </c>
      <c r="W12" s="3">
        <v>8139.1781000000001</v>
      </c>
      <c r="X12" s="2">
        <f t="shared" si="7"/>
        <v>8617.7178999999996</v>
      </c>
      <c r="Y12" s="3">
        <f t="shared" si="3"/>
        <v>15958.736851851851</v>
      </c>
    </row>
    <row r="13" spans="4:25" x14ac:dyDescent="0.3">
      <c r="D13" s="2">
        <v>349.5</v>
      </c>
      <c r="E13" s="3">
        <v>9439</v>
      </c>
      <c r="F13" s="2">
        <f t="shared" si="4"/>
        <v>10519.5</v>
      </c>
      <c r="G13" s="3">
        <f t="shared" si="0"/>
        <v>19480.555555555555</v>
      </c>
      <c r="J13" s="12">
        <v>349.5</v>
      </c>
      <c r="K13" s="18">
        <v>9773.2893999999997</v>
      </c>
      <c r="L13" s="12">
        <f t="shared" si="5"/>
        <v>10697.30745</v>
      </c>
      <c r="M13" s="13">
        <f t="shared" si="1"/>
        <v>19809.828611111112</v>
      </c>
      <c r="N13" s="23"/>
      <c r="P13" s="2"/>
      <c r="Q13" s="3"/>
      <c r="R13" s="2">
        <f t="shared" si="6"/>
        <v>0</v>
      </c>
      <c r="S13" s="3">
        <f t="shared" si="2"/>
        <v>0</v>
      </c>
      <c r="V13" s="2">
        <v>177.5</v>
      </c>
      <c r="W13" s="3">
        <v>6721.2385999999997</v>
      </c>
      <c r="X13" s="2">
        <f t="shared" si="7"/>
        <v>7430.2083499999999</v>
      </c>
      <c r="Y13" s="3">
        <f t="shared" si="3"/>
        <v>13759.645092592591</v>
      </c>
    </row>
    <row r="14" spans="4:25" x14ac:dyDescent="0.3">
      <c r="D14" s="2">
        <v>350</v>
      </c>
      <c r="E14" s="3">
        <v>9200</v>
      </c>
      <c r="F14" s="2">
        <f t="shared" si="4"/>
        <v>9319.5</v>
      </c>
      <c r="G14" s="3">
        <f t="shared" si="0"/>
        <v>17258.333333333332</v>
      </c>
      <c r="J14" s="12">
        <v>350</v>
      </c>
      <c r="K14" s="18">
        <v>9413.0625999999993</v>
      </c>
      <c r="L14" s="12">
        <f t="shared" si="5"/>
        <v>9593.1759999999995</v>
      </c>
      <c r="M14" s="13">
        <f t="shared" si="1"/>
        <v>17765.140740740739</v>
      </c>
      <c r="N14" s="23"/>
      <c r="P14" s="2"/>
      <c r="Q14" s="3"/>
      <c r="R14" s="2">
        <f t="shared" si="6"/>
        <v>0</v>
      </c>
      <c r="S14" s="3">
        <f t="shared" si="2"/>
        <v>0</v>
      </c>
      <c r="V14" s="2">
        <v>178</v>
      </c>
      <c r="W14" s="3">
        <v>2916.3047000000001</v>
      </c>
      <c r="X14" s="2">
        <f t="shared" si="7"/>
        <v>4818.7716499999997</v>
      </c>
      <c r="Y14" s="3">
        <f t="shared" si="3"/>
        <v>8923.6512037037028</v>
      </c>
    </row>
    <row r="15" spans="4:25" x14ac:dyDescent="0.3">
      <c r="D15" s="2">
        <v>350.5</v>
      </c>
      <c r="E15" s="3">
        <v>8300</v>
      </c>
      <c r="F15" s="2">
        <f t="shared" si="4"/>
        <v>8750</v>
      </c>
      <c r="G15" s="3">
        <f t="shared" si="0"/>
        <v>16203.703703703704</v>
      </c>
      <c r="J15" s="12">
        <v>350.5</v>
      </c>
      <c r="K15" s="18">
        <v>8256.6047999999992</v>
      </c>
      <c r="L15" s="12">
        <f t="shared" si="5"/>
        <v>8834.8336999999992</v>
      </c>
      <c r="M15" s="13">
        <f t="shared" si="1"/>
        <v>16360.803148148147</v>
      </c>
      <c r="N15" s="23"/>
      <c r="P15" s="2"/>
      <c r="Q15" s="3"/>
      <c r="R15" s="2">
        <f t="shared" si="6"/>
        <v>0</v>
      </c>
      <c r="S15" s="3">
        <f t="shared" si="2"/>
        <v>0</v>
      </c>
      <c r="V15" s="2">
        <v>178.5</v>
      </c>
      <c r="W15" s="3">
        <v>3309.7469000000001</v>
      </c>
      <c r="X15" s="2">
        <f t="shared" si="7"/>
        <v>3113.0258000000003</v>
      </c>
      <c r="Y15" s="3">
        <f t="shared" si="3"/>
        <v>5764.8625925925926</v>
      </c>
    </row>
    <row r="16" spans="4:25" x14ac:dyDescent="0.3">
      <c r="D16" s="2">
        <v>351</v>
      </c>
      <c r="E16" s="3">
        <v>6450</v>
      </c>
      <c r="F16" s="2">
        <f t="shared" si="4"/>
        <v>7375</v>
      </c>
      <c r="G16" s="3">
        <f t="shared" si="0"/>
        <v>13657.407407407407</v>
      </c>
      <c r="J16" s="12">
        <v>351</v>
      </c>
      <c r="K16" s="18">
        <v>6206.8783999999996</v>
      </c>
      <c r="L16" s="12">
        <f t="shared" si="5"/>
        <v>7231.7415999999994</v>
      </c>
      <c r="M16" s="13">
        <f t="shared" si="1"/>
        <v>13392.114074074072</v>
      </c>
      <c r="N16" s="23"/>
      <c r="P16" s="2"/>
      <c r="Q16" s="3"/>
      <c r="R16" s="2">
        <f t="shared" si="6"/>
        <v>0</v>
      </c>
      <c r="S16" s="3">
        <f t="shared" si="2"/>
        <v>0</v>
      </c>
      <c r="V16" s="2">
        <v>179</v>
      </c>
      <c r="W16" s="3">
        <v>2477.0120000000002</v>
      </c>
      <c r="X16" s="2">
        <f t="shared" si="7"/>
        <v>2893.3794500000004</v>
      </c>
      <c r="Y16" s="3">
        <f t="shared" si="3"/>
        <v>5358.1100925925939</v>
      </c>
    </row>
    <row r="17" spans="4:25" x14ac:dyDescent="0.3">
      <c r="D17" s="2">
        <v>351.5</v>
      </c>
      <c r="E17" s="3">
        <v>4675</v>
      </c>
      <c r="F17" s="2">
        <f t="shared" si="4"/>
        <v>5562.5</v>
      </c>
      <c r="G17" s="3">
        <f t="shared" si="0"/>
        <v>10300.925925925925</v>
      </c>
      <c r="J17" s="12">
        <v>351.5</v>
      </c>
      <c r="K17" s="18">
        <v>4739.0841</v>
      </c>
      <c r="L17" s="12">
        <f t="shared" si="5"/>
        <v>5472.9812499999998</v>
      </c>
      <c r="M17" s="13">
        <f t="shared" si="1"/>
        <v>10135.150462962964</v>
      </c>
      <c r="N17" s="23"/>
      <c r="P17" s="2">
        <v>308.5</v>
      </c>
      <c r="Q17" s="3">
        <v>215.506</v>
      </c>
      <c r="R17" s="6">
        <f>(Q16+Q17)/2</f>
        <v>107.753</v>
      </c>
      <c r="S17" s="3">
        <f t="shared" si="2"/>
        <v>199.54259259259257</v>
      </c>
      <c r="V17" s="2">
        <v>179.5</v>
      </c>
      <c r="W17" s="3">
        <v>1479.3448000000001</v>
      </c>
      <c r="X17" s="2">
        <f t="shared" si="7"/>
        <v>1978.1784000000002</v>
      </c>
      <c r="Y17" s="3">
        <f t="shared" si="3"/>
        <v>3663.293333333334</v>
      </c>
    </row>
    <row r="18" spans="4:25" x14ac:dyDescent="0.3">
      <c r="D18" s="2">
        <v>352</v>
      </c>
      <c r="E18" s="3">
        <v>3480</v>
      </c>
      <c r="F18" s="2">
        <f t="shared" si="4"/>
        <v>4077.5</v>
      </c>
      <c r="G18" s="3">
        <f t="shared" si="0"/>
        <v>7550.9259259259261</v>
      </c>
      <c r="J18" s="12">
        <v>352</v>
      </c>
      <c r="K18" s="18">
        <v>4023.0102999999999</v>
      </c>
      <c r="L18" s="12">
        <f t="shared" si="5"/>
        <v>4381.0472</v>
      </c>
      <c r="M18" s="13">
        <f t="shared" si="1"/>
        <v>8113.0503703703698</v>
      </c>
      <c r="N18" s="23"/>
      <c r="P18" s="2">
        <v>309</v>
      </c>
      <c r="Q18" s="3">
        <v>670.81730000000005</v>
      </c>
      <c r="R18" s="2">
        <f t="shared" si="6"/>
        <v>443.16165000000001</v>
      </c>
      <c r="S18" s="3">
        <f t="shared" si="2"/>
        <v>820.66972222222228</v>
      </c>
      <c r="V18" s="2">
        <v>180</v>
      </c>
      <c r="W18" s="3">
        <v>1662.2021</v>
      </c>
      <c r="X18" s="2">
        <f t="shared" si="7"/>
        <v>1570.7734500000001</v>
      </c>
      <c r="Y18" s="3">
        <f t="shared" si="3"/>
        <v>2908.8397222222225</v>
      </c>
    </row>
    <row r="19" spans="4:25" x14ac:dyDescent="0.3">
      <c r="D19" s="2">
        <v>352.5</v>
      </c>
      <c r="E19" s="3">
        <v>3500</v>
      </c>
      <c r="F19" s="2">
        <f t="shared" si="4"/>
        <v>3490</v>
      </c>
      <c r="G19" s="3">
        <f t="shared" si="0"/>
        <v>6462.9629629629626</v>
      </c>
      <c r="J19" s="12">
        <v>352.5</v>
      </c>
      <c r="K19" s="18">
        <v>3685.1749</v>
      </c>
      <c r="L19" s="12">
        <f t="shared" si="5"/>
        <v>3854.0925999999999</v>
      </c>
      <c r="M19" s="13">
        <f t="shared" si="1"/>
        <v>7137.2085185185188</v>
      </c>
      <c r="N19" s="23"/>
      <c r="P19" s="2">
        <v>309.5</v>
      </c>
      <c r="Q19" s="3">
        <v>1370.56</v>
      </c>
      <c r="R19" s="2">
        <f t="shared" si="6"/>
        <v>1020.6886500000001</v>
      </c>
      <c r="S19" s="3">
        <f t="shared" si="2"/>
        <v>1890.1641666666667</v>
      </c>
      <c r="V19" s="2">
        <v>180.5</v>
      </c>
      <c r="W19" s="3">
        <v>1512.3110999999999</v>
      </c>
      <c r="X19" s="2">
        <f t="shared" si="7"/>
        <v>1587.2565999999999</v>
      </c>
      <c r="Y19" s="3">
        <f t="shared" si="3"/>
        <v>2939.3640740740743</v>
      </c>
    </row>
    <row r="20" spans="4:25" x14ac:dyDescent="0.3">
      <c r="D20" s="2">
        <v>353</v>
      </c>
      <c r="E20" s="3">
        <v>3800</v>
      </c>
      <c r="F20" s="2">
        <f t="shared" si="4"/>
        <v>3650</v>
      </c>
      <c r="G20" s="3">
        <f t="shared" si="0"/>
        <v>6759.2592592592591</v>
      </c>
      <c r="J20" s="12">
        <v>353</v>
      </c>
      <c r="K20" s="18">
        <v>4019.6763999999998</v>
      </c>
      <c r="L20" s="12">
        <f t="shared" si="5"/>
        <v>3852.4256500000001</v>
      </c>
      <c r="M20" s="13">
        <f t="shared" si="1"/>
        <v>7134.1215740740745</v>
      </c>
      <c r="N20" s="23"/>
      <c r="P20" s="2">
        <v>310</v>
      </c>
      <c r="Q20" s="3">
        <v>3009.8108999999999</v>
      </c>
      <c r="R20" s="2">
        <f t="shared" si="6"/>
        <v>2190.1854499999999</v>
      </c>
      <c r="S20" s="3">
        <f t="shared" si="2"/>
        <v>4055.8989814814813</v>
      </c>
      <c r="V20" s="2">
        <v>181</v>
      </c>
      <c r="W20" s="3">
        <v>1087.9552000000001</v>
      </c>
      <c r="X20" s="2">
        <f t="shared" si="7"/>
        <v>1300.1331500000001</v>
      </c>
      <c r="Y20" s="3">
        <f t="shared" si="3"/>
        <v>2407.6539814814819</v>
      </c>
    </row>
    <row r="21" spans="4:25" x14ac:dyDescent="0.3">
      <c r="D21" s="2">
        <v>353.5</v>
      </c>
      <c r="E21" s="3">
        <v>4700</v>
      </c>
      <c r="F21" s="2">
        <f t="shared" si="4"/>
        <v>4250</v>
      </c>
      <c r="G21" s="3">
        <f t="shared" si="0"/>
        <v>7870.3703703703704</v>
      </c>
      <c r="J21" s="12">
        <v>353.5</v>
      </c>
      <c r="K21" s="18">
        <v>4986.7237999999998</v>
      </c>
      <c r="L21" s="12">
        <f t="shared" si="5"/>
        <v>4503.2001</v>
      </c>
      <c r="M21" s="13">
        <f t="shared" si="1"/>
        <v>8339.2594444444439</v>
      </c>
      <c r="N21" s="23"/>
      <c r="P21" s="2">
        <v>310.5</v>
      </c>
      <c r="Q21" s="3">
        <v>5330.6522000000004</v>
      </c>
      <c r="R21" s="2">
        <f t="shared" si="6"/>
        <v>4170.2315500000004</v>
      </c>
      <c r="S21" s="3">
        <f t="shared" si="2"/>
        <v>7722.6510185185189</v>
      </c>
      <c r="V21" s="2">
        <v>181.5</v>
      </c>
      <c r="W21" s="3">
        <v>737.18060000000003</v>
      </c>
      <c r="X21" s="2">
        <f t="shared" si="7"/>
        <v>912.56790000000001</v>
      </c>
      <c r="Y21" s="3">
        <f t="shared" si="3"/>
        <v>1689.9405555555556</v>
      </c>
    </row>
    <row r="22" spans="4:25" x14ac:dyDescent="0.3">
      <c r="D22" s="2">
        <v>354</v>
      </c>
      <c r="E22" s="3">
        <v>6400</v>
      </c>
      <c r="F22" s="2">
        <f t="shared" si="4"/>
        <v>5550</v>
      </c>
      <c r="G22" s="3">
        <f t="shared" si="0"/>
        <v>10277.777777777777</v>
      </c>
      <c r="J22" s="12">
        <v>354</v>
      </c>
      <c r="K22" s="18">
        <v>6648.3549999999996</v>
      </c>
      <c r="L22" s="12">
        <f t="shared" si="5"/>
        <v>5817.5393999999997</v>
      </c>
      <c r="M22" s="13">
        <f t="shared" si="1"/>
        <v>10773.22111111111</v>
      </c>
      <c r="N22" s="23"/>
      <c r="P22" s="2">
        <v>311</v>
      </c>
      <c r="Q22" s="3">
        <v>6565.8873000000003</v>
      </c>
      <c r="R22" s="2">
        <f t="shared" si="6"/>
        <v>5948.2697500000004</v>
      </c>
      <c r="S22" s="3">
        <f t="shared" si="2"/>
        <v>11015.314351851854</v>
      </c>
      <c r="V22" s="2">
        <v>182</v>
      </c>
      <c r="W22" s="3">
        <v>488.72320000000002</v>
      </c>
      <c r="X22" s="2">
        <f t="shared" si="7"/>
        <v>612.95190000000002</v>
      </c>
      <c r="Y22" s="3">
        <f t="shared" si="3"/>
        <v>1135.0961111111112</v>
      </c>
    </row>
    <row r="23" spans="4:25" x14ac:dyDescent="0.3">
      <c r="D23" s="2">
        <v>354.5</v>
      </c>
      <c r="E23" s="3">
        <v>7465</v>
      </c>
      <c r="F23" s="2">
        <f t="shared" si="4"/>
        <v>6932.5</v>
      </c>
      <c r="G23" s="3">
        <f t="shared" si="0"/>
        <v>12837.962962962964</v>
      </c>
      <c r="J23" s="12">
        <v>354.5</v>
      </c>
      <c r="K23" s="18">
        <v>7733.6867000000002</v>
      </c>
      <c r="L23" s="12">
        <f t="shared" si="5"/>
        <v>7191.0208499999999</v>
      </c>
      <c r="M23" s="13">
        <f t="shared" si="1"/>
        <v>13316.705277777777</v>
      </c>
      <c r="N23" s="23"/>
      <c r="P23" s="2">
        <v>311.5</v>
      </c>
      <c r="Q23" s="3">
        <v>7759.9682000000003</v>
      </c>
      <c r="R23" s="2">
        <f t="shared" si="6"/>
        <v>7162.9277500000007</v>
      </c>
      <c r="S23" s="3">
        <f t="shared" si="2"/>
        <v>13264.681018518519</v>
      </c>
      <c r="V23" s="2">
        <v>182.5</v>
      </c>
      <c r="W23" s="3">
        <v>0</v>
      </c>
      <c r="X23" s="2"/>
      <c r="Y23" s="3">
        <f t="shared" ref="Y23" si="8">X23*50/27</f>
        <v>0</v>
      </c>
    </row>
    <row r="24" spans="4:25" x14ac:dyDescent="0.3">
      <c r="D24" s="2">
        <v>355</v>
      </c>
      <c r="E24" s="3">
        <v>7800</v>
      </c>
      <c r="F24" s="2">
        <f t="shared" si="4"/>
        <v>7632.5</v>
      </c>
      <c r="G24" s="3">
        <f t="shared" si="0"/>
        <v>14134.259259259259</v>
      </c>
      <c r="J24" s="12">
        <v>355</v>
      </c>
      <c r="K24" s="18">
        <v>8057.9040999999997</v>
      </c>
      <c r="L24" s="12">
        <f t="shared" si="5"/>
        <v>7895.7954</v>
      </c>
      <c r="M24" s="13">
        <f t="shared" si="1"/>
        <v>14621.843333333334</v>
      </c>
      <c r="N24" s="23"/>
      <c r="P24" s="2">
        <v>312</v>
      </c>
      <c r="Q24" s="3">
        <v>8045.4472999999998</v>
      </c>
      <c r="R24" s="2">
        <f t="shared" si="6"/>
        <v>7902.7077499999996</v>
      </c>
      <c r="S24" s="3">
        <f t="shared" si="2"/>
        <v>14634.64398148148</v>
      </c>
      <c r="V24" s="2"/>
      <c r="W24" s="3"/>
      <c r="X24" s="2">
        <f t="shared" si="7"/>
        <v>0</v>
      </c>
      <c r="Y24" s="3">
        <f t="shared" si="3"/>
        <v>0</v>
      </c>
    </row>
    <row r="25" spans="4:25" x14ac:dyDescent="0.3">
      <c r="D25" s="2">
        <v>355.5</v>
      </c>
      <c r="E25" s="3">
        <v>7100</v>
      </c>
      <c r="F25" s="2">
        <f t="shared" si="4"/>
        <v>7450</v>
      </c>
      <c r="G25" s="3">
        <f t="shared" si="0"/>
        <v>13796.296296296296</v>
      </c>
      <c r="J25" s="12">
        <v>355.5</v>
      </c>
      <c r="K25" s="18">
        <v>7455.6742999999997</v>
      </c>
      <c r="L25" s="12">
        <f t="shared" si="5"/>
        <v>7756.7891999999993</v>
      </c>
      <c r="M25" s="13">
        <f t="shared" si="1"/>
        <v>14364.424444444443</v>
      </c>
      <c r="N25" s="23"/>
      <c r="P25" s="2">
        <v>312.5</v>
      </c>
      <c r="Q25" s="3">
        <v>7815.3860999999997</v>
      </c>
      <c r="R25" s="2">
        <f t="shared" si="6"/>
        <v>7930.4166999999998</v>
      </c>
      <c r="S25" s="3">
        <f t="shared" si="2"/>
        <v>14685.95685185185</v>
      </c>
      <c r="V25" s="2"/>
      <c r="W25" s="3"/>
      <c r="X25" s="2">
        <f t="shared" si="7"/>
        <v>0</v>
      </c>
      <c r="Y25" s="3">
        <f t="shared" si="3"/>
        <v>0</v>
      </c>
    </row>
    <row r="26" spans="4:25" x14ac:dyDescent="0.3">
      <c r="D26" s="2">
        <v>356</v>
      </c>
      <c r="E26" s="3">
        <v>6300</v>
      </c>
      <c r="F26" s="2">
        <f t="shared" si="4"/>
        <v>6700</v>
      </c>
      <c r="G26" s="3">
        <f t="shared" si="0"/>
        <v>12407.407407407407</v>
      </c>
      <c r="J26" s="12">
        <v>356</v>
      </c>
      <c r="K26" s="18">
        <v>6731.4314000000004</v>
      </c>
      <c r="L26" s="12">
        <f t="shared" si="5"/>
        <v>7093.55285</v>
      </c>
      <c r="M26" s="13">
        <f t="shared" si="1"/>
        <v>13136.208981481483</v>
      </c>
      <c r="N26" s="23"/>
      <c r="P26" s="2">
        <v>313</v>
      </c>
      <c r="Q26" s="3">
        <v>7018.7578999999996</v>
      </c>
      <c r="R26" s="2">
        <f t="shared" si="6"/>
        <v>7417.0720000000001</v>
      </c>
      <c r="S26" s="3">
        <f t="shared" si="2"/>
        <v>13735.318518518518</v>
      </c>
      <c r="V26" s="2"/>
      <c r="W26" s="3"/>
      <c r="X26" s="2">
        <f t="shared" si="7"/>
        <v>0</v>
      </c>
      <c r="Y26" s="3">
        <f t="shared" si="3"/>
        <v>0</v>
      </c>
    </row>
    <row r="27" spans="4:25" x14ac:dyDescent="0.3">
      <c r="D27" s="2">
        <v>356.5</v>
      </c>
      <c r="E27" s="3">
        <v>6100</v>
      </c>
      <c r="F27" s="2">
        <f t="shared" si="4"/>
        <v>6200</v>
      </c>
      <c r="G27" s="3">
        <f t="shared" si="0"/>
        <v>11481.481481481482</v>
      </c>
      <c r="J27" s="12">
        <v>356.5</v>
      </c>
      <c r="K27" s="18">
        <v>6462.1972999999998</v>
      </c>
      <c r="L27" s="12">
        <f t="shared" si="5"/>
        <v>6596.8143500000006</v>
      </c>
      <c r="M27" s="13">
        <f t="shared" si="1"/>
        <v>12216.322870370372</v>
      </c>
      <c r="N27" s="23"/>
      <c r="P27" s="2">
        <v>313.5</v>
      </c>
      <c r="Q27" s="3">
        <v>4804.8522000000003</v>
      </c>
      <c r="R27" s="2">
        <f t="shared" si="6"/>
        <v>5911.8050499999999</v>
      </c>
      <c r="S27" s="3">
        <f t="shared" si="2"/>
        <v>10947.787129629629</v>
      </c>
      <c r="V27" s="2"/>
      <c r="W27" s="3"/>
      <c r="X27" s="2">
        <f t="shared" si="7"/>
        <v>0</v>
      </c>
      <c r="Y27" s="3">
        <f t="shared" si="3"/>
        <v>0</v>
      </c>
    </row>
    <row r="28" spans="4:25" x14ac:dyDescent="0.3">
      <c r="D28" s="2">
        <v>357</v>
      </c>
      <c r="E28" s="3">
        <v>7200</v>
      </c>
      <c r="F28" s="2">
        <f t="shared" si="4"/>
        <v>6650</v>
      </c>
      <c r="G28" s="3">
        <f t="shared" si="0"/>
        <v>12314.814814814816</v>
      </c>
      <c r="J28" s="12">
        <v>357</v>
      </c>
      <c r="K28" s="18">
        <v>9794.1749999999993</v>
      </c>
      <c r="L28" s="12">
        <f t="shared" si="5"/>
        <v>8128.1861499999995</v>
      </c>
      <c r="M28" s="13">
        <f t="shared" si="1"/>
        <v>15052.196574074074</v>
      </c>
      <c r="N28" s="23"/>
      <c r="P28" s="2">
        <v>314</v>
      </c>
      <c r="Q28" s="3">
        <v>2691.9194000000002</v>
      </c>
      <c r="R28" s="2">
        <f t="shared" si="6"/>
        <v>3748.3858</v>
      </c>
      <c r="S28" s="3">
        <f t="shared" si="2"/>
        <v>6941.4551851851857</v>
      </c>
      <c r="V28" s="2"/>
      <c r="W28" s="3"/>
      <c r="X28" s="2">
        <f t="shared" si="7"/>
        <v>0</v>
      </c>
      <c r="Y28" s="3">
        <f t="shared" si="3"/>
        <v>0</v>
      </c>
    </row>
    <row r="29" spans="4:25" x14ac:dyDescent="0.3">
      <c r="D29" s="2">
        <v>357.5</v>
      </c>
      <c r="E29" s="3">
        <v>13000</v>
      </c>
      <c r="F29" s="2">
        <f t="shared" si="4"/>
        <v>10100</v>
      </c>
      <c r="G29" s="3">
        <f t="shared" si="0"/>
        <v>18703.703703703704</v>
      </c>
      <c r="J29" s="12">
        <v>357.5</v>
      </c>
      <c r="K29" s="18">
        <v>18244.384399999999</v>
      </c>
      <c r="L29" s="12">
        <f t="shared" si="5"/>
        <v>14019.279699999999</v>
      </c>
      <c r="M29" s="13">
        <f t="shared" si="1"/>
        <v>25961.629074074073</v>
      </c>
      <c r="N29" s="23"/>
      <c r="P29" s="2">
        <v>314.5</v>
      </c>
      <c r="Q29" s="3">
        <v>1572.1513</v>
      </c>
      <c r="R29" s="2">
        <f t="shared" si="6"/>
        <v>2132.0353500000001</v>
      </c>
      <c r="S29" s="3">
        <f t="shared" si="2"/>
        <v>3948.2136111111113</v>
      </c>
      <c r="V29" s="2"/>
      <c r="W29" s="3"/>
      <c r="X29" s="2">
        <f t="shared" si="7"/>
        <v>0</v>
      </c>
      <c r="Y29" s="3">
        <f t="shared" si="3"/>
        <v>0</v>
      </c>
    </row>
    <row r="30" spans="4:25" x14ac:dyDescent="0.3">
      <c r="D30" s="2">
        <v>358</v>
      </c>
      <c r="E30" s="3">
        <f>15300+8000</f>
        <v>23300</v>
      </c>
      <c r="F30" s="2">
        <f t="shared" si="4"/>
        <v>18150</v>
      </c>
      <c r="G30" s="3">
        <f t="shared" si="0"/>
        <v>33611.111111111109</v>
      </c>
      <c r="J30" s="12">
        <v>358</v>
      </c>
      <c r="K30" s="18">
        <v>23611.591499999999</v>
      </c>
      <c r="L30" s="12">
        <f t="shared" si="5"/>
        <v>20927.987949999999</v>
      </c>
      <c r="M30" s="13">
        <f t="shared" si="1"/>
        <v>38755.53324074074</v>
      </c>
      <c r="N30" s="23"/>
      <c r="P30" s="2">
        <v>315</v>
      </c>
      <c r="Q30" s="3">
        <v>213.40780000000001</v>
      </c>
      <c r="R30" s="2">
        <f t="shared" si="6"/>
        <v>892.77954999999997</v>
      </c>
      <c r="S30" s="3">
        <f t="shared" si="2"/>
        <v>1653.295462962963</v>
      </c>
      <c r="V30" s="2"/>
      <c r="W30" s="3"/>
      <c r="X30" s="2">
        <f t="shared" si="7"/>
        <v>0</v>
      </c>
      <c r="Y30" s="3">
        <f t="shared" si="3"/>
        <v>0</v>
      </c>
    </row>
    <row r="31" spans="4:25" x14ac:dyDescent="0.3">
      <c r="D31" s="2">
        <v>358.5</v>
      </c>
      <c r="E31" s="3">
        <f>4000+9000</f>
        <v>13000</v>
      </c>
      <c r="F31" s="2">
        <f t="shared" si="4"/>
        <v>18150</v>
      </c>
      <c r="G31" s="3">
        <f t="shared" si="0"/>
        <v>33611.111111111109</v>
      </c>
      <c r="J31" s="12">
        <v>358.5</v>
      </c>
      <c r="K31" s="18">
        <v>15826.518700000001</v>
      </c>
      <c r="L31" s="12">
        <f t="shared" si="5"/>
        <v>19719.055099999998</v>
      </c>
      <c r="M31" s="13">
        <f t="shared" si="1"/>
        <v>36516.768703703703</v>
      </c>
      <c r="N31" s="23"/>
      <c r="P31" s="2">
        <v>315.5</v>
      </c>
      <c r="Q31" s="3">
        <v>0</v>
      </c>
      <c r="R31" s="2">
        <f t="shared" si="6"/>
        <v>106.7039</v>
      </c>
      <c r="S31" s="3">
        <f t="shared" ref="S31" si="9">R31*50/27</f>
        <v>197.59981481481483</v>
      </c>
      <c r="V31" s="2"/>
      <c r="W31" s="3"/>
      <c r="X31" s="2">
        <f t="shared" si="7"/>
        <v>0</v>
      </c>
      <c r="Y31" s="3">
        <f t="shared" si="3"/>
        <v>0</v>
      </c>
    </row>
    <row r="32" spans="4:25" x14ac:dyDescent="0.3">
      <c r="D32" s="2">
        <v>359</v>
      </c>
      <c r="E32" s="3">
        <v>4200</v>
      </c>
      <c r="F32" s="2">
        <f t="shared" si="4"/>
        <v>8600</v>
      </c>
      <c r="G32" s="3">
        <f t="shared" si="0"/>
        <v>15925.925925925925</v>
      </c>
      <c r="J32" s="12">
        <v>359</v>
      </c>
      <c r="K32" s="18">
        <v>7670.0640000000003</v>
      </c>
      <c r="L32" s="12">
        <f t="shared" si="5"/>
        <v>11748.29135</v>
      </c>
      <c r="M32" s="13">
        <f t="shared" si="1"/>
        <v>21756.095092592594</v>
      </c>
      <c r="N32" s="23"/>
      <c r="P32" s="2">
        <v>316</v>
      </c>
      <c r="Q32" s="3"/>
      <c r="R32" s="2">
        <f t="shared" si="6"/>
        <v>0</v>
      </c>
      <c r="S32" s="3"/>
      <c r="V32" s="2"/>
      <c r="W32" s="3"/>
      <c r="X32" s="2">
        <f t="shared" si="7"/>
        <v>0</v>
      </c>
      <c r="Y32" s="3">
        <f t="shared" si="3"/>
        <v>0</v>
      </c>
    </row>
    <row r="33" spans="4:25" x14ac:dyDescent="0.3">
      <c r="D33" s="2">
        <v>359.5</v>
      </c>
      <c r="E33" s="3">
        <v>1100</v>
      </c>
      <c r="F33" s="6">
        <f>(E32+E33)/2</f>
        <v>2650</v>
      </c>
      <c r="G33" s="3">
        <f t="shared" si="0"/>
        <v>4907.4074074074078</v>
      </c>
      <c r="J33" s="12">
        <v>359.5</v>
      </c>
      <c r="K33" s="18">
        <v>2068.6230999999998</v>
      </c>
      <c r="L33" s="14">
        <f>(K32+K33)/2</f>
        <v>4869.3435499999996</v>
      </c>
      <c r="M33" s="13">
        <f t="shared" si="1"/>
        <v>9017.3028703703694</v>
      </c>
      <c r="N33" s="23"/>
      <c r="P33" s="2"/>
      <c r="Q33" s="3"/>
      <c r="R33" s="6"/>
      <c r="S33" s="3"/>
      <c r="V33" s="2"/>
      <c r="W33" s="3"/>
      <c r="X33" s="6"/>
      <c r="Y33" s="3"/>
    </row>
    <row r="34" spans="4:25" x14ac:dyDescent="0.3">
      <c r="E34" s="24"/>
      <c r="F34" s="1"/>
      <c r="G34" s="24"/>
      <c r="J34" s="12">
        <v>360</v>
      </c>
      <c r="K34" s="18">
        <v>0</v>
      </c>
      <c r="L34" s="12">
        <f>(K33+K34)/2</f>
        <v>1034.3115499999999</v>
      </c>
      <c r="M34" s="13">
        <f>L34*50/27</f>
        <v>1915.3917592592591</v>
      </c>
      <c r="N34" s="23"/>
      <c r="Q34" s="24"/>
      <c r="R34" s="1"/>
      <c r="S34" s="24"/>
      <c r="W34" s="24"/>
      <c r="X34" s="1"/>
      <c r="Y34" s="24"/>
    </row>
    <row r="35" spans="4:25" x14ac:dyDescent="0.3">
      <c r="G35" s="1">
        <f>SUM(G7:G33)</f>
        <v>477082.40740740747</v>
      </c>
      <c r="M35" s="15">
        <f>SUM(M7:M34)</f>
        <v>501810.71185185196</v>
      </c>
      <c r="N35" s="15"/>
      <c r="S35" s="1">
        <f>SUM(S7:S33)</f>
        <v>105713.19240740742</v>
      </c>
      <c r="Y35" s="1">
        <f>SUM(Y7:Y33)</f>
        <v>109419.42148148149</v>
      </c>
    </row>
    <row r="36" spans="4:25" x14ac:dyDescent="0.3">
      <c r="D36" s="7" t="s">
        <v>4</v>
      </c>
      <c r="M36" s="21"/>
      <c r="N36" s="21"/>
      <c r="Y36" s="1"/>
    </row>
    <row r="37" spans="4:25" x14ac:dyDescent="0.3">
      <c r="D37" t="s">
        <v>5</v>
      </c>
    </row>
    <row r="38" spans="4:25" x14ac:dyDescent="0.3">
      <c r="D38" t="s">
        <v>6</v>
      </c>
    </row>
    <row r="39" spans="4:25" x14ac:dyDescent="0.3">
      <c r="D39" t="s">
        <v>7</v>
      </c>
    </row>
    <row r="40" spans="4:25" ht="18" x14ac:dyDescent="0.35">
      <c r="J40" s="8" t="s">
        <v>8</v>
      </c>
      <c r="K40"/>
      <c r="L40"/>
      <c r="M40"/>
      <c r="P40" s="8" t="s">
        <v>8</v>
      </c>
      <c r="V40" s="8" t="s">
        <v>8</v>
      </c>
    </row>
    <row r="41" spans="4:25" ht="34.5" customHeight="1" x14ac:dyDescent="0.35">
      <c r="J41" s="26" t="s">
        <v>14</v>
      </c>
      <c r="K41" s="26"/>
      <c r="L41" s="26"/>
      <c r="M41" s="26"/>
      <c r="P41" s="26" t="s">
        <v>15</v>
      </c>
      <c r="Q41" s="26"/>
      <c r="R41" s="26"/>
      <c r="S41" s="26"/>
      <c r="V41" s="26" t="s">
        <v>16</v>
      </c>
      <c r="W41" s="26"/>
      <c r="X41" s="26"/>
      <c r="Y41" s="26"/>
    </row>
    <row r="42" spans="4:25" ht="28.8" x14ac:dyDescent="0.3">
      <c r="D42" s="27" t="s">
        <v>10</v>
      </c>
      <c r="E42" s="27"/>
      <c r="F42" s="27"/>
      <c r="G42">
        <v>897930</v>
      </c>
      <c r="J42" s="4" t="s">
        <v>1</v>
      </c>
      <c r="K42" s="4" t="s">
        <v>0</v>
      </c>
      <c r="L42" s="5" t="s">
        <v>2</v>
      </c>
      <c r="M42" s="4" t="s">
        <v>3</v>
      </c>
      <c r="P42" s="4" t="s">
        <v>1</v>
      </c>
      <c r="Q42" s="4" t="s">
        <v>0</v>
      </c>
      <c r="R42" s="5" t="s">
        <v>2</v>
      </c>
      <c r="S42" s="4" t="s">
        <v>3</v>
      </c>
      <c r="V42" s="4" t="s">
        <v>1</v>
      </c>
      <c r="W42" s="4" t="s">
        <v>0</v>
      </c>
      <c r="X42" s="5" t="s">
        <v>2</v>
      </c>
      <c r="Y42" s="4" t="s">
        <v>3</v>
      </c>
    </row>
    <row r="43" spans="4:25" x14ac:dyDescent="0.3">
      <c r="G43" s="1">
        <f t="shared" ref="G43:G48" si="10">G42-H43</f>
        <v>396119.28814814804</v>
      </c>
      <c r="H43" s="1">
        <f>M35</f>
        <v>501810.71185185196</v>
      </c>
      <c r="I43" s="1"/>
      <c r="J43" s="16"/>
      <c r="K43" s="16"/>
      <c r="L43" s="17"/>
      <c r="M43" s="16"/>
      <c r="P43" s="16"/>
      <c r="Q43" s="16"/>
      <c r="R43" s="17"/>
      <c r="S43" s="16"/>
      <c r="V43" s="16"/>
      <c r="W43" s="16"/>
      <c r="X43" s="17"/>
      <c r="Y43" s="16"/>
    </row>
    <row r="44" spans="4:25" x14ac:dyDescent="0.3">
      <c r="G44" s="1">
        <f t="shared" si="10"/>
        <v>290406.09574074065</v>
      </c>
      <c r="H44" s="1">
        <f>S35</f>
        <v>105713.19240740742</v>
      </c>
      <c r="I44" s="1"/>
      <c r="J44" s="2">
        <v>186</v>
      </c>
      <c r="K44" s="3">
        <v>443.31130000000002</v>
      </c>
      <c r="L44" s="2"/>
      <c r="M44" s="2"/>
      <c r="P44" s="2">
        <v>213</v>
      </c>
      <c r="Q44" s="3">
        <v>0</v>
      </c>
      <c r="R44" s="2"/>
      <c r="S44" s="2"/>
      <c r="V44" s="2">
        <v>235</v>
      </c>
      <c r="W44" s="3">
        <v>1321.1194</v>
      </c>
      <c r="X44" s="2"/>
      <c r="Y44" s="2"/>
    </row>
    <row r="45" spans="4:25" x14ac:dyDescent="0.3">
      <c r="G45" s="1">
        <f t="shared" si="10"/>
        <v>180986.67425925916</v>
      </c>
      <c r="H45" s="1">
        <f>Y35</f>
        <v>109419.42148148149</v>
      </c>
      <c r="I45" s="1"/>
      <c r="J45" s="2">
        <v>186.5</v>
      </c>
      <c r="K45" s="3">
        <v>2053.7600000000002</v>
      </c>
      <c r="L45" s="2">
        <f>(K44+K45)/2</f>
        <v>1248.53565</v>
      </c>
      <c r="M45" s="3">
        <f>L45*50/27</f>
        <v>2312.1030555555558</v>
      </c>
      <c r="P45" s="2">
        <v>213.5</v>
      </c>
      <c r="Q45" s="3">
        <v>97.982399999999998</v>
      </c>
      <c r="R45" s="2">
        <f>(Q44+Q45)/2</f>
        <v>48.991199999999999</v>
      </c>
      <c r="S45" s="3">
        <f>R45*50/27</f>
        <v>90.724444444444444</v>
      </c>
      <c r="V45" s="2">
        <v>235.5</v>
      </c>
      <c r="W45" s="3">
        <v>2073.0309000000002</v>
      </c>
      <c r="X45" s="2">
        <f>(W44+W45)/2</f>
        <v>1697.0751500000001</v>
      </c>
      <c r="Y45" s="3">
        <f>X45*50/27</f>
        <v>3142.7317592592594</v>
      </c>
    </row>
    <row r="46" spans="4:25" x14ac:dyDescent="0.3">
      <c r="G46" s="1">
        <f t="shared" si="10"/>
        <v>159110.58787037028</v>
      </c>
      <c r="H46" s="1">
        <f>M55</f>
        <v>21876.086388888893</v>
      </c>
      <c r="J46" s="2">
        <v>187</v>
      </c>
      <c r="K46" s="3">
        <v>2049.9733000000001</v>
      </c>
      <c r="L46" s="2">
        <f>(K45+K46)/2</f>
        <v>2051.8666499999999</v>
      </c>
      <c r="M46" s="3">
        <f t="shared" ref="M46:M52" si="11">L46*50/27</f>
        <v>3799.753055555555</v>
      </c>
      <c r="P46" s="2">
        <v>214</v>
      </c>
      <c r="Q46" s="3">
        <v>2105.2917000000002</v>
      </c>
      <c r="R46" s="2">
        <f>(Q45+Q46)/2</f>
        <v>1101.63705</v>
      </c>
      <c r="S46" s="3">
        <f t="shared" ref="S46:S49" si="12">R46*50/27</f>
        <v>2040.0686111111111</v>
      </c>
      <c r="V46" s="2">
        <v>236</v>
      </c>
      <c r="W46" s="3">
        <v>1003.3092</v>
      </c>
      <c r="X46" s="2">
        <f>(W45+W46)/2</f>
        <v>1538.1700500000002</v>
      </c>
      <c r="Y46" s="3">
        <f t="shared" ref="Y46:Y48" si="13">X46*50/27</f>
        <v>2848.4630555555555</v>
      </c>
    </row>
    <row r="47" spans="4:25" x14ac:dyDescent="0.3">
      <c r="G47" s="1">
        <f t="shared" si="10"/>
        <v>145235.11138888879</v>
      </c>
      <c r="H47" s="1">
        <f>S55</f>
        <v>13875.476481481483</v>
      </c>
      <c r="J47" s="2">
        <v>187.5</v>
      </c>
      <c r="K47" s="3">
        <v>2044.846</v>
      </c>
      <c r="L47" s="2">
        <f t="shared" ref="L47:L53" si="14">(K46+K47)/2</f>
        <v>2047.4096500000001</v>
      </c>
      <c r="M47" s="3">
        <f t="shared" si="11"/>
        <v>3791.4993518518518</v>
      </c>
      <c r="P47" s="2">
        <v>214.5</v>
      </c>
      <c r="Q47" s="3">
        <v>3347.3942999999999</v>
      </c>
      <c r="R47" s="2">
        <f t="shared" ref="R47:R50" si="15">(Q46+Q47)/2</f>
        <v>2726.3429999999998</v>
      </c>
      <c r="S47" s="3">
        <f t="shared" si="12"/>
        <v>5048.7833333333328</v>
      </c>
      <c r="V47" s="2">
        <v>236.5</v>
      </c>
      <c r="W47" s="3">
        <v>152.51740000000001</v>
      </c>
      <c r="X47" s="2">
        <f t="shared" ref="X47:X48" si="16">(W46+W47)/2</f>
        <v>577.91330000000005</v>
      </c>
      <c r="Y47" s="3">
        <f t="shared" si="13"/>
        <v>1070.2098148148148</v>
      </c>
    </row>
    <row r="48" spans="4:25" x14ac:dyDescent="0.3">
      <c r="G48" s="1">
        <f t="shared" si="10"/>
        <v>138032.48694444436</v>
      </c>
      <c r="H48" s="1">
        <f>Y55</f>
        <v>7202.6244444444437</v>
      </c>
      <c r="J48" s="2">
        <v>188</v>
      </c>
      <c r="K48" s="3">
        <v>2054.6999000000001</v>
      </c>
      <c r="L48" s="2">
        <f t="shared" si="14"/>
        <v>2049.77295</v>
      </c>
      <c r="M48" s="3">
        <f t="shared" si="11"/>
        <v>3795.8758333333335</v>
      </c>
      <c r="P48" s="2">
        <v>215</v>
      </c>
      <c r="Q48" s="3">
        <v>1896.8017</v>
      </c>
      <c r="R48" s="2">
        <f t="shared" si="15"/>
        <v>2622.098</v>
      </c>
      <c r="S48" s="3">
        <f t="shared" si="12"/>
        <v>4855.7370370370372</v>
      </c>
      <c r="V48" s="2">
        <v>237</v>
      </c>
      <c r="W48" s="3">
        <v>0</v>
      </c>
      <c r="X48" s="2">
        <f t="shared" si="16"/>
        <v>76.258700000000005</v>
      </c>
      <c r="Y48" s="3">
        <f t="shared" si="13"/>
        <v>141.21981481481484</v>
      </c>
    </row>
    <row r="49" spans="8:25" x14ac:dyDescent="0.3">
      <c r="J49" s="2">
        <v>188.5</v>
      </c>
      <c r="K49" s="3">
        <v>2030.5672999999999</v>
      </c>
      <c r="L49" s="2">
        <f t="shared" si="14"/>
        <v>2042.6336000000001</v>
      </c>
      <c r="M49" s="3">
        <f t="shared" si="11"/>
        <v>3782.6548148148149</v>
      </c>
      <c r="P49" s="2">
        <v>215.5</v>
      </c>
      <c r="Q49" s="3">
        <v>45.287199999999999</v>
      </c>
      <c r="R49" s="2">
        <f t="shared" si="15"/>
        <v>971.04444999999998</v>
      </c>
      <c r="S49" s="3">
        <f t="shared" si="12"/>
        <v>1798.2304629629627</v>
      </c>
      <c r="V49" s="2"/>
      <c r="W49" s="3"/>
      <c r="X49" s="2"/>
      <c r="Y49" s="3"/>
    </row>
    <row r="50" spans="8:25" x14ac:dyDescent="0.3">
      <c r="J50" s="2">
        <v>189</v>
      </c>
      <c r="K50" s="3">
        <v>552.65899999999999</v>
      </c>
      <c r="L50" s="2">
        <f t="shared" si="14"/>
        <v>1291.6131499999999</v>
      </c>
      <c r="M50" s="3">
        <f t="shared" si="11"/>
        <v>2391.8762037037036</v>
      </c>
      <c r="P50" s="2">
        <v>216</v>
      </c>
      <c r="Q50" s="3">
        <v>0</v>
      </c>
      <c r="R50" s="2">
        <f t="shared" si="15"/>
        <v>22.643599999999999</v>
      </c>
      <c r="S50" s="3">
        <f t="shared" ref="S50" si="17">R50*50/27</f>
        <v>41.932592592592592</v>
      </c>
      <c r="V50" s="2"/>
      <c r="W50" s="3"/>
      <c r="X50" s="2"/>
      <c r="Y50" s="3"/>
    </row>
    <row r="51" spans="8:25" x14ac:dyDescent="0.3">
      <c r="J51" s="2">
        <v>189.5</v>
      </c>
      <c r="K51" s="3">
        <v>552.65899999999999</v>
      </c>
      <c r="L51" s="2">
        <f t="shared" si="14"/>
        <v>552.65899999999999</v>
      </c>
      <c r="M51" s="3">
        <f t="shared" si="11"/>
        <v>1023.4425925925926</v>
      </c>
      <c r="P51" s="2"/>
      <c r="Q51" s="3"/>
      <c r="R51" s="2"/>
      <c r="S51" s="3"/>
      <c r="V51" s="2"/>
      <c r="W51" s="3"/>
      <c r="X51" s="2"/>
      <c r="Y51" s="3"/>
    </row>
    <row r="52" spans="8:25" x14ac:dyDescent="0.3">
      <c r="J52" s="2">
        <v>190</v>
      </c>
      <c r="K52" s="3">
        <v>252.26650000000001</v>
      </c>
      <c r="L52" s="2">
        <f t="shared" si="14"/>
        <v>402.46275000000003</v>
      </c>
      <c r="M52" s="3">
        <f t="shared" si="11"/>
        <v>745.30138888888894</v>
      </c>
      <c r="P52" s="2"/>
      <c r="Q52" s="3"/>
      <c r="R52" s="2"/>
      <c r="S52" s="3"/>
      <c r="V52" s="2"/>
      <c r="W52" s="3"/>
      <c r="X52" s="2"/>
      <c r="Y52" s="3"/>
    </row>
    <row r="53" spans="8:25" x14ac:dyDescent="0.3">
      <c r="J53" s="2">
        <v>190.5</v>
      </c>
      <c r="K53" s="3">
        <v>0</v>
      </c>
      <c r="L53" s="2">
        <f t="shared" si="14"/>
        <v>126.13325</v>
      </c>
      <c r="M53" s="3">
        <f t="shared" ref="M53" si="18">L53*50/27</f>
        <v>233.58009259259259</v>
      </c>
      <c r="P53" s="2"/>
      <c r="Q53" s="3"/>
      <c r="R53" s="2"/>
      <c r="S53" s="3"/>
      <c r="V53" s="2"/>
      <c r="W53" s="3"/>
      <c r="X53" s="2"/>
      <c r="Y53" s="3"/>
    </row>
    <row r="54" spans="8:25" x14ac:dyDescent="0.3">
      <c r="J54" s="2"/>
      <c r="K54" s="3"/>
      <c r="L54" s="2"/>
      <c r="M54" s="3"/>
      <c r="P54" s="2"/>
      <c r="Q54" s="3"/>
      <c r="R54" s="2"/>
      <c r="S54" s="3"/>
      <c r="V54" s="2"/>
      <c r="W54" s="3"/>
      <c r="X54" s="2"/>
      <c r="Y54" s="3"/>
    </row>
    <row r="55" spans="8:25" x14ac:dyDescent="0.3">
      <c r="J55"/>
      <c r="K55"/>
      <c r="L55"/>
      <c r="M55" s="1">
        <f>SUM(M45:M54)</f>
        <v>21876.086388888893</v>
      </c>
      <c r="N55"/>
      <c r="S55" s="1">
        <f>SUM(S45:S54)</f>
        <v>13875.476481481483</v>
      </c>
      <c r="Y55" s="1">
        <f>SUM(Y45:Y54)</f>
        <v>7202.6244444444437</v>
      </c>
    </row>
    <row r="56" spans="8:25" x14ac:dyDescent="0.3">
      <c r="N56"/>
    </row>
    <row r="57" spans="8:25" x14ac:dyDescent="0.3">
      <c r="N57"/>
    </row>
    <row r="58" spans="8:25" x14ac:dyDescent="0.3">
      <c r="N58"/>
    </row>
    <row r="59" spans="8:25" x14ac:dyDescent="0.3">
      <c r="N59"/>
    </row>
    <row r="60" spans="8:25" x14ac:dyDescent="0.3">
      <c r="H60" s="1"/>
      <c r="N60"/>
    </row>
    <row r="61" spans="8:25" x14ac:dyDescent="0.3">
      <c r="H61" s="25"/>
      <c r="N61"/>
    </row>
    <row r="62" spans="8:25" x14ac:dyDescent="0.3">
      <c r="N62"/>
    </row>
    <row r="63" spans="8:25" x14ac:dyDescent="0.3">
      <c r="N63"/>
    </row>
    <row r="64" spans="8:25" x14ac:dyDescent="0.3">
      <c r="N64"/>
    </row>
    <row r="65" spans="14:14" x14ac:dyDescent="0.3">
      <c r="N65"/>
    </row>
    <row r="66" spans="14:14" x14ac:dyDescent="0.3">
      <c r="N66"/>
    </row>
    <row r="67" spans="14:14" x14ac:dyDescent="0.3">
      <c r="N67"/>
    </row>
    <row r="68" spans="14:14" x14ac:dyDescent="0.3">
      <c r="N68"/>
    </row>
    <row r="69" spans="14:14" x14ac:dyDescent="0.3">
      <c r="N69"/>
    </row>
    <row r="70" spans="14:14" x14ac:dyDescent="0.3">
      <c r="N70"/>
    </row>
    <row r="71" spans="14:14" x14ac:dyDescent="0.3">
      <c r="N71"/>
    </row>
  </sheetData>
  <mergeCells count="8">
    <mergeCell ref="D3:G3"/>
    <mergeCell ref="D42:F42"/>
    <mergeCell ref="P3:S3"/>
    <mergeCell ref="J3:M3"/>
    <mergeCell ref="V3:Y3"/>
    <mergeCell ref="J41:M41"/>
    <mergeCell ref="P41:S41"/>
    <mergeCell ref="V41:Y41"/>
  </mergeCells>
  <pageMargins left="0.7" right="0.7" top="0.75" bottom="0.75" header="0.3" footer="0.3"/>
  <pageSetup paperSize="25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F53A-F04F-4648-8AF5-60BEEFC83DB9}">
  <dimension ref="D2:Z71"/>
  <sheetViews>
    <sheetView tabSelected="1" workbookViewId="0">
      <selection activeCell="I49" sqref="I49"/>
    </sheetView>
  </sheetViews>
  <sheetFormatPr defaultRowHeight="14.4" x14ac:dyDescent="0.3"/>
  <cols>
    <col min="4" max="4" width="10.44140625" customWidth="1"/>
    <col min="5" max="5" width="12" customWidth="1"/>
    <col min="6" max="6" width="14.109375" customWidth="1"/>
    <col min="7" max="7" width="14.6640625" customWidth="1"/>
    <col min="9" max="9" width="11.5546875" bestFit="1" customWidth="1"/>
    <col min="11" max="15" width="12.6640625" style="11" customWidth="1"/>
    <col min="16" max="26" width="12.6640625" customWidth="1"/>
  </cols>
  <sheetData>
    <row r="2" spans="4:26" ht="18" x14ac:dyDescent="0.35">
      <c r="D2" s="8"/>
      <c r="Q2" s="8" t="s">
        <v>8</v>
      </c>
      <c r="W2" s="8" t="s">
        <v>8</v>
      </c>
    </row>
    <row r="3" spans="4:26" ht="36.6" customHeight="1" x14ac:dyDescent="0.35">
      <c r="D3" s="26"/>
      <c r="E3" s="26"/>
      <c r="F3" s="26"/>
      <c r="G3" s="26"/>
      <c r="K3" s="28" t="s">
        <v>11</v>
      </c>
      <c r="L3" s="28"/>
      <c r="M3" s="28"/>
      <c r="N3" s="28"/>
      <c r="Q3" s="26" t="s">
        <v>12</v>
      </c>
      <c r="R3" s="26"/>
      <c r="S3" s="26"/>
      <c r="T3" s="26"/>
      <c r="W3" s="26" t="s">
        <v>13</v>
      </c>
      <c r="X3" s="26"/>
      <c r="Y3" s="26"/>
      <c r="Z3" s="26"/>
    </row>
    <row r="4" spans="4:26" ht="33" customHeight="1" x14ac:dyDescent="0.3">
      <c r="D4" s="4"/>
      <c r="E4" s="4"/>
      <c r="F4" s="5"/>
      <c r="G4" s="4"/>
      <c r="K4" s="9" t="s">
        <v>1</v>
      </c>
      <c r="L4" s="9" t="s">
        <v>0</v>
      </c>
      <c r="M4" s="10" t="s">
        <v>2</v>
      </c>
      <c r="N4" s="9" t="s">
        <v>3</v>
      </c>
      <c r="O4" s="22"/>
      <c r="Q4" s="4" t="s">
        <v>1</v>
      </c>
      <c r="R4" s="4" t="s">
        <v>0</v>
      </c>
      <c r="S4" s="5" t="s">
        <v>2</v>
      </c>
      <c r="T4" s="4" t="s">
        <v>3</v>
      </c>
      <c r="W4" s="4" t="s">
        <v>1</v>
      </c>
      <c r="X4" s="4" t="s">
        <v>0</v>
      </c>
      <c r="Y4" s="5" t="s">
        <v>2</v>
      </c>
      <c r="Z4" s="4" t="s">
        <v>3</v>
      </c>
    </row>
    <row r="5" spans="4:26" x14ac:dyDescent="0.3">
      <c r="D5" s="16"/>
      <c r="E5" s="16"/>
      <c r="F5" s="17"/>
      <c r="G5" s="16"/>
      <c r="K5" s="12">
        <v>345.5</v>
      </c>
      <c r="L5" s="18"/>
      <c r="M5" s="20"/>
      <c r="N5" s="19"/>
      <c r="O5" s="22"/>
      <c r="Q5" s="16"/>
      <c r="R5" s="16"/>
      <c r="S5" s="17"/>
      <c r="T5" s="16"/>
      <c r="W5" s="16"/>
      <c r="X5" s="16"/>
      <c r="Y5" s="17"/>
      <c r="Z5" s="16"/>
    </row>
    <row r="6" spans="4:26" x14ac:dyDescent="0.3">
      <c r="D6" s="2"/>
      <c r="E6" s="3"/>
      <c r="F6" s="2"/>
      <c r="G6" s="2"/>
      <c r="K6" s="12">
        <v>346</v>
      </c>
      <c r="L6" s="18"/>
      <c r="M6" s="12">
        <f>(L5+L6)/2</f>
        <v>0</v>
      </c>
      <c r="N6" s="13">
        <f>M6*50/27</f>
        <v>0</v>
      </c>
      <c r="O6" s="23"/>
      <c r="Q6" s="2">
        <v>303</v>
      </c>
      <c r="R6" s="3"/>
      <c r="S6" s="2"/>
      <c r="T6" s="2"/>
      <c r="W6" s="2">
        <v>174</v>
      </c>
      <c r="X6" s="3">
        <v>1081.4555</v>
      </c>
      <c r="Y6" s="2"/>
      <c r="Z6" s="2"/>
    </row>
    <row r="7" spans="4:26" x14ac:dyDescent="0.3">
      <c r="D7" s="2"/>
      <c r="E7" s="3"/>
      <c r="F7" s="2"/>
      <c r="G7" s="3"/>
      <c r="K7" s="12">
        <v>346.5</v>
      </c>
      <c r="L7" s="18"/>
      <c r="M7" s="12">
        <f>(L6+L7)/2</f>
        <v>0</v>
      </c>
      <c r="N7" s="13">
        <f>M7*50/27</f>
        <v>0</v>
      </c>
      <c r="O7" s="23"/>
      <c r="Q7" s="2">
        <v>303.5</v>
      </c>
      <c r="R7" s="3"/>
      <c r="S7" s="2">
        <f>(R6+R7)/2</f>
        <v>0</v>
      </c>
      <c r="T7" s="3">
        <f>S7*50/27</f>
        <v>0</v>
      </c>
      <c r="W7" s="2">
        <v>174.5</v>
      </c>
      <c r="X7" s="3">
        <v>2517.2786000000001</v>
      </c>
      <c r="Y7" s="2">
        <f>(X6+X7)/2</f>
        <v>1799.3670500000001</v>
      </c>
      <c r="Z7" s="3">
        <f>Y7*50/27</f>
        <v>3332.1612037037039</v>
      </c>
    </row>
    <row r="8" spans="4:26" x14ac:dyDescent="0.3">
      <c r="D8" s="2"/>
      <c r="E8" s="3"/>
      <c r="F8" s="2"/>
      <c r="G8" s="3"/>
      <c r="K8" s="12">
        <v>347</v>
      </c>
      <c r="L8" s="18"/>
      <c r="M8" s="12">
        <f>(L7+L8)/2</f>
        <v>0</v>
      </c>
      <c r="N8" s="13">
        <f t="shared" ref="N8:N33" si="0">M8*50/27</f>
        <v>0</v>
      </c>
      <c r="O8" s="23"/>
      <c r="Q8" s="2">
        <v>304</v>
      </c>
      <c r="R8" s="3"/>
      <c r="S8" s="2">
        <f>(R7+R8)/2</f>
        <v>0</v>
      </c>
      <c r="T8" s="3">
        <f t="shared" ref="T8:T31" si="1">S8*50/27</f>
        <v>0</v>
      </c>
      <c r="W8" s="2">
        <v>175</v>
      </c>
      <c r="X8" s="3">
        <v>3662.4794999999999</v>
      </c>
      <c r="Y8" s="2">
        <f>(X7+X8)/2</f>
        <v>3089.87905</v>
      </c>
      <c r="Z8" s="3">
        <f t="shared" ref="Z8:Z32" si="2">Y8*50/27</f>
        <v>5721.9982407407415</v>
      </c>
    </row>
    <row r="9" spans="4:26" x14ac:dyDescent="0.3">
      <c r="D9" s="2"/>
      <c r="E9" s="3"/>
      <c r="F9" s="2"/>
      <c r="G9" s="3"/>
      <c r="K9" s="12">
        <v>347.5</v>
      </c>
      <c r="L9" s="18"/>
      <c r="M9" s="12">
        <f t="shared" ref="M9:M32" si="3">(L8+L9)/2</f>
        <v>0</v>
      </c>
      <c r="N9" s="13">
        <f t="shared" si="0"/>
        <v>0</v>
      </c>
      <c r="O9" s="23"/>
      <c r="Q9" s="2">
        <v>304.5</v>
      </c>
      <c r="R9" s="3"/>
      <c r="S9" s="2">
        <f t="shared" ref="S9:S32" si="4">(R8+R9)/2</f>
        <v>0</v>
      </c>
      <c r="T9" s="3">
        <f t="shared" si="1"/>
        <v>0</v>
      </c>
      <c r="W9" s="2">
        <v>175.5</v>
      </c>
      <c r="X9" s="3">
        <v>0</v>
      </c>
      <c r="Y9" s="2">
        <f t="shared" ref="Y9:Y32" si="5">(X8+X9)/2</f>
        <v>1831.23975</v>
      </c>
      <c r="Z9" s="3">
        <f t="shared" si="2"/>
        <v>3391.1847222222223</v>
      </c>
    </row>
    <row r="10" spans="4:26" x14ac:dyDescent="0.3">
      <c r="D10" s="2"/>
      <c r="E10" s="3"/>
      <c r="F10" s="2"/>
      <c r="G10" s="3"/>
      <c r="K10" s="12">
        <v>348</v>
      </c>
      <c r="L10" s="18"/>
      <c r="M10" s="12">
        <f t="shared" si="3"/>
        <v>0</v>
      </c>
      <c r="N10" s="13">
        <f t="shared" si="0"/>
        <v>0</v>
      </c>
      <c r="O10" s="23"/>
      <c r="Q10" s="2">
        <v>305</v>
      </c>
      <c r="R10" s="3"/>
      <c r="S10" s="2">
        <f t="shared" si="4"/>
        <v>0</v>
      </c>
      <c r="T10" s="3">
        <f t="shared" si="1"/>
        <v>0</v>
      </c>
      <c r="W10" s="2">
        <v>176</v>
      </c>
      <c r="X10" s="3">
        <v>0</v>
      </c>
      <c r="Y10" s="2">
        <f t="shared" si="5"/>
        <v>0</v>
      </c>
      <c r="Z10" s="3">
        <f t="shared" si="2"/>
        <v>0</v>
      </c>
    </row>
    <row r="11" spans="4:26" x14ac:dyDescent="0.3">
      <c r="D11" s="2"/>
      <c r="E11" s="3"/>
      <c r="F11" s="2"/>
      <c r="G11" s="3"/>
      <c r="K11" s="12">
        <v>348.5</v>
      </c>
      <c r="L11" s="18"/>
      <c r="M11" s="12">
        <f t="shared" si="3"/>
        <v>0</v>
      </c>
      <c r="N11" s="13">
        <f t="shared" si="0"/>
        <v>0</v>
      </c>
      <c r="O11" s="23"/>
      <c r="Q11" s="2">
        <v>305.5</v>
      </c>
      <c r="R11" s="3"/>
      <c r="S11" s="2">
        <f t="shared" si="4"/>
        <v>0</v>
      </c>
      <c r="T11" s="3">
        <f t="shared" si="1"/>
        <v>0</v>
      </c>
      <c r="W11" s="2">
        <v>176.5</v>
      </c>
      <c r="X11" s="3">
        <v>0</v>
      </c>
      <c r="Y11" s="2">
        <f t="shared" si="5"/>
        <v>0</v>
      </c>
      <c r="Z11" s="3">
        <f t="shared" si="2"/>
        <v>0</v>
      </c>
    </row>
    <row r="12" spans="4:26" x14ac:dyDescent="0.3">
      <c r="D12" s="2"/>
      <c r="E12" s="3"/>
      <c r="F12" s="2"/>
      <c r="G12" s="3"/>
      <c r="K12" s="12">
        <v>349</v>
      </c>
      <c r="L12" s="18"/>
      <c r="M12" s="12">
        <f t="shared" si="3"/>
        <v>0</v>
      </c>
      <c r="N12" s="13">
        <f t="shared" si="0"/>
        <v>0</v>
      </c>
      <c r="O12" s="23"/>
      <c r="Q12" s="2">
        <v>306</v>
      </c>
      <c r="R12" s="3"/>
      <c r="S12" s="2">
        <f t="shared" si="4"/>
        <v>0</v>
      </c>
      <c r="T12" s="3">
        <f t="shared" si="1"/>
        <v>0</v>
      </c>
      <c r="W12" s="2">
        <v>177</v>
      </c>
      <c r="X12" s="3">
        <v>0</v>
      </c>
      <c r="Y12" s="2">
        <f t="shared" si="5"/>
        <v>0</v>
      </c>
      <c r="Z12" s="3">
        <f t="shared" si="2"/>
        <v>0</v>
      </c>
    </row>
    <row r="13" spans="4:26" x14ac:dyDescent="0.3">
      <c r="D13" s="2"/>
      <c r="E13" s="3"/>
      <c r="F13" s="2"/>
      <c r="G13" s="3"/>
      <c r="K13" s="12">
        <v>349.5</v>
      </c>
      <c r="L13" s="18"/>
      <c r="M13" s="12">
        <f t="shared" si="3"/>
        <v>0</v>
      </c>
      <c r="N13" s="13">
        <f t="shared" si="0"/>
        <v>0</v>
      </c>
      <c r="O13" s="23"/>
      <c r="Q13" s="2">
        <v>306.5</v>
      </c>
      <c r="R13" s="3"/>
      <c r="S13" s="2">
        <f t="shared" si="4"/>
        <v>0</v>
      </c>
      <c r="T13" s="3">
        <f t="shared" si="1"/>
        <v>0</v>
      </c>
      <c r="W13" s="2">
        <v>177.5</v>
      </c>
      <c r="X13" s="3">
        <v>0</v>
      </c>
      <c r="Y13" s="2">
        <f t="shared" si="5"/>
        <v>0</v>
      </c>
      <c r="Z13" s="3">
        <f t="shared" si="2"/>
        <v>0</v>
      </c>
    </row>
    <row r="14" spans="4:26" x14ac:dyDescent="0.3">
      <c r="D14" s="2"/>
      <c r="E14" s="3"/>
      <c r="F14" s="2"/>
      <c r="G14" s="3"/>
      <c r="K14" s="12">
        <v>350</v>
      </c>
      <c r="L14" s="18"/>
      <c r="M14" s="12">
        <f t="shared" si="3"/>
        <v>0</v>
      </c>
      <c r="N14" s="13">
        <f t="shared" si="0"/>
        <v>0</v>
      </c>
      <c r="O14" s="23"/>
      <c r="Q14" s="2">
        <v>307</v>
      </c>
      <c r="R14" s="3"/>
      <c r="S14" s="2">
        <f t="shared" si="4"/>
        <v>0</v>
      </c>
      <c r="T14" s="3">
        <f t="shared" si="1"/>
        <v>0</v>
      </c>
      <c r="W14" s="2">
        <v>178</v>
      </c>
      <c r="X14" s="3">
        <v>5910.6409999999996</v>
      </c>
      <c r="Y14" s="2">
        <f t="shared" si="5"/>
        <v>2955.3204999999998</v>
      </c>
      <c r="Z14" s="3">
        <f t="shared" si="2"/>
        <v>5472.8157407407407</v>
      </c>
    </row>
    <row r="15" spans="4:26" x14ac:dyDescent="0.3">
      <c r="D15" s="2"/>
      <c r="E15" s="3"/>
      <c r="F15" s="2"/>
      <c r="G15" s="3"/>
      <c r="K15" s="12">
        <v>350.5</v>
      </c>
      <c r="L15" s="18"/>
      <c r="M15" s="12">
        <f t="shared" si="3"/>
        <v>0</v>
      </c>
      <c r="N15" s="13">
        <f t="shared" si="0"/>
        <v>0</v>
      </c>
      <c r="O15" s="23"/>
      <c r="Q15" s="2">
        <v>307.5</v>
      </c>
      <c r="R15" s="3"/>
      <c r="S15" s="2">
        <f t="shared" si="4"/>
        <v>0</v>
      </c>
      <c r="T15" s="3">
        <f t="shared" si="1"/>
        <v>0</v>
      </c>
      <c r="W15" s="2">
        <v>178.5</v>
      </c>
      <c r="X15" s="3">
        <v>5378.7062999999998</v>
      </c>
      <c r="Y15" s="2">
        <f t="shared" si="5"/>
        <v>5644.6736499999997</v>
      </c>
      <c r="Z15" s="3">
        <f t="shared" si="2"/>
        <v>10453.099351851852</v>
      </c>
    </row>
    <row r="16" spans="4:26" x14ac:dyDescent="0.3">
      <c r="D16" s="2"/>
      <c r="E16" s="3"/>
      <c r="F16" s="2"/>
      <c r="G16" s="3"/>
      <c r="K16" s="12">
        <v>351</v>
      </c>
      <c r="L16" s="18"/>
      <c r="M16" s="12">
        <f t="shared" si="3"/>
        <v>0</v>
      </c>
      <c r="N16" s="13">
        <f t="shared" si="0"/>
        <v>0</v>
      </c>
      <c r="O16" s="23"/>
      <c r="Q16" s="2">
        <v>308</v>
      </c>
      <c r="R16" s="3"/>
      <c r="S16" s="2">
        <f t="shared" si="4"/>
        <v>0</v>
      </c>
      <c r="T16" s="3">
        <f t="shared" si="1"/>
        <v>0</v>
      </c>
      <c r="W16" s="2">
        <v>179</v>
      </c>
      <c r="X16" s="3">
        <v>5612.8748999999998</v>
      </c>
      <c r="Y16" s="2">
        <f t="shared" si="5"/>
        <v>5495.7906000000003</v>
      </c>
      <c r="Z16" s="3">
        <f t="shared" si="2"/>
        <v>10177.390000000001</v>
      </c>
    </row>
    <row r="17" spans="4:26" x14ac:dyDescent="0.3">
      <c r="D17" s="2"/>
      <c r="E17" s="3"/>
      <c r="F17" s="2"/>
      <c r="G17" s="3"/>
      <c r="K17" s="12">
        <v>351.5</v>
      </c>
      <c r="L17" s="18"/>
      <c r="M17" s="12">
        <f t="shared" si="3"/>
        <v>0</v>
      </c>
      <c r="N17" s="13">
        <f t="shared" si="0"/>
        <v>0</v>
      </c>
      <c r="O17" s="23"/>
      <c r="Q17" s="2">
        <v>308.5</v>
      </c>
      <c r="R17" s="3"/>
      <c r="S17" s="2">
        <f t="shared" si="4"/>
        <v>0</v>
      </c>
      <c r="T17" s="3">
        <f t="shared" si="1"/>
        <v>0</v>
      </c>
      <c r="W17" s="2">
        <v>179.5</v>
      </c>
      <c r="X17" s="3">
        <v>5713.2978999999996</v>
      </c>
      <c r="Y17" s="2">
        <f t="shared" si="5"/>
        <v>5663.0864000000001</v>
      </c>
      <c r="Z17" s="3">
        <f t="shared" si="2"/>
        <v>10487.197037037038</v>
      </c>
    </row>
    <row r="18" spans="4:26" x14ac:dyDescent="0.3">
      <c r="D18" s="2"/>
      <c r="E18" s="3"/>
      <c r="F18" s="2"/>
      <c r="G18" s="3"/>
      <c r="K18" s="12">
        <v>352</v>
      </c>
      <c r="L18" s="18"/>
      <c r="M18" s="12">
        <f t="shared" si="3"/>
        <v>0</v>
      </c>
      <c r="N18" s="13">
        <f t="shared" si="0"/>
        <v>0</v>
      </c>
      <c r="O18" s="23"/>
      <c r="Q18" s="2">
        <v>309</v>
      </c>
      <c r="R18" s="3"/>
      <c r="S18" s="2">
        <f t="shared" si="4"/>
        <v>0</v>
      </c>
      <c r="T18" s="3">
        <f t="shared" si="1"/>
        <v>0</v>
      </c>
      <c r="W18" s="2">
        <v>180</v>
      </c>
      <c r="X18" s="3">
        <v>5198.8166000000001</v>
      </c>
      <c r="Y18" s="2">
        <f t="shared" si="5"/>
        <v>5456.0572499999998</v>
      </c>
      <c r="Z18" s="3">
        <f t="shared" si="2"/>
        <v>10103.809722222222</v>
      </c>
    </row>
    <row r="19" spans="4:26" x14ac:dyDescent="0.3">
      <c r="D19" s="2"/>
      <c r="E19" s="3"/>
      <c r="F19" s="2"/>
      <c r="G19" s="3"/>
      <c r="K19" s="12">
        <v>352.5</v>
      </c>
      <c r="L19" s="18"/>
      <c r="M19" s="12">
        <f t="shared" si="3"/>
        <v>0</v>
      </c>
      <c r="N19" s="13">
        <f t="shared" si="0"/>
        <v>0</v>
      </c>
      <c r="O19" s="23"/>
      <c r="Q19" s="2">
        <v>309.5</v>
      </c>
      <c r="R19" s="3"/>
      <c r="S19" s="2">
        <f t="shared" si="4"/>
        <v>0</v>
      </c>
      <c r="T19" s="3">
        <f t="shared" si="1"/>
        <v>0</v>
      </c>
      <c r="W19" s="2">
        <v>180.5</v>
      </c>
      <c r="X19" s="3">
        <v>1564.7315000000001</v>
      </c>
      <c r="Y19" s="2">
        <f t="shared" si="5"/>
        <v>3381.77405</v>
      </c>
      <c r="Z19" s="3">
        <f t="shared" si="2"/>
        <v>6262.5445370370371</v>
      </c>
    </row>
    <row r="20" spans="4:26" x14ac:dyDescent="0.3">
      <c r="D20" s="2"/>
      <c r="E20" s="3"/>
      <c r="F20" s="2"/>
      <c r="G20" s="3"/>
      <c r="K20" s="12">
        <v>353</v>
      </c>
      <c r="L20" s="18"/>
      <c r="M20" s="12">
        <f t="shared" si="3"/>
        <v>0</v>
      </c>
      <c r="N20" s="13">
        <f t="shared" si="0"/>
        <v>0</v>
      </c>
      <c r="O20" s="23"/>
      <c r="Q20" s="2">
        <v>310</v>
      </c>
      <c r="R20" s="3"/>
      <c r="S20" s="2">
        <f t="shared" si="4"/>
        <v>0</v>
      </c>
      <c r="T20" s="3">
        <f t="shared" si="1"/>
        <v>0</v>
      </c>
      <c r="W20" s="2">
        <v>181</v>
      </c>
      <c r="X20" s="3">
        <v>1907.0806</v>
      </c>
      <c r="Y20" s="2">
        <f t="shared" si="5"/>
        <v>1735.9060500000001</v>
      </c>
      <c r="Z20" s="3">
        <f t="shared" si="2"/>
        <v>3214.6408333333334</v>
      </c>
    </row>
    <row r="21" spans="4:26" x14ac:dyDescent="0.3">
      <c r="D21" s="2"/>
      <c r="E21" s="3"/>
      <c r="F21" s="2"/>
      <c r="G21" s="3"/>
      <c r="K21" s="12">
        <v>353.5</v>
      </c>
      <c r="L21" s="18"/>
      <c r="M21" s="12">
        <f t="shared" si="3"/>
        <v>0</v>
      </c>
      <c r="N21" s="13">
        <f t="shared" si="0"/>
        <v>0</v>
      </c>
      <c r="O21" s="23"/>
      <c r="Q21" s="2">
        <v>310.5</v>
      </c>
      <c r="R21" s="3"/>
      <c r="S21" s="2">
        <f t="shared" si="4"/>
        <v>0</v>
      </c>
      <c r="T21" s="3">
        <f t="shared" si="1"/>
        <v>0</v>
      </c>
      <c r="W21" s="2">
        <v>181.5</v>
      </c>
      <c r="X21" s="3">
        <v>1823.9863</v>
      </c>
      <c r="Y21" s="2">
        <f t="shared" si="5"/>
        <v>1865.5334499999999</v>
      </c>
      <c r="Z21" s="3">
        <f t="shared" si="2"/>
        <v>3454.6915740740742</v>
      </c>
    </row>
    <row r="22" spans="4:26" x14ac:dyDescent="0.3">
      <c r="D22" s="2"/>
      <c r="E22" s="3"/>
      <c r="F22" s="2"/>
      <c r="G22" s="3"/>
      <c r="K22" s="12">
        <v>354</v>
      </c>
      <c r="L22" s="18"/>
      <c r="M22" s="12">
        <f t="shared" si="3"/>
        <v>0</v>
      </c>
      <c r="N22" s="13">
        <f t="shared" si="0"/>
        <v>0</v>
      </c>
      <c r="O22" s="23"/>
      <c r="Q22" s="2">
        <v>311</v>
      </c>
      <c r="R22" s="3"/>
      <c r="S22" s="2">
        <f t="shared" si="4"/>
        <v>0</v>
      </c>
      <c r="T22" s="3">
        <f t="shared" si="1"/>
        <v>0</v>
      </c>
      <c r="W22" s="2">
        <v>182</v>
      </c>
      <c r="X22" s="3">
        <v>1331.4049</v>
      </c>
      <c r="Y22" s="2">
        <f t="shared" si="5"/>
        <v>1577.6956</v>
      </c>
      <c r="Z22" s="3">
        <f t="shared" si="2"/>
        <v>2921.6585185185186</v>
      </c>
    </row>
    <row r="23" spans="4:26" x14ac:dyDescent="0.3">
      <c r="D23" s="2"/>
      <c r="E23" s="3"/>
      <c r="F23" s="2"/>
      <c r="G23" s="3"/>
      <c r="K23" s="12">
        <v>354.5</v>
      </c>
      <c r="L23" s="18"/>
      <c r="M23" s="12">
        <f t="shared" si="3"/>
        <v>0</v>
      </c>
      <c r="N23" s="13">
        <f t="shared" si="0"/>
        <v>0</v>
      </c>
      <c r="O23" s="23"/>
      <c r="Q23" s="2">
        <v>311.5</v>
      </c>
      <c r="R23" s="3"/>
      <c r="S23" s="2">
        <f t="shared" si="4"/>
        <v>0</v>
      </c>
      <c r="T23" s="3">
        <f t="shared" si="1"/>
        <v>0</v>
      </c>
      <c r="W23" s="2">
        <v>182.5</v>
      </c>
      <c r="X23" s="3">
        <v>0</v>
      </c>
      <c r="Y23" s="2"/>
      <c r="Z23" s="3">
        <f t="shared" si="2"/>
        <v>0</v>
      </c>
    </row>
    <row r="24" spans="4:26" x14ac:dyDescent="0.3">
      <c r="D24" s="2"/>
      <c r="E24" s="3"/>
      <c r="F24" s="2"/>
      <c r="G24" s="3"/>
      <c r="K24" s="12">
        <v>355</v>
      </c>
      <c r="L24" s="18"/>
      <c r="M24" s="12">
        <f t="shared" si="3"/>
        <v>0</v>
      </c>
      <c r="N24" s="13">
        <f t="shared" si="0"/>
        <v>0</v>
      </c>
      <c r="O24" s="23"/>
      <c r="Q24" s="2">
        <v>312</v>
      </c>
      <c r="R24" s="3"/>
      <c r="S24" s="2">
        <f t="shared" si="4"/>
        <v>0</v>
      </c>
      <c r="T24" s="3">
        <f t="shared" si="1"/>
        <v>0</v>
      </c>
      <c r="W24" s="2"/>
      <c r="X24" s="3"/>
      <c r="Y24" s="2">
        <f t="shared" si="5"/>
        <v>0</v>
      </c>
      <c r="Z24" s="3">
        <f t="shared" si="2"/>
        <v>0</v>
      </c>
    </row>
    <row r="25" spans="4:26" x14ac:dyDescent="0.3">
      <c r="D25" s="2"/>
      <c r="E25" s="3"/>
      <c r="F25" s="2"/>
      <c r="G25" s="3"/>
      <c r="K25" s="12">
        <v>355.5</v>
      </c>
      <c r="L25" s="18"/>
      <c r="M25" s="12">
        <f t="shared" si="3"/>
        <v>0</v>
      </c>
      <c r="N25" s="13">
        <f t="shared" si="0"/>
        <v>0</v>
      </c>
      <c r="O25" s="23"/>
      <c r="Q25" s="2">
        <v>312.5</v>
      </c>
      <c r="R25" s="3"/>
      <c r="S25" s="2">
        <f t="shared" si="4"/>
        <v>0</v>
      </c>
      <c r="T25" s="3">
        <f t="shared" si="1"/>
        <v>0</v>
      </c>
      <c r="W25" s="2"/>
      <c r="X25" s="3"/>
      <c r="Y25" s="2">
        <f t="shared" si="5"/>
        <v>0</v>
      </c>
      <c r="Z25" s="3">
        <f t="shared" si="2"/>
        <v>0</v>
      </c>
    </row>
    <row r="26" spans="4:26" x14ac:dyDescent="0.3">
      <c r="D26" s="2"/>
      <c r="E26" s="3"/>
      <c r="F26" s="2"/>
      <c r="G26" s="3"/>
      <c r="K26" s="12">
        <v>356</v>
      </c>
      <c r="L26" s="18"/>
      <c r="M26" s="12">
        <f t="shared" si="3"/>
        <v>0</v>
      </c>
      <c r="N26" s="13">
        <f t="shared" si="0"/>
        <v>0</v>
      </c>
      <c r="O26" s="23"/>
      <c r="Q26" s="2">
        <v>313</v>
      </c>
      <c r="R26" s="3"/>
      <c r="S26" s="2">
        <f t="shared" si="4"/>
        <v>0</v>
      </c>
      <c r="T26" s="3">
        <f t="shared" si="1"/>
        <v>0</v>
      </c>
      <c r="W26" s="2"/>
      <c r="X26" s="3"/>
      <c r="Y26" s="2">
        <f t="shared" si="5"/>
        <v>0</v>
      </c>
      <c r="Z26" s="3">
        <f t="shared" si="2"/>
        <v>0</v>
      </c>
    </row>
    <row r="27" spans="4:26" x14ac:dyDescent="0.3">
      <c r="D27" s="2"/>
      <c r="E27" s="3"/>
      <c r="F27" s="2"/>
      <c r="G27" s="3"/>
      <c r="K27" s="12">
        <v>356.5</v>
      </c>
      <c r="L27" s="18"/>
      <c r="M27" s="12">
        <f t="shared" si="3"/>
        <v>0</v>
      </c>
      <c r="N27" s="13">
        <f t="shared" si="0"/>
        <v>0</v>
      </c>
      <c r="O27" s="23"/>
      <c r="Q27" s="2">
        <v>313.5</v>
      </c>
      <c r="R27" s="3"/>
      <c r="S27" s="2">
        <f t="shared" si="4"/>
        <v>0</v>
      </c>
      <c r="T27" s="3">
        <f t="shared" si="1"/>
        <v>0</v>
      </c>
      <c r="W27" s="2"/>
      <c r="X27" s="3"/>
      <c r="Y27" s="2">
        <f t="shared" si="5"/>
        <v>0</v>
      </c>
      <c r="Z27" s="3">
        <f t="shared" si="2"/>
        <v>0</v>
      </c>
    </row>
    <row r="28" spans="4:26" x14ac:dyDescent="0.3">
      <c r="D28" s="2"/>
      <c r="E28" s="3"/>
      <c r="F28" s="2"/>
      <c r="G28" s="3"/>
      <c r="K28" s="12">
        <v>357</v>
      </c>
      <c r="L28" s="18"/>
      <c r="M28" s="12">
        <f t="shared" si="3"/>
        <v>0</v>
      </c>
      <c r="N28" s="13">
        <f t="shared" si="0"/>
        <v>0</v>
      </c>
      <c r="O28" s="23"/>
      <c r="Q28" s="2">
        <v>314</v>
      </c>
      <c r="R28" s="3"/>
      <c r="S28" s="2">
        <f t="shared" si="4"/>
        <v>0</v>
      </c>
      <c r="T28" s="3">
        <f t="shared" si="1"/>
        <v>0</v>
      </c>
      <c r="W28" s="2"/>
      <c r="X28" s="3"/>
      <c r="Y28" s="2">
        <f t="shared" si="5"/>
        <v>0</v>
      </c>
      <c r="Z28" s="3">
        <f t="shared" si="2"/>
        <v>0</v>
      </c>
    </row>
    <row r="29" spans="4:26" x14ac:dyDescent="0.3">
      <c r="D29" s="2"/>
      <c r="E29" s="3"/>
      <c r="F29" s="2"/>
      <c r="G29" s="3"/>
      <c r="K29" s="12">
        <v>357.5</v>
      </c>
      <c r="L29" s="18"/>
      <c r="M29" s="12">
        <f t="shared" si="3"/>
        <v>0</v>
      </c>
      <c r="N29" s="13">
        <f t="shared" si="0"/>
        <v>0</v>
      </c>
      <c r="O29" s="23"/>
      <c r="Q29" s="2">
        <v>314.5</v>
      </c>
      <c r="R29" s="3"/>
      <c r="S29" s="2">
        <f t="shared" si="4"/>
        <v>0</v>
      </c>
      <c r="T29" s="3">
        <f t="shared" si="1"/>
        <v>0</v>
      </c>
      <c r="W29" s="2"/>
      <c r="X29" s="3"/>
      <c r="Y29" s="2">
        <f t="shared" si="5"/>
        <v>0</v>
      </c>
      <c r="Z29" s="3">
        <f t="shared" si="2"/>
        <v>0</v>
      </c>
    </row>
    <row r="30" spans="4:26" x14ac:dyDescent="0.3">
      <c r="D30" s="2"/>
      <c r="E30" s="3"/>
      <c r="F30" s="2"/>
      <c r="G30" s="3"/>
      <c r="K30" s="12">
        <v>358</v>
      </c>
      <c r="L30" s="18"/>
      <c r="M30" s="12">
        <f t="shared" si="3"/>
        <v>0</v>
      </c>
      <c r="N30" s="13">
        <f t="shared" si="0"/>
        <v>0</v>
      </c>
      <c r="O30" s="23"/>
      <c r="Q30" s="2">
        <v>315</v>
      </c>
      <c r="R30" s="3"/>
      <c r="S30" s="2">
        <f t="shared" si="4"/>
        <v>0</v>
      </c>
      <c r="T30" s="3">
        <f t="shared" si="1"/>
        <v>0</v>
      </c>
      <c r="W30" s="2"/>
      <c r="X30" s="3"/>
      <c r="Y30" s="2">
        <f t="shared" si="5"/>
        <v>0</v>
      </c>
      <c r="Z30" s="3">
        <f t="shared" si="2"/>
        <v>0</v>
      </c>
    </row>
    <row r="31" spans="4:26" x14ac:dyDescent="0.3">
      <c r="D31" s="2"/>
      <c r="E31" s="3"/>
      <c r="F31" s="2"/>
      <c r="G31" s="3"/>
      <c r="K31" s="12">
        <v>358.5</v>
      </c>
      <c r="L31" s="18"/>
      <c r="M31" s="12">
        <f t="shared" si="3"/>
        <v>0</v>
      </c>
      <c r="N31" s="13">
        <f t="shared" si="0"/>
        <v>0</v>
      </c>
      <c r="O31" s="23"/>
      <c r="Q31" s="2">
        <v>315.5</v>
      </c>
      <c r="R31" s="3"/>
      <c r="S31" s="2">
        <f t="shared" si="4"/>
        <v>0</v>
      </c>
      <c r="T31" s="3">
        <f t="shared" si="1"/>
        <v>0</v>
      </c>
      <c r="W31" s="2"/>
      <c r="X31" s="3"/>
      <c r="Y31" s="2">
        <f t="shared" si="5"/>
        <v>0</v>
      </c>
      <c r="Z31" s="3">
        <f t="shared" si="2"/>
        <v>0</v>
      </c>
    </row>
    <row r="32" spans="4:26" x14ac:dyDescent="0.3">
      <c r="D32" s="2"/>
      <c r="E32" s="3"/>
      <c r="F32" s="2"/>
      <c r="G32" s="3"/>
      <c r="K32" s="12">
        <v>359</v>
      </c>
      <c r="L32" s="18"/>
      <c r="M32" s="12">
        <f t="shared" si="3"/>
        <v>0</v>
      </c>
      <c r="N32" s="13">
        <f t="shared" si="0"/>
        <v>0</v>
      </c>
      <c r="O32" s="23"/>
      <c r="Q32" s="2">
        <v>316</v>
      </c>
      <c r="R32" s="3"/>
      <c r="S32" s="2">
        <f t="shared" si="4"/>
        <v>0</v>
      </c>
      <c r="T32" s="3"/>
      <c r="W32" s="2"/>
      <c r="X32" s="3"/>
      <c r="Y32" s="2">
        <f t="shared" si="5"/>
        <v>0</v>
      </c>
      <c r="Z32" s="3">
        <f t="shared" si="2"/>
        <v>0</v>
      </c>
    </row>
    <row r="33" spans="4:26" x14ac:dyDescent="0.3">
      <c r="D33" s="2"/>
      <c r="E33" s="3"/>
      <c r="F33" s="6"/>
      <c r="G33" s="3"/>
      <c r="K33" s="12">
        <v>359.5</v>
      </c>
      <c r="L33" s="18"/>
      <c r="M33" s="14">
        <f>(L32+L33)/2</f>
        <v>0</v>
      </c>
      <c r="N33" s="13">
        <f t="shared" si="0"/>
        <v>0</v>
      </c>
      <c r="O33" s="23"/>
      <c r="Q33" s="2"/>
      <c r="R33" s="3"/>
      <c r="S33" s="6"/>
      <c r="T33" s="3"/>
      <c r="W33" s="2"/>
      <c r="X33" s="3"/>
      <c r="Y33" s="6"/>
      <c r="Z33" s="3"/>
    </row>
    <row r="34" spans="4:26" x14ac:dyDescent="0.3">
      <c r="E34" s="24"/>
      <c r="F34" s="1"/>
      <c r="G34" s="24"/>
      <c r="K34" s="12">
        <v>360</v>
      </c>
      <c r="L34" s="18"/>
      <c r="M34" s="12">
        <f>(L33+L34)/2</f>
        <v>0</v>
      </c>
      <c r="N34" s="13">
        <f>M34*50/27</f>
        <v>0</v>
      </c>
      <c r="O34" s="23"/>
      <c r="R34" s="24"/>
      <c r="S34" s="1"/>
      <c r="T34" s="24"/>
      <c r="X34" s="24"/>
      <c r="Y34" s="1"/>
      <c r="Z34" s="24"/>
    </row>
    <row r="35" spans="4:26" x14ac:dyDescent="0.3">
      <c r="G35" s="1"/>
      <c r="N35" s="15">
        <f>SUM(N7:N34)</f>
        <v>0</v>
      </c>
      <c r="O35" s="15"/>
      <c r="T35" s="1">
        <f>SUM(T7:T33)</f>
        <v>0</v>
      </c>
      <c r="Z35" s="1">
        <f>SUM(Z7:Z33)</f>
        <v>74993.191481481495</v>
      </c>
    </row>
    <row r="36" spans="4:26" x14ac:dyDescent="0.3">
      <c r="D36" s="7" t="s">
        <v>4</v>
      </c>
      <c r="N36" s="21"/>
      <c r="O36" s="21"/>
      <c r="Z36" s="1"/>
    </row>
    <row r="37" spans="4:26" x14ac:dyDescent="0.3">
      <c r="D37" t="s">
        <v>5</v>
      </c>
    </row>
    <row r="38" spans="4:26" x14ac:dyDescent="0.3">
      <c r="D38" t="s">
        <v>6</v>
      </c>
    </row>
    <row r="39" spans="4:26" x14ac:dyDescent="0.3">
      <c r="D39" t="s">
        <v>7</v>
      </c>
    </row>
    <row r="40" spans="4:26" ht="18" x14ac:dyDescent="0.35">
      <c r="K40" s="8" t="s">
        <v>8</v>
      </c>
      <c r="L40"/>
      <c r="M40"/>
      <c r="N40"/>
      <c r="Q40" s="8" t="s">
        <v>8</v>
      </c>
      <c r="W40" s="8" t="s">
        <v>8</v>
      </c>
    </row>
    <row r="41" spans="4:26" ht="34.5" customHeight="1" x14ac:dyDescent="0.35">
      <c r="K41" s="26" t="s">
        <v>14</v>
      </c>
      <c r="L41" s="26"/>
      <c r="M41" s="26"/>
      <c r="N41" s="26"/>
      <c r="Q41" s="26" t="s">
        <v>15</v>
      </c>
      <c r="R41" s="26"/>
      <c r="S41" s="26"/>
      <c r="T41" s="26"/>
      <c r="W41" s="26" t="s">
        <v>16</v>
      </c>
      <c r="X41" s="26"/>
      <c r="Y41" s="26"/>
      <c r="Z41" s="26"/>
    </row>
    <row r="42" spans="4:26" ht="28.8" x14ac:dyDescent="0.3">
      <c r="D42" s="27" t="s">
        <v>10</v>
      </c>
      <c r="E42" s="27"/>
      <c r="F42" s="27"/>
      <c r="G42" s="11">
        <v>897930</v>
      </c>
      <c r="K42" s="4" t="s">
        <v>1</v>
      </c>
      <c r="L42" s="4" t="s">
        <v>0</v>
      </c>
      <c r="M42" s="5" t="s">
        <v>2</v>
      </c>
      <c r="N42" s="4" t="s">
        <v>3</v>
      </c>
      <c r="Q42" s="4" t="s">
        <v>1</v>
      </c>
      <c r="R42" s="4" t="s">
        <v>0</v>
      </c>
      <c r="S42" s="5" t="s">
        <v>2</v>
      </c>
      <c r="T42" s="4" t="s">
        <v>3</v>
      </c>
      <c r="W42" s="4" t="s">
        <v>1</v>
      </c>
      <c r="X42" s="4" t="s">
        <v>0</v>
      </c>
      <c r="Y42" s="5" t="s">
        <v>2</v>
      </c>
      <c r="Z42" s="4" t="s">
        <v>3</v>
      </c>
    </row>
    <row r="43" spans="4:26" x14ac:dyDescent="0.3">
      <c r="G43" s="15">
        <f>G42-H43</f>
        <v>396119.28814814804</v>
      </c>
      <c r="H43" s="15">
        <f>Sheet1!M35</f>
        <v>501810.71185185196</v>
      </c>
      <c r="I43" s="15"/>
      <c r="J43" s="1"/>
      <c r="K43" s="16"/>
      <c r="L43" s="16"/>
      <c r="M43" s="17"/>
      <c r="N43" s="16"/>
      <c r="Q43" s="16"/>
      <c r="R43" s="16"/>
      <c r="S43" s="17"/>
      <c r="T43" s="16"/>
      <c r="W43" s="16"/>
      <c r="X43" s="16"/>
      <c r="Y43" s="17"/>
      <c r="Z43" s="16"/>
    </row>
    <row r="44" spans="4:26" x14ac:dyDescent="0.3">
      <c r="G44" s="15">
        <f t="shared" ref="G43:G48" si="6">G43-H44</f>
        <v>290406.09574074065</v>
      </c>
      <c r="H44" s="15">
        <f>Sheet1!S35</f>
        <v>105713.19240740742</v>
      </c>
      <c r="I44" s="15"/>
      <c r="J44" s="1"/>
      <c r="K44" s="2">
        <v>186</v>
      </c>
      <c r="L44" s="3"/>
      <c r="M44" s="2"/>
      <c r="N44" s="2"/>
      <c r="Q44" s="2">
        <v>213</v>
      </c>
      <c r="R44" s="3">
        <v>0</v>
      </c>
      <c r="S44" s="2"/>
      <c r="T44" s="2"/>
      <c r="W44" s="2">
        <v>235</v>
      </c>
      <c r="X44" s="3">
        <v>2483.8625000000002</v>
      </c>
      <c r="Y44" s="2"/>
      <c r="Z44" s="2"/>
    </row>
    <row r="45" spans="4:26" x14ac:dyDescent="0.3">
      <c r="G45" s="15">
        <f t="shared" si="6"/>
        <v>180986.67425925916</v>
      </c>
      <c r="H45" s="15">
        <f>Sheet1!Y35</f>
        <v>109419.42148148149</v>
      </c>
      <c r="I45" s="15"/>
      <c r="J45" s="1"/>
      <c r="K45" s="2">
        <v>186.5</v>
      </c>
      <c r="L45" s="3"/>
      <c r="M45" s="2">
        <f>(L44+L45)/2</f>
        <v>0</v>
      </c>
      <c r="N45" s="3">
        <f>M45*50/27</f>
        <v>0</v>
      </c>
      <c r="Q45" s="2">
        <v>213.5</v>
      </c>
      <c r="R45" s="3">
        <v>503.07040000000001</v>
      </c>
      <c r="S45" s="2">
        <f>(R44+R45)/2</f>
        <v>251.5352</v>
      </c>
      <c r="T45" s="3">
        <f>S45*50/27</f>
        <v>465.80592592592592</v>
      </c>
      <c r="W45" s="2">
        <v>235.5</v>
      </c>
      <c r="X45" s="3">
        <v>2464.5904</v>
      </c>
      <c r="Y45" s="2">
        <f>(X44+X45)/2</f>
        <v>2474.2264500000001</v>
      </c>
      <c r="Z45" s="3">
        <f>Y45*50/27</f>
        <v>4581.900833333334</v>
      </c>
    </row>
    <row r="46" spans="4:26" x14ac:dyDescent="0.3">
      <c r="G46" s="15">
        <f t="shared" si="6"/>
        <v>159110.58787037028</v>
      </c>
      <c r="H46" s="15">
        <f>Sheet1!M55</f>
        <v>21876.086388888893</v>
      </c>
      <c r="I46" s="15"/>
      <c r="K46" s="2">
        <v>187</v>
      </c>
      <c r="L46" s="3"/>
      <c r="M46" s="2">
        <f>(L45+L46)/2</f>
        <v>0</v>
      </c>
      <c r="N46" s="3">
        <f t="shared" ref="N46:N53" si="7">M46*50/27</f>
        <v>0</v>
      </c>
      <c r="Q46" s="2">
        <v>214</v>
      </c>
      <c r="R46" s="3">
        <v>2316.65</v>
      </c>
      <c r="S46" s="2">
        <f>(R45+R46)/2</f>
        <v>1409.8602000000001</v>
      </c>
      <c r="T46" s="3">
        <f t="shared" ref="T46:T50" si="8">S46*50/27</f>
        <v>2610.8522222222227</v>
      </c>
      <c r="W46" s="2">
        <v>236</v>
      </c>
      <c r="X46" s="3">
        <v>2448.8182999999999</v>
      </c>
      <c r="Y46" s="2">
        <f>(X45+X46)/2</f>
        <v>2456.70435</v>
      </c>
      <c r="Z46" s="3">
        <f t="shared" ref="Z46:Z48" si="9">Y46*50/27</f>
        <v>4549.4525000000003</v>
      </c>
    </row>
    <row r="47" spans="4:26" x14ac:dyDescent="0.3">
      <c r="G47" s="15">
        <f t="shared" si="6"/>
        <v>145235.11138888879</v>
      </c>
      <c r="H47" s="15">
        <f>Sheet1!S55</f>
        <v>13875.476481481483</v>
      </c>
      <c r="I47" s="15"/>
      <c r="K47" s="2">
        <v>187.5</v>
      </c>
      <c r="L47" s="3"/>
      <c r="M47" s="2">
        <f t="shared" ref="M47:M53" si="10">(L46+L47)/2</f>
        <v>0</v>
      </c>
      <c r="N47" s="3">
        <f t="shared" si="7"/>
        <v>0</v>
      </c>
      <c r="Q47" s="2">
        <v>214.5</v>
      </c>
      <c r="R47" s="3">
        <v>3582.6255000000001</v>
      </c>
      <c r="S47" s="2">
        <f t="shared" ref="S47:S50" si="11">(R46+R47)/2</f>
        <v>2949.6377499999999</v>
      </c>
      <c r="T47" s="3">
        <f t="shared" si="8"/>
        <v>5462.292129629629</v>
      </c>
      <c r="W47" s="2">
        <v>236.5</v>
      </c>
      <c r="X47" s="3">
        <v>2129.1329999999998</v>
      </c>
      <c r="Y47" s="2">
        <f t="shared" ref="Y47:Y48" si="12">(X46+X47)/2</f>
        <v>2288.9756499999999</v>
      </c>
      <c r="Z47" s="3">
        <f t="shared" si="9"/>
        <v>4238.8437962962962</v>
      </c>
    </row>
    <row r="48" spans="4:26" x14ac:dyDescent="0.3">
      <c r="G48" s="15">
        <f t="shared" si="6"/>
        <v>138032.48694444436</v>
      </c>
      <c r="H48" s="15">
        <f>Sheet1!Y55</f>
        <v>7202.6244444444437</v>
      </c>
      <c r="I48" s="15"/>
      <c r="K48" s="2">
        <v>188</v>
      </c>
      <c r="L48" s="3"/>
      <c r="M48" s="2">
        <f t="shared" si="10"/>
        <v>0</v>
      </c>
      <c r="N48" s="3">
        <f t="shared" si="7"/>
        <v>0</v>
      </c>
      <c r="Q48" s="2">
        <v>215</v>
      </c>
      <c r="R48" s="3">
        <v>3589.6288</v>
      </c>
      <c r="S48" s="2">
        <f t="shared" si="11"/>
        <v>3586.1271500000003</v>
      </c>
      <c r="T48" s="3">
        <f t="shared" si="8"/>
        <v>6640.9762037037044</v>
      </c>
      <c r="W48" s="2">
        <v>237</v>
      </c>
      <c r="X48" s="3">
        <v>1202.9694</v>
      </c>
      <c r="Y48" s="2">
        <f t="shared" si="12"/>
        <v>1666.0511999999999</v>
      </c>
      <c r="Z48" s="3">
        <f t="shared" si="9"/>
        <v>3085.2799999999997</v>
      </c>
    </row>
    <row r="49" spans="7:26" x14ac:dyDescent="0.3">
      <c r="G49" s="15">
        <f>G48-I49</f>
        <v>63039.295462962866</v>
      </c>
      <c r="H49" s="11"/>
      <c r="I49" s="15">
        <f>Z35</f>
        <v>74993.191481481495</v>
      </c>
      <c r="K49" s="2">
        <v>188.5</v>
      </c>
      <c r="L49" s="3"/>
      <c r="M49" s="2">
        <f t="shared" si="10"/>
        <v>0</v>
      </c>
      <c r="N49" s="3">
        <f t="shared" si="7"/>
        <v>0</v>
      </c>
      <c r="Q49" s="2">
        <v>215.5</v>
      </c>
      <c r="R49" s="3">
        <v>4472.7803999999996</v>
      </c>
      <c r="S49" s="2">
        <f t="shared" si="11"/>
        <v>4031.2046</v>
      </c>
      <c r="T49" s="3">
        <f t="shared" si="8"/>
        <v>7465.1937037037042</v>
      </c>
      <c r="W49" s="2"/>
      <c r="X49" s="3"/>
      <c r="Y49" s="2"/>
      <c r="Z49" s="3"/>
    </row>
    <row r="50" spans="7:26" x14ac:dyDescent="0.3">
      <c r="G50" s="15">
        <f>G49-I50</f>
        <v>33034.164351851752</v>
      </c>
      <c r="H50" s="11"/>
      <c r="I50" s="15">
        <f>T55</f>
        <v>30005.131111111114</v>
      </c>
      <c r="K50" s="2">
        <v>189</v>
      </c>
      <c r="L50" s="3"/>
      <c r="M50" s="2">
        <f t="shared" si="10"/>
        <v>0</v>
      </c>
      <c r="N50" s="3">
        <f t="shared" si="7"/>
        <v>0</v>
      </c>
      <c r="Q50" s="2">
        <v>216</v>
      </c>
      <c r="R50" s="3">
        <v>3476.0313999999998</v>
      </c>
      <c r="S50" s="2">
        <f t="shared" si="11"/>
        <v>3974.4058999999997</v>
      </c>
      <c r="T50" s="3">
        <f t="shared" si="8"/>
        <v>7360.0109259259252</v>
      </c>
      <c r="W50" s="2"/>
      <c r="X50" s="3"/>
      <c r="Y50" s="2"/>
      <c r="Z50" s="3"/>
    </row>
    <row r="51" spans="7:26" x14ac:dyDescent="0.3">
      <c r="G51" s="15">
        <f>G50-I51</f>
        <v>16578.687222222121</v>
      </c>
      <c r="H51" s="11"/>
      <c r="I51" s="15">
        <f>Z55</f>
        <v>16455.477129629631</v>
      </c>
      <c r="K51" s="2">
        <v>189.5</v>
      </c>
      <c r="L51" s="3"/>
      <c r="M51" s="2">
        <f t="shared" si="10"/>
        <v>0</v>
      </c>
      <c r="N51" s="3">
        <f t="shared" si="7"/>
        <v>0</v>
      </c>
      <c r="Q51" s="2">
        <v>216.5</v>
      </c>
      <c r="R51" s="3">
        <v>0</v>
      </c>
      <c r="S51" s="2"/>
      <c r="T51" s="3">
        <f t="shared" ref="T51" si="13">S51*50/27</f>
        <v>0</v>
      </c>
      <c r="W51" s="2"/>
      <c r="X51" s="3"/>
      <c r="Y51" s="2"/>
      <c r="Z51" s="3"/>
    </row>
    <row r="52" spans="7:26" x14ac:dyDescent="0.3">
      <c r="G52" s="15">
        <f>G51-I52</f>
        <v>16578.687222222121</v>
      </c>
      <c r="H52" s="11"/>
      <c r="I52" s="15">
        <f>T35</f>
        <v>0</v>
      </c>
      <c r="K52" s="2">
        <v>190</v>
      </c>
      <c r="L52" s="3"/>
      <c r="M52" s="2">
        <f t="shared" si="10"/>
        <v>0</v>
      </c>
      <c r="N52" s="3">
        <f t="shared" si="7"/>
        <v>0</v>
      </c>
      <c r="Q52" s="2"/>
      <c r="R52" s="3"/>
      <c r="S52" s="2"/>
      <c r="T52" s="3"/>
      <c r="W52" s="2"/>
      <c r="X52" s="3"/>
      <c r="Y52" s="2"/>
      <c r="Z52" s="3"/>
    </row>
    <row r="53" spans="7:26" x14ac:dyDescent="0.3">
      <c r="K53" s="2">
        <v>190.5</v>
      </c>
      <c r="L53" s="3">
        <v>0</v>
      </c>
      <c r="M53" s="2">
        <f t="shared" si="10"/>
        <v>0</v>
      </c>
      <c r="N53" s="3">
        <f t="shared" si="7"/>
        <v>0</v>
      </c>
      <c r="Q53" s="2"/>
      <c r="R53" s="3"/>
      <c r="S53" s="2"/>
      <c r="T53" s="3"/>
      <c r="W53" s="2"/>
      <c r="X53" s="3"/>
      <c r="Y53" s="2"/>
      <c r="Z53" s="3"/>
    </row>
    <row r="54" spans="7:26" x14ac:dyDescent="0.3">
      <c r="K54" s="2"/>
      <c r="L54" s="3"/>
      <c r="M54" s="2"/>
      <c r="N54" s="3"/>
      <c r="Q54" s="2"/>
      <c r="R54" s="3"/>
      <c r="S54" s="2"/>
      <c r="T54" s="3"/>
      <c r="W54" s="2"/>
      <c r="X54" s="3"/>
      <c r="Y54" s="2"/>
      <c r="Z54" s="3"/>
    </row>
    <row r="55" spans="7:26" x14ac:dyDescent="0.3">
      <c r="I55" s="1">
        <f>SUM(H43:I51)</f>
        <v>881351.3127777779</v>
      </c>
      <c r="K55"/>
      <c r="L55"/>
      <c r="M55"/>
      <c r="N55" s="1">
        <f>SUM(N45:N54)</f>
        <v>0</v>
      </c>
      <c r="O55"/>
      <c r="T55" s="1">
        <f>SUM(T45:T54)</f>
        <v>30005.131111111114</v>
      </c>
      <c r="Z55" s="1">
        <f>SUM(Z45:Z54)</f>
        <v>16455.477129629631</v>
      </c>
    </row>
    <row r="56" spans="7:26" x14ac:dyDescent="0.3">
      <c r="H56">
        <v>1.05</v>
      </c>
      <c r="I56" s="25">
        <f>I55*H56</f>
        <v>925418.87841666688</v>
      </c>
      <c r="O56"/>
    </row>
    <row r="57" spans="7:26" x14ac:dyDescent="0.3">
      <c r="O57"/>
    </row>
    <row r="58" spans="7:26" x14ac:dyDescent="0.3">
      <c r="O58"/>
    </row>
    <row r="59" spans="7:26" x14ac:dyDescent="0.3">
      <c r="I59" s="1"/>
      <c r="O59"/>
    </row>
    <row r="60" spans="7:26" x14ac:dyDescent="0.3">
      <c r="I60" s="25"/>
      <c r="O60"/>
    </row>
    <row r="61" spans="7:26" x14ac:dyDescent="0.3">
      <c r="O61"/>
    </row>
    <row r="62" spans="7:26" x14ac:dyDescent="0.3">
      <c r="O62"/>
    </row>
    <row r="63" spans="7:26" x14ac:dyDescent="0.3">
      <c r="O63"/>
    </row>
    <row r="64" spans="7:26" x14ac:dyDescent="0.3">
      <c r="O64"/>
    </row>
    <row r="65" spans="15:15" x14ac:dyDescent="0.3">
      <c r="O65"/>
    </row>
    <row r="66" spans="15:15" x14ac:dyDescent="0.3">
      <c r="O66"/>
    </row>
    <row r="67" spans="15:15" x14ac:dyDescent="0.3">
      <c r="O67"/>
    </row>
    <row r="68" spans="15:15" x14ac:dyDescent="0.3">
      <c r="O68"/>
    </row>
    <row r="69" spans="15:15" x14ac:dyDescent="0.3">
      <c r="O69"/>
    </row>
    <row r="70" spans="15:15" x14ac:dyDescent="0.3">
      <c r="O70"/>
    </row>
    <row r="71" spans="15:15" x14ac:dyDescent="0.3">
      <c r="O71"/>
    </row>
  </sheetData>
  <mergeCells count="8">
    <mergeCell ref="D42:F42"/>
    <mergeCell ref="D3:G3"/>
    <mergeCell ref="K3:N3"/>
    <mergeCell ref="Q3:T3"/>
    <mergeCell ref="W3:Z3"/>
    <mergeCell ref="K41:N41"/>
    <mergeCell ref="Q41:T41"/>
    <mergeCell ref="W41:Z41"/>
  </mergeCells>
  <pageMargins left="0.7" right="0.7" top="0.75" bottom="0.75" header="0.3" footer="0.3"/>
  <pageSetup paperSize="2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4-lane quantites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Barnitz, Thomas</cp:lastModifiedBy>
  <dcterms:created xsi:type="dcterms:W3CDTF">2023-06-16T15:02:17Z</dcterms:created>
  <dcterms:modified xsi:type="dcterms:W3CDTF">2024-11-15T18:08:32Z</dcterms:modified>
</cp:coreProperties>
</file>