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illegass\appdata\local\bentley\projectwise\workingdir\ohiodot-pw.bentley.com_ohiodot-pw-02\kayla.hillegass@ohm-advisors.com\d0866948\"/>
    </mc:Choice>
  </mc:AlternateContent>
  <xr:revisionPtr revIDLastSave="0" documentId="13_ncr:1_{5580C1F0-DAAC-4556-A50F-71E671EFF71F}" xr6:coauthVersionLast="47" xr6:coauthVersionMax="47" xr10:uidLastSave="{00000000-0000-0000-0000-000000000000}"/>
  <bookViews>
    <workbookView xWindow="35115" yWindow="1815" windowWidth="14820" windowHeight="12390" xr2:uid="{C7EA1306-F300-415F-80E3-023DFF865F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10" i="1"/>
  <c r="D7" i="1"/>
  <c r="B10" i="1"/>
  <c r="B3" i="1"/>
  <c r="B4" i="1"/>
  <c r="C4" i="1"/>
  <c r="C10" i="1"/>
  <c r="C7" i="1"/>
  <c r="E7" i="1"/>
  <c r="E4" i="1"/>
  <c r="E3" i="1"/>
  <c r="D4" i="1"/>
  <c r="D3" i="1"/>
  <c r="E10" i="1"/>
  <c r="C11" i="1" l="1"/>
  <c r="B11" i="1"/>
  <c r="D11" i="1"/>
  <c r="E11" i="1"/>
  <c r="B12" i="1" l="1"/>
</calcChain>
</file>

<file path=xl/sharedStrings.xml><?xml version="1.0" encoding="utf-8"?>
<sst xmlns="http://schemas.openxmlformats.org/spreadsheetml/2006/main" count="12" uniqueCount="12">
  <si>
    <t>Project Area</t>
  </si>
  <si>
    <t>Shared Use Path</t>
  </si>
  <si>
    <t>Perkins RAB</t>
  </si>
  <si>
    <t>Camp RAB</t>
  </si>
  <si>
    <t>Earth Disturbed Area (acre)</t>
  </si>
  <si>
    <t>New impervious in New R/W (acre)</t>
  </si>
  <si>
    <t>Ex. US 6 Sta. 598+00 to Sta. 659+00</t>
  </si>
  <si>
    <t>Ex. US 6 Sta. 660+00 to Sta. 691+00</t>
  </si>
  <si>
    <t>Ex. US 6 Sta. 691+00 to Sta. 726+00</t>
  </si>
  <si>
    <t>Ex. US 6 Sta. 726+00 to Sta. 744+80</t>
  </si>
  <si>
    <t>EDA in Existing R/W (acre)</t>
  </si>
  <si>
    <t>Sheet Flow Area (Deduct From EDA) (acre)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</si>
</sst>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030A-BA99-400E-8808-1994D6ED56F9}">
  <sheetPr>
    <pageSetUpPr fitToPage="1"/>
  </sheetPr>
  <dimension ref="A1:E19"/>
  <sheetViews>
    <sheetView tabSelected="1" workbookViewId="0">
      <selection activeCell="B7" sqref="B7"/>
    </sheetView>
  </sheetViews>
  <sheetFormatPr defaultRowHeight="15" x14ac:dyDescent="0.25"/>
  <cols>
    <col min="1" max="1" width="30.5703125" customWidth="1"/>
    <col min="2" max="3" width="22" customWidth="1"/>
    <col min="4" max="4" width="25.7109375" customWidth="1"/>
    <col min="5" max="5" width="19.7109375" customWidth="1"/>
  </cols>
  <sheetData>
    <row r="1" spans="1:5" ht="57" customHeight="1" x14ac:dyDescent="0.3">
      <c r="A1" s="2" t="s">
        <v>0</v>
      </c>
      <c r="B1" s="7" t="s">
        <v>4</v>
      </c>
      <c r="C1" s="7" t="s">
        <v>11</v>
      </c>
      <c r="D1" s="7" t="s">
        <v>5</v>
      </c>
      <c r="E1" s="7" t="s">
        <v>10</v>
      </c>
    </row>
    <row r="2" spans="1:5" x14ac:dyDescent="0.25">
      <c r="A2" s="1" t="s">
        <v>1</v>
      </c>
    </row>
    <row r="3" spans="1:5" x14ac:dyDescent="0.25">
      <c r="A3" t="s">
        <v>6</v>
      </c>
      <c r="B3" s="3">
        <f>209444/43560</f>
        <v>4.8081726354453629</v>
      </c>
      <c r="C3" s="3"/>
      <c r="D3" s="3">
        <f>56735/43560</f>
        <v>1.3024563820018364</v>
      </c>
      <c r="E3" s="3">
        <f>(1616+1954+1841+3920+26618)/43560</f>
        <v>0.82527548209366386</v>
      </c>
    </row>
    <row r="4" spans="1:5" x14ac:dyDescent="0.25">
      <c r="A4" t="s">
        <v>8</v>
      </c>
      <c r="B4" s="3">
        <f>127522/43560</f>
        <v>2.9275022956841137</v>
      </c>
      <c r="C4" s="3">
        <f>(11186+82629)/43560</f>
        <v>2.1536960514233243</v>
      </c>
      <c r="D4" s="3">
        <f>((2748+672+14036)/43650)</f>
        <v>0.39990836197021762</v>
      </c>
      <c r="E4" s="3">
        <f>(72276/43560)-((6119+41559)/43560)</f>
        <v>0.56469237832874208</v>
      </c>
    </row>
    <row r="5" spans="1:5" x14ac:dyDescent="0.25">
      <c r="B5" s="3"/>
      <c r="C5" s="3"/>
      <c r="D5" s="3"/>
      <c r="E5" s="3"/>
    </row>
    <row r="6" spans="1:5" x14ac:dyDescent="0.25">
      <c r="A6" s="1" t="s">
        <v>2</v>
      </c>
      <c r="B6" s="3"/>
      <c r="C6" s="3"/>
      <c r="D6" s="3"/>
      <c r="E6" s="3"/>
    </row>
    <row r="7" spans="1:5" x14ac:dyDescent="0.25">
      <c r="A7" t="s">
        <v>7</v>
      </c>
      <c r="B7" s="3">
        <f>485124/43560</f>
        <v>11.136914600550964</v>
      </c>
      <c r="C7" s="3">
        <f>(15375+44173)/43560</f>
        <v>1.3670339761248853</v>
      </c>
      <c r="D7" s="3">
        <f>((146372+3477)/43560)</f>
        <v>3.4400596877869605</v>
      </c>
      <c r="E7" s="3">
        <f>(2765+133208)/43650</f>
        <v>3.1150744558991983</v>
      </c>
    </row>
    <row r="8" spans="1:5" x14ac:dyDescent="0.25">
      <c r="B8" s="3"/>
      <c r="C8" s="3"/>
      <c r="D8" s="3"/>
      <c r="E8" s="3"/>
    </row>
    <row r="9" spans="1:5" x14ac:dyDescent="0.25">
      <c r="A9" s="1" t="s">
        <v>3</v>
      </c>
      <c r="B9" s="3"/>
      <c r="C9" s="3"/>
      <c r="D9" s="3"/>
      <c r="E9" s="3"/>
    </row>
    <row r="10" spans="1:5" x14ac:dyDescent="0.25">
      <c r="A10" s="5" t="s">
        <v>9</v>
      </c>
      <c r="B10" s="6">
        <f>201203/43560</f>
        <v>4.6189853076216716</v>
      </c>
      <c r="C10" s="6">
        <f>(24913+17893)/43560</f>
        <v>0.98269054178145088</v>
      </c>
      <c r="D10" s="6">
        <f>((145.8+1556+14971.8+1308.2+20459.8+841+665+366+1636)/43560)-0.05</f>
        <v>0.91303030303030297</v>
      </c>
      <c r="E10" s="6">
        <f>(96070/43650)-0.21-0.09</f>
        <v>1.9009163802978237</v>
      </c>
    </row>
    <row r="11" spans="1:5" x14ac:dyDescent="0.25">
      <c r="B11" s="3">
        <f>SUM(B3:B10)</f>
        <v>23.49157483930211</v>
      </c>
      <c r="C11" s="3">
        <f>SUM(C3:C10)</f>
        <v>4.5034205693296601</v>
      </c>
      <c r="D11" s="8">
        <f>SUM(D3:D10)</f>
        <v>6.0554547347893175</v>
      </c>
      <c r="E11" s="8">
        <f>SUM(E3:E10)</f>
        <v>6.405958696619428</v>
      </c>
    </row>
    <row r="12" spans="1:5" x14ac:dyDescent="0.25">
      <c r="B12" s="9">
        <f>B11-C11</f>
        <v>18.988154269972451</v>
      </c>
      <c r="C12" s="10"/>
      <c r="D12" s="3"/>
    </row>
    <row r="13" spans="1:5" x14ac:dyDescent="0.25">
      <c r="B13" s="3"/>
      <c r="C13" s="3"/>
      <c r="D13" s="3"/>
    </row>
    <row r="14" spans="1:5" x14ac:dyDescent="0.25">
      <c r="B14" s="3"/>
      <c r="C14" s="3"/>
      <c r="D14" s="3"/>
    </row>
    <row r="15" spans="1:5" x14ac:dyDescent="0.25">
      <c r="B15" s="3"/>
      <c r="C15" s="3"/>
      <c r="D15" s="3"/>
    </row>
    <row r="16" spans="1:5" x14ac:dyDescent="0.25">
      <c r="B16" s="3"/>
      <c r="C16" s="3"/>
      <c r="D16" s="3"/>
    </row>
    <row r="17" spans="2:4" x14ac:dyDescent="0.25">
      <c r="B17" s="3"/>
      <c r="C17" s="3"/>
      <c r="D17" s="4"/>
    </row>
    <row r="18" spans="2:4" x14ac:dyDescent="0.25">
      <c r="D18" s="4"/>
    </row>
    <row r="19" spans="2:4" x14ac:dyDescent="0.25">
      <c r="D19" s="4"/>
    </row>
  </sheetData>
  <mergeCells count="1">
    <mergeCell ref="B12:C12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OHM Advisors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Kayla Hillegass</cp:lastModifiedBy>
  <cp:lastPrinted>2023-06-13T18:29:14Z</cp:lastPrinted>
  <dcterms:created xsi:type="dcterms:W3CDTF">2023-06-09T13:17:10Z</dcterms:created>
  <dcterms:modified xsi:type="dcterms:W3CDTF">2025-10-09T18:10:38Z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