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466707\"/>
    </mc:Choice>
  </mc:AlternateContent>
  <xr:revisionPtr revIDLastSave="0" documentId="13_ncr:1_{299CECB0-EBC9-47C5-8E3C-8336F2A1121D}" xr6:coauthVersionLast="47" xr6:coauthVersionMax="47" xr10:uidLastSave="{00000000-0000-0000-0000-000000000000}"/>
  <bookViews>
    <workbookView xWindow="-28920" yWindow="1680" windowWidth="29040" windowHeight="15720" tabRatio="852" xr2:uid="{00000000-000D-0000-FFFF-FFFF00000000}"/>
  </bookViews>
  <sheets>
    <sheet name="BMP QUANTITIES" sheetId="25" r:id="rId1"/>
  </sheets>
  <externalReferences>
    <externalReference r:id="rId2"/>
  </externalReferences>
  <definedNames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2" i="25" l="1"/>
  <c r="S71" i="25"/>
  <c r="W71" i="25"/>
  <c r="W72" i="25"/>
  <c r="S33" i="25"/>
  <c r="S73" i="25" s="1"/>
  <c r="S75" i="25" s="1"/>
  <c r="W33" i="25"/>
  <c r="J75" i="25"/>
  <c r="K75" i="25"/>
  <c r="L75" i="25"/>
  <c r="N75" i="25"/>
  <c r="P75" i="25"/>
  <c r="U75" i="25"/>
  <c r="H75" i="25"/>
  <c r="W73" i="25"/>
  <c r="U73" i="25"/>
  <c r="Q73" i="25"/>
  <c r="P73" i="25"/>
  <c r="N73" i="25"/>
  <c r="K73" i="25"/>
  <c r="L73" i="25"/>
  <c r="J73" i="25"/>
  <c r="H73" i="25"/>
  <c r="W75" i="25" l="1"/>
  <c r="Z27" i="25" l="1"/>
  <c r="AA27" i="25"/>
  <c r="AB27" i="25"/>
  <c r="Z15" i="25"/>
  <c r="Z14" i="25"/>
  <c r="Y27" i="25"/>
  <c r="AA15" i="25"/>
  <c r="Y15" i="25"/>
  <c r="AA14" i="25"/>
  <c r="Y14" i="25"/>
  <c r="X27" i="25"/>
  <c r="X15" i="25"/>
  <c r="X14" i="25"/>
  <c r="AB15" i="25"/>
  <c r="AB14" i="25"/>
  <c r="G14" i="25"/>
  <c r="G15" i="25"/>
  <c r="G27" i="25"/>
  <c r="I27" i="25"/>
  <c r="I14" i="25"/>
  <c r="I15" i="25"/>
  <c r="W35" i="25"/>
  <c r="S35" i="25"/>
  <c r="W31" i="25"/>
  <c r="S31" i="25"/>
  <c r="W27" i="25"/>
  <c r="W14" i="25"/>
  <c r="W15" i="25"/>
  <c r="D28" i="25" l="1"/>
  <c r="AD27" i="25"/>
  <c r="AC27" i="25"/>
  <c r="V27" i="25"/>
  <c r="U27" i="25"/>
  <c r="T27" i="25"/>
  <c r="S27" i="25"/>
  <c r="R27" i="25"/>
  <c r="Q27" i="25"/>
  <c r="P27" i="25"/>
  <c r="O27" i="25"/>
  <c r="N27" i="25"/>
  <c r="L27" i="25"/>
  <c r="K27" i="25"/>
  <c r="J27" i="25"/>
  <c r="H27" i="25"/>
  <c r="F27" i="25"/>
  <c r="AD15" i="25"/>
  <c r="AC15" i="25"/>
  <c r="V15" i="25"/>
  <c r="U15" i="25"/>
  <c r="T15" i="25"/>
  <c r="S15" i="25"/>
  <c r="R15" i="25"/>
  <c r="Q15" i="25"/>
  <c r="P15" i="25"/>
  <c r="O15" i="25"/>
  <c r="N15" i="25"/>
  <c r="L15" i="25"/>
  <c r="K15" i="25"/>
  <c r="J15" i="25"/>
  <c r="H15" i="25"/>
  <c r="F15" i="25"/>
  <c r="AD14" i="25"/>
  <c r="AC14" i="25"/>
  <c r="V14" i="25"/>
  <c r="U14" i="25"/>
  <c r="T14" i="25"/>
  <c r="S14" i="25"/>
  <c r="R14" i="25"/>
  <c r="Q14" i="25"/>
  <c r="P14" i="25"/>
  <c r="O14" i="25"/>
  <c r="N14" i="25"/>
  <c r="L14" i="25"/>
  <c r="K14" i="25"/>
  <c r="J14" i="25"/>
  <c r="H14" i="25"/>
  <c r="F14" i="25"/>
  <c r="D9" i="25"/>
</calcChain>
</file>

<file path=xl/sharedStrings.xml><?xml version="1.0" encoding="utf-8"?>
<sst xmlns="http://schemas.openxmlformats.org/spreadsheetml/2006/main" count="25" uniqueCount="25">
  <si>
    <t>Page #</t>
  </si>
  <si>
    <t>Split #</t>
  </si>
  <si>
    <t>Total</t>
  </si>
  <si>
    <t>, BIORETENTION CELL</t>
  </si>
  <si>
    <t>601E32204</t>
  </si>
  <si>
    <t>, 18" THICK</t>
  </si>
  <si>
    <t>601E45050</t>
  </si>
  <si>
    <t>605E05201</t>
  </si>
  <si>
    <t>611E00406</t>
  </si>
  <si>
    <t>611E99710</t>
  </si>
  <si>
    <t>659E10000</t>
  </si>
  <si>
    <t>671E14000</t>
  </si>
  <si>
    <t xml:space="preserve">BMP QUANTITIES SHEET NO. </t>
  </si>
  <si>
    <t>654E10001</t>
  </si>
  <si>
    <t>601E21060</t>
  </si>
  <si>
    <t>203E10001</t>
  </si>
  <si>
    <t>SUBTOTAL FOR PARTICIPATION 01/SAF</t>
  </si>
  <si>
    <t>GRAND TOTALS</t>
  </si>
  <si>
    <t>TOTALS CARRIED TO GENERAL SUMMARY</t>
  </si>
  <si>
    <t>SUBTOTAL FOR PARTICIPATION 04/ENH</t>
  </si>
  <si>
    <t>Subtotal Check</t>
  </si>
  <si>
    <t>P.0840</t>
  </si>
  <si>
    <t>P.0368</t>
  </si>
  <si>
    <t>P.0369</t>
  </si>
  <si>
    <t>P.0370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</si>
</sst>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PAVEMENT CALC SHEET &quot;#"/>
    <numFmt numFmtId="167" formatCode="#\ ???/???"/>
  </numFmts>
  <fonts count="35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theme="4"/>
      <name val="Arial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  <font>
      <sz val="10"/>
      <color rgb="FFFFFF00"/>
      <name val="Arial"/>
      <family val="2"/>
    </font>
    <font>
      <i/>
      <sz val="10"/>
      <name val="Arial"/>
      <family val="2"/>
    </font>
    <font>
      <i/>
      <sz val="10"/>
      <color theme="4"/>
      <name val="Arial"/>
      <family val="2"/>
    </font>
    <font>
      <i/>
      <sz val="10"/>
      <name val="Verdana"/>
      <family val="2"/>
    </font>
    <font>
      <i/>
      <sz val="10"/>
      <color rgb="FF00B050"/>
      <name val="Verdana"/>
      <family val="2"/>
    </font>
    <font>
      <i/>
      <sz val="10"/>
      <color rgb="FF00B050"/>
      <name val="Arial"/>
      <family val="2"/>
    </font>
    <font>
      <i/>
      <sz val="10"/>
      <color rgb="FF002060"/>
      <name val="Arial"/>
      <family val="2"/>
    </font>
    <font>
      <i/>
      <sz val="10"/>
      <color rgb="FFFFC000"/>
      <name val="Arial"/>
      <family val="2"/>
    </font>
    <font>
      <i/>
      <sz val="10"/>
      <color rgb="FFFF0000"/>
      <name val="Arial"/>
      <family val="2"/>
    </font>
    <font>
      <i/>
      <sz val="10"/>
      <color rgb="FFFF33CC"/>
      <name val="Arial"/>
      <family val="2"/>
    </font>
    <font>
      <i/>
      <sz val="10"/>
      <color rgb="FF7030A0"/>
      <name val="Arial"/>
      <family val="2"/>
    </font>
    <font>
      <i/>
      <sz val="10"/>
      <color theme="1"/>
      <name val="Arial"/>
      <family val="2"/>
    </font>
    <font>
      <i/>
      <sz val="10"/>
      <color theme="3" tint="-0.499984740745262"/>
      <name val="Arial"/>
      <family val="2"/>
    </font>
    <font>
      <i/>
      <sz val="10"/>
      <color rgb="FFFFFF00"/>
      <name val="Arial"/>
      <family val="2"/>
    </font>
    <font>
      <b/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5" applyFont="1" applyFill="1" applyAlignment="1" applyProtection="1">
      <alignment vertical="center"/>
    </xf>
    <xf numFmtId="0" fontId="3" fillId="0" borderId="12" xfId="0" applyFont="1" applyBorder="1" applyAlignment="1">
      <alignment vertical="center"/>
    </xf>
    <xf numFmtId="0" fontId="3" fillId="4" borderId="0" xfId="0" applyFont="1" applyFill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11" fontId="2" fillId="4" borderId="0" xfId="0" applyNumberFormat="1" applyFont="1" applyFill="1" applyAlignment="1">
      <alignment horizontal="right" vertical="center"/>
    </xf>
    <xf numFmtId="49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2" fontId="2" fillId="4" borderId="0" xfId="0" applyNumberFormat="1" applyFont="1" applyFill="1" applyAlignment="1" applyProtection="1">
      <alignment horizontal="center" vertical="center"/>
      <protection locked="0"/>
    </xf>
    <xf numFmtId="167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3" xfId="0" applyFont="1" applyFill="1" applyBorder="1" applyAlignment="1" applyProtection="1">
      <alignment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vertical="center"/>
      <protection locked="0"/>
    </xf>
    <xf numFmtId="165" fontId="2" fillId="0" borderId="14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4" fontId="12" fillId="0" borderId="14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27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7" fontId="21" fillId="0" borderId="2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2" fontId="21" fillId="0" borderId="17" xfId="0" applyNumberFormat="1" applyFont="1" applyBorder="1" applyAlignment="1" applyProtection="1">
      <alignment horizontal="center" vertical="center"/>
      <protection locked="0"/>
    </xf>
    <xf numFmtId="2" fontId="21" fillId="0" borderId="26" xfId="0" applyNumberFormat="1" applyFont="1" applyBorder="1" applyAlignment="1" applyProtection="1">
      <alignment horizontal="center" vertical="center"/>
      <protection locked="0"/>
    </xf>
    <xf numFmtId="1" fontId="21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 applyProtection="1">
      <alignment horizontal="center" vertical="center"/>
      <protection locked="0"/>
    </xf>
    <xf numFmtId="165" fontId="21" fillId="0" borderId="11" xfId="0" applyNumberFormat="1" applyFont="1" applyBorder="1" applyAlignment="1">
      <alignment horizontal="center" vertical="center"/>
    </xf>
    <xf numFmtId="1" fontId="23" fillId="0" borderId="14" xfId="0" applyNumberFormat="1" applyFont="1" applyBorder="1" applyAlignment="1">
      <alignment horizontal="center" vertical="center"/>
    </xf>
    <xf numFmtId="1" fontId="21" fillId="0" borderId="14" xfId="0" applyNumberFormat="1" applyFont="1" applyBorder="1" applyAlignment="1" applyProtection="1">
      <alignment horizontal="center" vertical="center"/>
      <protection locked="0"/>
    </xf>
    <xf numFmtId="165" fontId="21" fillId="0" borderId="11" xfId="0" applyNumberFormat="1" applyFont="1" applyBorder="1" applyAlignment="1" applyProtection="1">
      <alignment horizontal="center" vertical="center"/>
      <protection locked="0"/>
    </xf>
    <xf numFmtId="164" fontId="21" fillId="0" borderId="14" xfId="0" applyNumberFormat="1" applyFont="1" applyBorder="1" applyAlignment="1">
      <alignment horizontal="center" vertical="center"/>
    </xf>
    <xf numFmtId="2" fontId="21" fillId="0" borderId="14" xfId="0" applyNumberFormat="1" applyFont="1" applyBorder="1" applyAlignment="1" applyProtection="1">
      <alignment horizontal="center" vertical="center"/>
      <protection locked="0"/>
    </xf>
    <xf numFmtId="2" fontId="21" fillId="0" borderId="11" xfId="0" applyNumberFormat="1" applyFont="1" applyBorder="1" applyAlignment="1" applyProtection="1">
      <alignment horizontal="center" vertical="center"/>
      <protection locked="0"/>
    </xf>
    <xf numFmtId="3" fontId="24" fillId="0" borderId="14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2" fontId="25" fillId="0" borderId="14" xfId="0" applyNumberFormat="1" applyFont="1" applyBorder="1" applyAlignment="1" applyProtection="1">
      <alignment horizontal="center" vertical="center"/>
      <protection locked="0"/>
    </xf>
    <xf numFmtId="164" fontId="26" fillId="0" borderId="14" xfId="0" applyNumberFormat="1" applyFont="1" applyBorder="1" applyAlignment="1">
      <alignment horizontal="center" vertical="center"/>
    </xf>
    <xf numFmtId="2" fontId="26" fillId="0" borderId="14" xfId="0" applyNumberFormat="1" applyFont="1" applyBorder="1" applyAlignment="1" applyProtection="1">
      <alignment horizontal="center" vertical="center"/>
      <protection locked="0"/>
    </xf>
    <xf numFmtId="3" fontId="27" fillId="0" borderId="14" xfId="0" applyNumberFormat="1" applyFont="1" applyBorder="1" applyAlignment="1">
      <alignment vertical="center"/>
    </xf>
    <xf numFmtId="164" fontId="27" fillId="0" borderId="14" xfId="0" applyNumberFormat="1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 applyProtection="1">
      <alignment horizontal="center" vertical="center"/>
      <protection locked="0"/>
    </xf>
    <xf numFmtId="2" fontId="27" fillId="0" borderId="11" xfId="0" applyNumberFormat="1" applyFont="1" applyBorder="1" applyAlignment="1" applyProtection="1">
      <alignment horizontal="center" vertical="center"/>
      <protection locked="0"/>
    </xf>
    <xf numFmtId="3" fontId="28" fillId="0" borderId="14" xfId="0" applyNumberFormat="1" applyFont="1" applyBorder="1" applyAlignment="1">
      <alignment vertical="center"/>
    </xf>
    <xf numFmtId="164" fontId="28" fillId="0" borderId="14" xfId="0" applyNumberFormat="1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 applyProtection="1">
      <alignment horizontal="center" vertical="center"/>
      <protection locked="0"/>
    </xf>
    <xf numFmtId="2" fontId="28" fillId="0" borderId="11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Border="1" applyAlignment="1">
      <alignment vertical="center"/>
    </xf>
    <xf numFmtId="164" fontId="29" fillId="0" borderId="14" xfId="0" applyNumberFormat="1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vertical="center"/>
    </xf>
    <xf numFmtId="164" fontId="30" fillId="0" borderId="14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 applyProtection="1">
      <alignment horizontal="center" vertical="center"/>
      <protection locked="0"/>
    </xf>
    <xf numFmtId="2" fontId="30" fillId="0" borderId="11" xfId="0" applyNumberFormat="1" applyFont="1" applyBorder="1" applyAlignment="1" applyProtection="1">
      <alignment horizontal="center" vertical="center"/>
      <protection locked="0"/>
    </xf>
    <xf numFmtId="3" fontId="31" fillId="0" borderId="14" xfId="0" applyNumberFormat="1" applyFont="1" applyBorder="1" applyAlignment="1">
      <alignment vertical="center"/>
    </xf>
    <xf numFmtId="164" fontId="31" fillId="0" borderId="14" xfId="0" applyNumberFormat="1" applyFont="1" applyBorder="1" applyAlignment="1">
      <alignment horizontal="center" vertical="center"/>
    </xf>
    <xf numFmtId="4" fontId="31" fillId="0" borderId="14" xfId="0" applyNumberFormat="1" applyFont="1" applyBorder="1" applyAlignment="1">
      <alignment horizontal="center" vertical="center"/>
    </xf>
    <xf numFmtId="2" fontId="31" fillId="0" borderId="14" xfId="0" applyNumberFormat="1" applyFont="1" applyBorder="1" applyAlignment="1" applyProtection="1">
      <alignment horizontal="center" vertical="center"/>
      <protection locked="0"/>
    </xf>
    <xf numFmtId="2" fontId="31" fillId="0" borderId="11" xfId="0" applyNumberFormat="1" applyFont="1" applyBorder="1" applyAlignment="1" applyProtection="1">
      <alignment horizontal="center" vertical="center"/>
      <protection locked="0"/>
    </xf>
    <xf numFmtId="3" fontId="32" fillId="0" borderId="14" xfId="0" applyNumberFormat="1" applyFont="1" applyBorder="1" applyAlignment="1">
      <alignment vertical="center"/>
    </xf>
    <xf numFmtId="164" fontId="32" fillId="0" borderId="14" xfId="0" applyNumberFormat="1" applyFont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2" fontId="25" fillId="0" borderId="11" xfId="0" applyNumberFormat="1" applyFont="1" applyBorder="1" applyAlignment="1" applyProtection="1">
      <alignment horizontal="center" vertical="center"/>
      <protection locked="0"/>
    </xf>
    <xf numFmtId="3" fontId="25" fillId="0" borderId="14" xfId="0" applyNumberFormat="1" applyFont="1" applyBorder="1" applyAlignment="1">
      <alignment vertical="center"/>
    </xf>
    <xf numFmtId="4" fontId="25" fillId="0" borderId="14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 applyProtection="1">
      <alignment horizontal="center" vertical="center"/>
      <protection locked="0"/>
    </xf>
    <xf numFmtId="2" fontId="33" fillId="0" borderId="11" xfId="0" applyNumberFormat="1" applyFont="1" applyBorder="1" applyAlignment="1" applyProtection="1">
      <alignment horizontal="center" vertical="center"/>
      <protection locked="0"/>
    </xf>
    <xf numFmtId="1" fontId="21" fillId="0" borderId="19" xfId="0" applyNumberFormat="1" applyFont="1" applyBorder="1" applyAlignment="1">
      <alignment horizontal="center" vertical="center"/>
    </xf>
    <xf numFmtId="165" fontId="21" fillId="0" borderId="19" xfId="0" applyNumberFormat="1" applyFont="1" applyBorder="1" applyAlignment="1">
      <alignment horizontal="center" vertical="center"/>
    </xf>
    <xf numFmtId="3" fontId="0" fillId="0" borderId="0" xfId="0" applyNumberFormat="1"/>
    <xf numFmtId="0" fontId="21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 applyProtection="1">
      <alignment horizontal="center" vertical="center"/>
      <protection locked="0"/>
    </xf>
    <xf numFmtId="2" fontId="2" fillId="0" borderId="31" xfId="0" applyNumberFormat="1" applyFont="1" applyBorder="1" applyAlignment="1" applyProtection="1">
      <alignment horizontal="center" vertical="center"/>
      <protection locked="0"/>
    </xf>
    <xf numFmtId="2" fontId="21" fillId="0" borderId="19" xfId="0" applyNumberFormat="1" applyFont="1" applyBorder="1" applyAlignment="1" applyProtection="1">
      <alignment horizontal="center" vertical="center"/>
      <protection locked="0"/>
    </xf>
    <xf numFmtId="1" fontId="21" fillId="0" borderId="19" xfId="0" applyNumberFormat="1" applyFont="1" applyBorder="1" applyAlignment="1" applyProtection="1">
      <alignment horizontal="center" vertical="center"/>
      <protection locked="0"/>
    </xf>
    <xf numFmtId="2" fontId="21" fillId="0" borderId="28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vertical="center"/>
    </xf>
    <xf numFmtId="2" fontId="2" fillId="0" borderId="23" xfId="0" applyNumberFormat="1" applyFont="1" applyBorder="1" applyAlignment="1" applyProtection="1">
      <alignment horizontal="center" vertical="center"/>
      <protection locked="0"/>
    </xf>
    <xf numFmtId="165" fontId="2" fillId="0" borderId="23" xfId="0" applyNumberFormat="1" applyFont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7" fontId="21" fillId="0" borderId="14" xfId="0" applyNumberFormat="1" applyFont="1" applyBorder="1" applyAlignment="1">
      <alignment horizontal="center" vertical="center" textRotation="90" wrapText="1"/>
    </xf>
    <xf numFmtId="167" fontId="21" fillId="0" borderId="11" xfId="0" applyNumberFormat="1" applyFont="1" applyBorder="1" applyAlignment="1">
      <alignment horizontal="center" vertical="center" textRotation="90" wrapText="1"/>
    </xf>
    <xf numFmtId="167" fontId="2" fillId="0" borderId="14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49" fontId="22" fillId="0" borderId="9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49" fontId="34" fillId="0" borderId="29" xfId="0" applyNumberFormat="1" applyFont="1" applyBorder="1" applyAlignment="1">
      <alignment horizontal="center" vertical="center"/>
    </xf>
    <xf numFmtId="49" fontId="34" fillId="0" borderId="30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4" xfId="2" xr:uid="{00000000-0005-0000-0000-000002000000}"/>
    <cellStyle name="Normal 4 2" xfId="4" xr:uid="{00000000-0005-0000-0000-000003000000}"/>
    <cellStyle name="Normal 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532B97B1-CEB0-4F0E-9F48-522A32CD4CB7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4" name="Line 45">
          <a:extLst>
            <a:ext uri="{FF2B5EF4-FFF2-40B4-BE49-F238E27FC236}">
              <a16:creationId xmlns:a16="http://schemas.microsoft.com/office/drawing/2014/main" id="{A1C158B1-F232-4E49-8ADB-9FF101F27D0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5" name="Line 49">
          <a:extLst>
            <a:ext uri="{FF2B5EF4-FFF2-40B4-BE49-F238E27FC236}">
              <a16:creationId xmlns:a16="http://schemas.microsoft.com/office/drawing/2014/main" id="{DCF0EA43-8926-4F60-971E-2B53132B48E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6" name="Line 54">
          <a:extLst>
            <a:ext uri="{FF2B5EF4-FFF2-40B4-BE49-F238E27FC236}">
              <a16:creationId xmlns:a16="http://schemas.microsoft.com/office/drawing/2014/main" id="{7FAE04D2-8793-4D01-92D3-F0B900517F4D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hmadvisors-my.sharepoint.com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69E-11EA-4B1E-A7CD-E6E37613A964}">
  <dimension ref="A1:AJ77"/>
  <sheetViews>
    <sheetView tabSelected="1" zoomScale="70" zoomScaleNormal="70" workbookViewId="0">
      <selection activeCell="D45" sqref="D45:E45"/>
    </sheetView>
  </sheetViews>
  <sheetFormatPr defaultRowHeight="13.8" x14ac:dyDescent="0.25"/>
  <cols>
    <col min="1" max="1" width="2.625" customWidth="1"/>
    <col min="3" max="3" width="2.625" customWidth="1"/>
    <col min="4" max="4" width="31.125" customWidth="1"/>
    <col min="5" max="5" width="19.375" customWidth="1"/>
    <col min="13" max="13" width="10.375" customWidth="1"/>
    <col min="29" max="29" width="9" customWidth="1"/>
    <col min="30" max="30" width="8.75" customWidth="1"/>
  </cols>
  <sheetData>
    <row r="1" spans="1:32" x14ac:dyDescent="0.25">
      <c r="A1" s="1">
        <v>1</v>
      </c>
      <c r="B1" s="1"/>
      <c r="C1" s="1"/>
      <c r="D1" s="1"/>
      <c r="E1" s="2"/>
      <c r="F1" s="3"/>
      <c r="G1" s="3"/>
      <c r="H1" s="4"/>
      <c r="I1" s="4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1"/>
      <c r="AF1" s="1"/>
    </row>
    <row r="2" spans="1:32" x14ac:dyDescent="0.25">
      <c r="A2" s="1"/>
      <c r="B2" s="1"/>
      <c r="C2" s="1"/>
      <c r="D2" s="1"/>
      <c r="E2" s="2"/>
      <c r="F2" s="3"/>
      <c r="G2" s="3"/>
      <c r="H2" s="4"/>
      <c r="I2" s="4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1"/>
      <c r="AF2" s="1"/>
    </row>
    <row r="3" spans="1:32" x14ac:dyDescent="0.25">
      <c r="A3" s="1"/>
      <c r="B3" s="1"/>
      <c r="C3" s="1"/>
      <c r="D3" s="1"/>
      <c r="E3" s="2"/>
      <c r="F3" s="3"/>
      <c r="G3" s="3"/>
      <c r="H3" s="2"/>
      <c r="I3" s="2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  <c r="AA3" s="3"/>
      <c r="AB3" s="3"/>
      <c r="AC3" s="3"/>
      <c r="AD3" s="3"/>
      <c r="AE3" s="1"/>
      <c r="AF3" s="1"/>
    </row>
    <row r="4" spans="1:32" x14ac:dyDescent="0.25">
      <c r="A4" s="1"/>
      <c r="B4" s="1"/>
      <c r="C4" s="1"/>
      <c r="D4" s="1"/>
      <c r="E4" s="2"/>
      <c r="F4" s="3"/>
      <c r="G4" s="3"/>
      <c r="H4" s="2"/>
      <c r="I4" s="2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1"/>
      <c r="AF4" s="1"/>
    </row>
    <row r="5" spans="1:32" x14ac:dyDescent="0.25">
      <c r="A5" s="1"/>
      <c r="B5" s="1"/>
      <c r="C5" s="1"/>
      <c r="D5" s="1"/>
      <c r="E5" s="2"/>
      <c r="F5" s="3"/>
      <c r="G5" s="3"/>
      <c r="H5" s="2"/>
      <c r="I5" s="2"/>
      <c r="J5" s="3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3"/>
      <c r="W5" s="3"/>
      <c r="X5" s="3"/>
      <c r="Y5" s="3"/>
      <c r="Z5" s="3"/>
      <c r="AA5" s="3"/>
      <c r="AB5" s="3"/>
      <c r="AC5" s="3"/>
      <c r="AD5" s="3"/>
      <c r="AE5" s="1"/>
      <c r="AF5" s="1"/>
    </row>
    <row r="6" spans="1:32" x14ac:dyDescent="0.25">
      <c r="A6" s="1"/>
      <c r="B6" s="1"/>
      <c r="C6" s="1"/>
      <c r="D6" s="1"/>
      <c r="E6" s="2"/>
      <c r="F6" s="3"/>
      <c r="G6" s="3"/>
      <c r="H6" s="2"/>
      <c r="I6" s="2"/>
      <c r="J6" s="3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3"/>
      <c r="W6" s="3"/>
      <c r="X6" s="3"/>
      <c r="Y6" s="3"/>
      <c r="Z6" s="3"/>
      <c r="AA6" s="3"/>
      <c r="AB6" s="3"/>
      <c r="AC6" s="3"/>
      <c r="AD6" s="3"/>
      <c r="AE6" s="1"/>
      <c r="AF6" s="1"/>
    </row>
    <row r="7" spans="1:32" x14ac:dyDescent="0.25">
      <c r="A7" s="1"/>
      <c r="B7" s="1"/>
      <c r="C7" s="1"/>
      <c r="D7" s="1"/>
      <c r="E7" s="2"/>
      <c r="F7" s="3"/>
      <c r="G7" s="3"/>
      <c r="H7" s="2"/>
      <c r="I7" s="2"/>
      <c r="J7" s="3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3"/>
      <c r="W7" s="3"/>
      <c r="X7" s="3"/>
      <c r="Y7" s="3"/>
      <c r="Z7" s="3"/>
      <c r="AA7" s="3"/>
      <c r="AB7" s="3"/>
      <c r="AC7" s="3"/>
      <c r="AD7" s="3"/>
      <c r="AE7" s="1"/>
      <c r="AF7" s="1"/>
    </row>
    <row r="8" spans="1:32" ht="14.4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4" thickBot="1" x14ac:dyDescent="0.3">
      <c r="A9" s="1"/>
      <c r="B9" s="5" t="s">
        <v>0</v>
      </c>
      <c r="C9" s="1"/>
      <c r="D9" s="107">
        <f>AF9</f>
        <v>1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"/>
      <c r="AF9" s="6">
        <v>1</v>
      </c>
    </row>
    <row r="10" spans="1:32" ht="14.4" thickBot="1" x14ac:dyDescent="0.3">
      <c r="A10" s="1"/>
      <c r="B10" s="7">
        <v>10</v>
      </c>
      <c r="C10" s="1"/>
      <c r="D10" s="8"/>
      <c r="E10" s="8"/>
      <c r="F10" s="9"/>
      <c r="G10" s="9"/>
      <c r="H10" s="10" t="s">
        <v>15</v>
      </c>
      <c r="I10" s="10"/>
      <c r="J10" s="10" t="s">
        <v>14</v>
      </c>
      <c r="K10" s="10" t="s">
        <v>4</v>
      </c>
      <c r="L10" s="10" t="s">
        <v>6</v>
      </c>
      <c r="M10" s="10"/>
      <c r="N10" s="10" t="s">
        <v>7</v>
      </c>
      <c r="O10" s="10"/>
      <c r="P10" s="10" t="s">
        <v>8</v>
      </c>
      <c r="Q10" s="10" t="s">
        <v>9</v>
      </c>
      <c r="R10" s="10"/>
      <c r="S10" s="10" t="s">
        <v>13</v>
      </c>
      <c r="T10" s="10"/>
      <c r="U10" s="10" t="s">
        <v>10</v>
      </c>
      <c r="V10" s="10"/>
      <c r="W10" s="10" t="s">
        <v>11</v>
      </c>
      <c r="X10" s="10"/>
      <c r="Y10" s="10"/>
      <c r="Z10" s="10"/>
      <c r="AA10" s="10"/>
      <c r="AB10" s="10"/>
      <c r="AC10" s="10"/>
      <c r="AD10" s="10"/>
      <c r="AE10" s="1"/>
      <c r="AF10" s="1"/>
    </row>
    <row r="11" spans="1:32" x14ac:dyDescent="0.25">
      <c r="A11" s="1"/>
      <c r="B11" s="1"/>
      <c r="C11" s="1"/>
      <c r="D11" s="8"/>
      <c r="E11" s="8"/>
      <c r="F11" s="11"/>
      <c r="G11" s="11"/>
      <c r="H11" s="16" t="s">
        <v>3</v>
      </c>
      <c r="I11" s="16"/>
      <c r="J11" s="12"/>
      <c r="K11" s="16" t="s">
        <v>5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"/>
      <c r="AF11" s="1"/>
    </row>
    <row r="12" spans="1:32" x14ac:dyDescent="0.25">
      <c r="A12" s="1"/>
      <c r="B12" s="1"/>
      <c r="C12" s="1"/>
      <c r="D12" s="13"/>
      <c r="E12" s="14"/>
      <c r="F12" s="11"/>
      <c r="G12" s="11"/>
      <c r="H12" s="16"/>
      <c r="I12" s="1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"/>
      <c r="AF12" s="1"/>
    </row>
    <row r="13" spans="1:32" ht="14.4" thickBot="1" x14ac:dyDescent="0.3">
      <c r="A13" s="1"/>
      <c r="B13" s="1"/>
      <c r="C13" s="1"/>
      <c r="D13" s="13"/>
      <c r="E13" s="14"/>
      <c r="F13" s="11"/>
      <c r="G13" s="11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"/>
      <c r="AF13" s="1"/>
    </row>
    <row r="14" spans="1:32" ht="18" customHeight="1" x14ac:dyDescent="0.25">
      <c r="A14" s="1"/>
      <c r="B14" s="111" t="s">
        <v>1</v>
      </c>
      <c r="C14" s="1"/>
      <c r="D14" s="114" t="s">
        <v>12</v>
      </c>
      <c r="E14" s="115"/>
      <c r="F14" s="17" t="str">
        <f t="shared" ref="F14:I14" si="0">IF(OR(TRIM(F10)=0,TRIM(F10)=""),"",IF(IFERROR(TRIM(INDEX(QryItemNamed,MATCH(TRIM(F10),ITEM,0),2)),"")="Y","SPECIAL",LEFT(IFERROR(TRIM(INDEX(ITEM,MATCH(TRIM(F10),ITEM,0))),""),3)))</f>
        <v/>
      </c>
      <c r="G14" s="17" t="str">
        <f t="shared" ref="G14" si="1">IF(OR(TRIM(G10)=0,TRIM(G10)=""),"",IF(IFERROR(TRIM(INDEX(QryItemNamed,MATCH(TRIM(G10),ITEM,0),2)),"")="Y","SPECIAL",LEFT(IFERROR(TRIM(INDEX(ITEM,MATCH(TRIM(G10),ITEM,0))),""),3)))</f>
        <v/>
      </c>
      <c r="H14" s="40" t="str">
        <f t="shared" si="0"/>
        <v>203</v>
      </c>
      <c r="I14" s="40" t="str">
        <f t="shared" si="0"/>
        <v/>
      </c>
      <c r="J14" s="40" t="str">
        <f t="shared" ref="J14:AD14" si="2">IF(OR(TRIM(J10)=0,TRIM(J10)=""),"",IF(IFERROR(TRIM(INDEX(QryItemNamed,MATCH(TRIM(J10),ITEM,0),2)),"")="Y","SPECIAL",LEFT(IFERROR(TRIM(INDEX(ITEM,MATCH(TRIM(J10),ITEM,0))),""),3)))</f>
        <v>601</v>
      </c>
      <c r="K14" s="40" t="str">
        <f t="shared" si="2"/>
        <v>601</v>
      </c>
      <c r="L14" s="40" t="str">
        <f t="shared" si="2"/>
        <v>601</v>
      </c>
      <c r="M14" s="41"/>
      <c r="N14" s="40" t="str">
        <f t="shared" si="2"/>
        <v>605</v>
      </c>
      <c r="O14" s="40" t="str">
        <f t="shared" si="2"/>
        <v/>
      </c>
      <c r="P14" s="40" t="str">
        <f t="shared" si="2"/>
        <v>611</v>
      </c>
      <c r="Q14" s="40" t="str">
        <f t="shared" si="2"/>
        <v>611</v>
      </c>
      <c r="R14" s="40" t="str">
        <f t="shared" si="2"/>
        <v/>
      </c>
      <c r="S14" s="40" t="str">
        <f>IF(OR(TRIM(S10)=0,TRIM(S10)=""),"",IF(IFERROR(TRIM(INDEX(QryItemNamed,MATCH(TRIM(S10),ITEM,0),2)),"")="Y","SPECIAL",LEFT(IFERROR(TRIM(INDEX(ITEM,MATCH(TRIM(S10),ITEM,0))),""),3)))</f>
        <v>654</v>
      </c>
      <c r="T14" s="40" t="str">
        <f t="shared" si="2"/>
        <v/>
      </c>
      <c r="U14" s="40" t="str">
        <f t="shared" ref="U14" si="3">IF(OR(TRIM(U10)=0,TRIM(U10)=""),"",IF(IFERROR(TRIM(INDEX(QryItemNamed,MATCH(TRIM(U10),ITEM,0),2)),"")="Y","SPECIAL",LEFT(IFERROR(TRIM(INDEX(ITEM,MATCH(TRIM(U10),ITEM,0))),""),3)))</f>
        <v>659</v>
      </c>
      <c r="V14" s="40" t="str">
        <f>IF(OR(TRIM(V10)=0,TRIM(V10)=""),"",IF(IFERROR(TRIM(INDEX(QryItemNamed,MATCH(TRIM(V10),ITEM,0),2)),"")="Y","SPECIAL",LEFT(IFERROR(TRIM(INDEX(ITEM,MATCH(TRIM(V10),ITEM,0))),""),3)))</f>
        <v/>
      </c>
      <c r="W14" s="40" t="str">
        <f>IF(OR(TRIM(W10)=0,TRIM(W10)=""),"",IF(IFERROR(TRIM(INDEX(QryItemNamed,MATCH(TRIM(W10),ITEM,0),2)),"")="Y","SPECIAL",LEFT(IFERROR(TRIM(INDEX(ITEM,MATCH(TRIM(W10),ITEM,0))),""),3)))</f>
        <v>671</v>
      </c>
      <c r="X14" s="40" t="str">
        <f t="shared" ref="X14:AB14" si="4">IF(OR(TRIM(X10)=0,TRIM(X10)=""),"",IF(IFERROR(TRIM(INDEX(QryItemNamed,MATCH(TRIM(X10),ITEM,0),2)),"")="Y","SPECIAL",LEFT(IFERROR(TRIM(INDEX(ITEM,MATCH(TRIM(X10),ITEM,0))),""),3)))</f>
        <v/>
      </c>
      <c r="Y14" s="40" t="str">
        <f t="shared" ref="Y14:AA14" si="5">IF(OR(TRIM(Y10)=0,TRIM(Y10)=""),"",IF(IFERROR(TRIM(INDEX(QryItemNamed,MATCH(TRIM(Y10),ITEM,0),2)),"")="Y","SPECIAL",LEFT(IFERROR(TRIM(INDEX(ITEM,MATCH(TRIM(Y10),ITEM,0))),""),3)))</f>
        <v/>
      </c>
      <c r="Z14" s="40" t="str">
        <f t="shared" ref="Z14" si="6">IF(OR(TRIM(Z10)=0,TRIM(Z10)=""),"",IF(IFERROR(TRIM(INDEX(QryItemNamed,MATCH(TRIM(Z10),ITEM,0),2)),"")="Y","SPECIAL",LEFT(IFERROR(TRIM(INDEX(ITEM,MATCH(TRIM(Z10),ITEM,0))),""),3)))</f>
        <v/>
      </c>
      <c r="AA14" s="40" t="str">
        <f t="shared" si="5"/>
        <v/>
      </c>
      <c r="AB14" s="40" t="str">
        <f t="shared" si="4"/>
        <v/>
      </c>
      <c r="AC14" s="40" t="str">
        <f t="shared" si="2"/>
        <v/>
      </c>
      <c r="AD14" s="42" t="str">
        <f t="shared" si="2"/>
        <v/>
      </c>
      <c r="AE14" s="1"/>
      <c r="AF14" s="1"/>
    </row>
    <row r="15" spans="1:32" ht="16.5" customHeight="1" x14ac:dyDescent="0.25">
      <c r="A15" s="1"/>
      <c r="B15" s="112"/>
      <c r="C15" s="1"/>
      <c r="D15" s="116"/>
      <c r="E15" s="117"/>
      <c r="F15" s="110" t="str">
        <f t="shared" ref="F15:H15" si="7">IF(OR(TRIM(F10)=0,TRIM(F10)=""),IF(F11="","",F11),IF(IFERROR(TRIM(INDEX(QryItemNamed,MATCH(TRIM(F10),ITEM,0),2)),"")="Y",TRIM(RIGHT(IFERROR(TRIM(INDEX(QryItemNamed,MATCH(TRIM(F10),ITEM,0),4)),"123456789012"),LEN(IFERROR(TRIM(INDEX(QryItemNamed,MATCH(TRIM(F10),ITEM,0),4)),"123456789012"))-9))&amp;F11,IFERROR(TRIM(INDEX(QryItemNamed,MATCH(TRIM(F10),ITEM,0),4))&amp;F11,"ITEM CODE DOES NOT EXIST IN ITEM MASTER")))</f>
        <v/>
      </c>
      <c r="G15" s="110" t="str">
        <f t="shared" ref="G15" si="8">IF(OR(TRIM(G10)=0,TRIM(G10)=""),IF(G11="","",G11),IF(IFERROR(TRIM(INDEX(QryItemNamed,MATCH(TRIM(G10),ITEM,0),2)),"")="Y",TRIM(RIGHT(IFERROR(TRIM(INDEX(QryItemNamed,MATCH(TRIM(G10),ITEM,0),4)),"123456789012"),LEN(IFERROR(TRIM(INDEX(QryItemNamed,MATCH(TRIM(G10),ITEM,0),4)),"123456789012"))-9))&amp;G11,IFERROR(TRIM(INDEX(QryItemNamed,MATCH(TRIM(G10),ITEM,0),4))&amp;G11,"ITEM CODE DOES NOT EXIST IN ITEM MASTER")))</f>
        <v/>
      </c>
      <c r="H15" s="108" t="str">
        <f t="shared" si="7"/>
        <v>EXCAVATION, AS PER PLAN, BIORETENTION CELL</v>
      </c>
      <c r="I15" s="108" t="str">
        <f t="shared" ref="I15" si="9">IF(OR(TRIM(I10)=0,TRIM(I10)=""),IF(I11="","",I11),IF(IFERROR(TRIM(INDEX(QryItemNamed,MATCH(TRIM(I10),ITEM,0),2)),"")="Y",TRIM(RIGHT(IFERROR(TRIM(INDEX(QryItemNamed,MATCH(TRIM(I10),ITEM,0),4)),"123456789012"),LEN(IFERROR(TRIM(INDEX(QryItemNamed,MATCH(TRIM(I10),ITEM,0),4)),"123456789012"))-9))&amp;I11,IFERROR(TRIM(INDEX(QryItemNamed,MATCH(TRIM(I10),ITEM,0),4))&amp;I11,"ITEM CODE DOES NOT EXIST IN ITEM MASTER")))</f>
        <v/>
      </c>
      <c r="J15" s="108" t="str">
        <f t="shared" ref="J15:AD15" si="10">IF(OR(TRIM(J10)=0,TRIM(J10)=""),IF(J11="","",J11),IF(IFERROR(TRIM(INDEX(QryItemNamed,MATCH(TRIM(J10),ITEM,0),2)),"")="Y",TRIM(RIGHT(IFERROR(TRIM(INDEX(QryItemNamed,MATCH(TRIM(J10),ITEM,0),4)),"123456789012"),LEN(IFERROR(TRIM(INDEX(QryItemNamed,MATCH(TRIM(J10),ITEM,0),4)),"123456789012"))-9))&amp;J11,IFERROR(TRIM(INDEX(QryItemNamed,MATCH(TRIM(J10),ITEM,0),4))&amp;J11,"ITEM CODE DOES NOT EXIST IN ITEM MASTER")))</f>
        <v>TIED CONCRETE BLOCK MAT WITH TYPE 2 UNDERLAYMENT</v>
      </c>
      <c r="K15" s="108" t="str">
        <f t="shared" si="10"/>
        <v>ROCK CHANNEL PROTECTION, TYPE C WITH GEOTEXTILE FABRIC, 18" THICK</v>
      </c>
      <c r="L15" s="108" t="str">
        <f t="shared" si="10"/>
        <v>BIORETENTION CELL</v>
      </c>
      <c r="M15" s="108"/>
      <c r="N15" s="108" t="str">
        <f t="shared" si="10"/>
        <v>4" UNCLASSIFIED PIPE UNDERDRAINS, AS PER PLAN</v>
      </c>
      <c r="O15" s="108" t="str">
        <f t="shared" si="10"/>
        <v/>
      </c>
      <c r="P15" s="108" t="str">
        <f t="shared" si="10"/>
        <v>4" CONDUIT, TYPE F</v>
      </c>
      <c r="Q15" s="108" t="str">
        <f t="shared" si="10"/>
        <v>PRECAST REINFORCED CONCRETE OUTLET</v>
      </c>
      <c r="R15" s="108" t="str">
        <f t="shared" si="10"/>
        <v/>
      </c>
      <c r="S15" s="108" t="str">
        <f>IF(OR(TRIM(S10)=0,TRIM(S10)=""),IF(S11="","",S11),IF(IFERROR(TRIM(INDEX(QryItemNamed,MATCH(TRIM(S10),ITEM,0),2)),"")="Y",TRIM(RIGHT(IFERROR(TRIM(INDEX(QryItemNamed,MATCH(TRIM(S10),ITEM,0),4)),"123456789012"),LEN(IFERROR(TRIM(INDEX(QryItemNamed,MATCH(TRIM(S10),ITEM,0),4)),"123456789012"))-9))&amp;S11,IFERROR(TRIM(INDEX(QryItemNamed,MATCH(TRIM(S10),ITEM,0),4))&amp;S11,"ITEM CODE DOES NOT EXIST IN ITEM MASTER")))</f>
        <v>RENOVATING EXISTING SOIL, AS PER PLAN</v>
      </c>
      <c r="T15" s="108" t="str">
        <f t="shared" si="10"/>
        <v/>
      </c>
      <c r="U15" s="108" t="str">
        <f t="shared" ref="U15" si="11">IF(OR(TRIM(U10)=0,TRIM(U10)=""),IF(U11="","",U11),IF(IFERROR(TRIM(INDEX(QryItemNamed,MATCH(TRIM(U10),ITEM,0),2)),"")="Y",TRIM(RIGHT(IFERROR(TRIM(INDEX(QryItemNamed,MATCH(TRIM(U10),ITEM,0),4)),"123456789012"),LEN(IFERROR(TRIM(INDEX(QryItemNamed,MATCH(TRIM(U10),ITEM,0),4)),"123456789012"))-9))&amp;U11,IFERROR(TRIM(INDEX(QryItemNamed,MATCH(TRIM(U10),ITEM,0),4))&amp;U11,"ITEM CODE DOES NOT EXIST IN ITEM MASTER")))</f>
        <v>SEEDING AND MULCHING</v>
      </c>
      <c r="V15" s="108" t="str">
        <f>IF(OR(TRIM(V10)=0,TRIM(V10)=""),IF(V11="","",V11),IF(IFERROR(TRIM(INDEX(QryItemNamed,MATCH(TRIM(V10),ITEM,0),2)),"")="Y",TRIM(RIGHT(IFERROR(TRIM(INDEX(QryItemNamed,MATCH(TRIM(V10),ITEM,0),4)),"123456789012"),LEN(IFERROR(TRIM(INDEX(QryItemNamed,MATCH(TRIM(V10),ITEM,0),4)),"123456789012"))-9))&amp;V11,IFERROR(TRIM(INDEX(QryItemNamed,MATCH(TRIM(V10),ITEM,0),4))&amp;V11,"ITEM CODE DOES NOT EXIST IN ITEM MASTER")))</f>
        <v/>
      </c>
      <c r="W15" s="108" t="str">
        <f>IF(OR(TRIM(W10)=0,TRIM(W10)=""),IF(W11="","",W11),IF(IFERROR(TRIM(INDEX(QryItemNamed,MATCH(TRIM(W10),ITEM,0),2)),"")="Y",TRIM(RIGHT(IFERROR(TRIM(INDEX(QryItemNamed,MATCH(TRIM(W10),ITEM,0),4)),"123456789012"),LEN(IFERROR(TRIM(INDEX(QryItemNamed,MATCH(TRIM(W10),ITEM,0),4)),"123456789012"))-9))&amp;W11,IFERROR(TRIM(INDEX(QryItemNamed,MATCH(TRIM(W10),ITEM,0),4))&amp;W11,"ITEM CODE DOES NOT EXIST IN ITEM MASTER")))</f>
        <v>EROSION CONTROL MAT</v>
      </c>
      <c r="X15" s="108" t="str">
        <f t="shared" ref="X15:AB15" si="12"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/>
      </c>
      <c r="Y15" s="108" t="str">
        <f t="shared" ref="Y15:AA15" si="13">IF(OR(TRIM(Y10)=0,TRIM(Y10)=""),IF(Y11="","",Y11),IF(IFERROR(TRIM(INDEX(QryItemNamed,MATCH(TRIM(Y10),ITEM,0),2)),"")="Y",TRIM(RIGHT(IFERROR(TRIM(INDEX(QryItemNamed,MATCH(TRIM(Y10),ITEM,0),4)),"123456789012"),LEN(IFERROR(TRIM(INDEX(QryItemNamed,MATCH(TRIM(Y10),ITEM,0),4)),"123456789012"))-9))&amp;Y11,IFERROR(TRIM(INDEX(QryItemNamed,MATCH(TRIM(Y10),ITEM,0),4))&amp;Y11,"ITEM CODE DOES NOT EXIST IN ITEM MASTER")))</f>
        <v/>
      </c>
      <c r="Z15" s="108" t="str">
        <f t="shared" ref="Z15" si="14">IF(OR(TRIM(Z10)=0,TRIM(Z10)=""),IF(Z11="","",Z11),IF(IFERROR(TRIM(INDEX(QryItemNamed,MATCH(TRIM(Z10),ITEM,0),2)),"")="Y",TRIM(RIGHT(IFERROR(TRIM(INDEX(QryItemNamed,MATCH(TRIM(Z10),ITEM,0),4)),"123456789012"),LEN(IFERROR(TRIM(INDEX(QryItemNamed,MATCH(TRIM(Z10),ITEM,0),4)),"123456789012"))-9))&amp;Z11,IFERROR(TRIM(INDEX(QryItemNamed,MATCH(TRIM(Z10),ITEM,0),4))&amp;Z11,"ITEM CODE DOES NOT EXIST IN ITEM MASTER")))</f>
        <v/>
      </c>
      <c r="AA15" s="108" t="str">
        <f t="shared" si="13"/>
        <v/>
      </c>
      <c r="AB15" s="108" t="str">
        <f t="shared" si="12"/>
        <v/>
      </c>
      <c r="AC15" s="108" t="str">
        <f t="shared" si="10"/>
        <v/>
      </c>
      <c r="AD15" s="109" t="str">
        <f t="shared" si="10"/>
        <v/>
      </c>
      <c r="AE15" s="1"/>
      <c r="AF15" s="1"/>
    </row>
    <row r="16" spans="1:32" ht="16.5" customHeight="1" x14ac:dyDescent="0.25">
      <c r="A16" s="1"/>
      <c r="B16" s="112"/>
      <c r="C16" s="1"/>
      <c r="D16" s="116"/>
      <c r="E16" s="117"/>
      <c r="F16" s="110"/>
      <c r="G16" s="110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9"/>
      <c r="AE16" s="1"/>
      <c r="AF16" s="1"/>
    </row>
    <row r="17" spans="1:36" ht="16.5" customHeight="1" x14ac:dyDescent="0.25">
      <c r="A17" s="1"/>
      <c r="B17" s="112"/>
      <c r="C17" s="1"/>
      <c r="D17" s="116"/>
      <c r="E17" s="117"/>
      <c r="F17" s="110"/>
      <c r="G17" s="110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9"/>
      <c r="AE17" s="1"/>
      <c r="AF17" s="1"/>
    </row>
    <row r="18" spans="1:36" ht="16.5" customHeight="1" x14ac:dyDescent="0.25">
      <c r="A18" s="1"/>
      <c r="B18" s="112"/>
      <c r="C18" s="1"/>
      <c r="D18" s="116"/>
      <c r="E18" s="117"/>
      <c r="F18" s="110"/>
      <c r="G18" s="110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9"/>
      <c r="AE18" s="1"/>
      <c r="AF18" s="1"/>
    </row>
    <row r="19" spans="1:36" ht="16.5" customHeight="1" x14ac:dyDescent="0.25">
      <c r="A19" s="1"/>
      <c r="B19" s="112"/>
      <c r="C19" s="1"/>
      <c r="D19" s="116"/>
      <c r="E19" s="117"/>
      <c r="F19" s="110"/>
      <c r="G19" s="110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9"/>
      <c r="AE19" s="1"/>
      <c r="AF19" s="1"/>
    </row>
    <row r="20" spans="1:36" ht="16.5" customHeight="1" x14ac:dyDescent="0.25">
      <c r="A20" s="1"/>
      <c r="B20" s="112"/>
      <c r="C20" s="1"/>
      <c r="D20" s="116"/>
      <c r="E20" s="117"/>
      <c r="F20" s="110"/>
      <c r="G20" s="110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9"/>
      <c r="AE20" s="1"/>
      <c r="AF20" s="1"/>
    </row>
    <row r="21" spans="1:36" ht="16.5" customHeight="1" x14ac:dyDescent="0.25">
      <c r="A21" s="1"/>
      <c r="B21" s="112"/>
      <c r="C21" s="1"/>
      <c r="D21" s="116"/>
      <c r="E21" s="117"/>
      <c r="F21" s="110"/>
      <c r="G21" s="110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9"/>
      <c r="AE21" s="1"/>
      <c r="AF21" s="1"/>
    </row>
    <row r="22" spans="1:36" ht="16.5" customHeight="1" x14ac:dyDescent="0.25">
      <c r="A22" s="1"/>
      <c r="B22" s="112"/>
      <c r="C22" s="1"/>
      <c r="D22" s="116"/>
      <c r="E22" s="117"/>
      <c r="F22" s="110"/>
      <c r="G22" s="110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9"/>
      <c r="AE22" s="1"/>
      <c r="AF22" s="1"/>
    </row>
    <row r="23" spans="1:36" ht="16.5" customHeight="1" x14ac:dyDescent="0.25">
      <c r="A23" s="1"/>
      <c r="B23" s="112"/>
      <c r="C23" s="1"/>
      <c r="D23" s="116"/>
      <c r="E23" s="117"/>
      <c r="F23" s="110"/>
      <c r="G23" s="110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9"/>
      <c r="AE23" s="1"/>
      <c r="AF23" s="1"/>
    </row>
    <row r="24" spans="1:36" ht="16.5" customHeight="1" x14ac:dyDescent="0.25">
      <c r="A24" s="1"/>
      <c r="B24" s="112"/>
      <c r="C24" s="1"/>
      <c r="D24" s="116"/>
      <c r="E24" s="117"/>
      <c r="F24" s="110"/>
      <c r="G24" s="110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  <c r="AE24" s="1"/>
      <c r="AF24" s="1"/>
    </row>
    <row r="25" spans="1:36" ht="16.5" customHeight="1" x14ac:dyDescent="0.25">
      <c r="A25" s="1"/>
      <c r="B25" s="112"/>
      <c r="C25" s="1"/>
      <c r="D25" s="116"/>
      <c r="E25" s="117"/>
      <c r="F25" s="110"/>
      <c r="G25" s="110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9"/>
      <c r="AE25" s="1"/>
      <c r="AF25" s="1"/>
    </row>
    <row r="26" spans="1:36" ht="16.5" customHeight="1" x14ac:dyDescent="0.25">
      <c r="A26" s="1"/>
      <c r="B26" s="112"/>
      <c r="C26" s="1"/>
      <c r="D26" s="116"/>
      <c r="E26" s="117"/>
      <c r="F26" s="110"/>
      <c r="G26" s="110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9"/>
      <c r="AE26" s="1"/>
      <c r="AF26" s="1"/>
    </row>
    <row r="27" spans="1:36" ht="17.25" customHeight="1" thickBot="1" x14ac:dyDescent="0.3">
      <c r="A27" s="1"/>
      <c r="B27" s="113"/>
      <c r="C27" s="1"/>
      <c r="D27" s="118"/>
      <c r="E27" s="119"/>
      <c r="F27" s="18" t="str">
        <f t="shared" ref="F27:I27" si="15">IF(OR(TRIM(F10)=0,TRIM(F10)=""),"",IF(IFERROR(TRIM(INDEX(QryItemNamed,MATCH(TRIM(F10),ITEM,0),3)),"")="LS","",IFERROR(TRIM(INDEX(QryItemNamed,MATCH(TRIM(F10),ITEM,0),3)),"")))</f>
        <v/>
      </c>
      <c r="G27" s="18" t="str">
        <f t="shared" ref="G27" si="16">IF(OR(TRIM(G10)=0,TRIM(G10)=""),"",IF(IFERROR(TRIM(INDEX(QryItemNamed,MATCH(TRIM(G10),ITEM,0),3)),"")="LS","",IFERROR(TRIM(INDEX(QryItemNamed,MATCH(TRIM(G10),ITEM,0),3)),"")))</f>
        <v/>
      </c>
      <c r="H27" s="43" t="str">
        <f t="shared" si="15"/>
        <v>CY</v>
      </c>
      <c r="I27" s="43" t="str">
        <f t="shared" si="15"/>
        <v/>
      </c>
      <c r="J27" s="43" t="str">
        <f t="shared" ref="J27:AD27" si="17">IF(OR(TRIM(J10)=0,TRIM(J10)=""),"",IF(IFERROR(TRIM(INDEX(QryItemNamed,MATCH(TRIM(J10),ITEM,0),3)),"")="LS","",IFERROR(TRIM(INDEX(QryItemNamed,MATCH(TRIM(J10),ITEM,0),3)),"")))</f>
        <v>SY</v>
      </c>
      <c r="K27" s="43" t="str">
        <f t="shared" si="17"/>
        <v>CY</v>
      </c>
      <c r="L27" s="43" t="str">
        <f t="shared" si="17"/>
        <v>CY</v>
      </c>
      <c r="M27" s="43"/>
      <c r="N27" s="43" t="str">
        <f t="shared" si="17"/>
        <v>FT</v>
      </c>
      <c r="O27" s="43" t="str">
        <f t="shared" si="17"/>
        <v/>
      </c>
      <c r="P27" s="43" t="str">
        <f t="shared" si="17"/>
        <v>FT</v>
      </c>
      <c r="Q27" s="43" t="str">
        <f t="shared" si="17"/>
        <v>EACH</v>
      </c>
      <c r="R27" s="43" t="str">
        <f t="shared" si="17"/>
        <v/>
      </c>
      <c r="S27" s="43" t="str">
        <f t="shared" si="17"/>
        <v>MSF</v>
      </c>
      <c r="T27" s="43" t="str">
        <f t="shared" si="17"/>
        <v/>
      </c>
      <c r="U27" s="43" t="str">
        <f t="shared" ref="U27" si="18">IF(OR(TRIM(U10)=0,TRIM(U10)=""),"",IF(IFERROR(TRIM(INDEX(QryItemNamed,MATCH(TRIM(U10),ITEM,0),3)),"")="LS","",IFERROR(TRIM(INDEX(QryItemNamed,MATCH(TRIM(U10),ITEM,0),3)),"")))</f>
        <v>SY</v>
      </c>
      <c r="V27" s="43" t="str">
        <f t="shared" si="17"/>
        <v/>
      </c>
      <c r="W27" s="43" t="str">
        <f t="shared" si="17"/>
        <v>SY</v>
      </c>
      <c r="X27" s="43" t="str">
        <f t="shared" ref="X27" si="19">IF(OR(TRIM(X10)=0,TRIM(X10)=""),"",IF(IFERROR(TRIM(INDEX(QryItemNamed,MATCH(TRIM(X10),ITEM,0),3)),"")="LS","",IFERROR(TRIM(INDEX(QryItemNamed,MATCH(TRIM(X10),ITEM,0),3)),"")))</f>
        <v/>
      </c>
      <c r="Y27" s="43" t="str">
        <f t="shared" ref="Y27" si="20">IF(OR(TRIM(Y10)=0,TRIM(Y10)=""),"",IF(IFERROR(TRIM(INDEX(QryItemNamed,MATCH(TRIM(Y10),ITEM,0),3)),"")="LS","",IFERROR(TRIM(INDEX(QryItemNamed,MATCH(TRIM(Y10),ITEM,0),3)),"")))</f>
        <v/>
      </c>
      <c r="Z27" s="43" t="str">
        <f t="shared" si="17"/>
        <v/>
      </c>
      <c r="AA27" s="43" t="str">
        <f t="shared" si="17"/>
        <v/>
      </c>
      <c r="AB27" s="43" t="str">
        <f t="shared" si="17"/>
        <v/>
      </c>
      <c r="AC27" s="43" t="str">
        <f t="shared" si="17"/>
        <v/>
      </c>
      <c r="AD27" s="44" t="str">
        <f t="shared" si="17"/>
        <v/>
      </c>
      <c r="AE27" s="1"/>
      <c r="AF27" s="1"/>
    </row>
    <row r="28" spans="1:36" x14ac:dyDescent="0.25">
      <c r="A28" s="1"/>
      <c r="B28" s="19"/>
      <c r="C28" s="1"/>
      <c r="D28" s="126" t="str">
        <f>IF(E28&lt;&gt;"",#REF!-E28,"")</f>
        <v/>
      </c>
      <c r="E28" s="127"/>
      <c r="F28" s="20"/>
      <c r="G28" s="20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6"/>
      <c r="AE28" s="1"/>
      <c r="AF28" s="1"/>
    </row>
    <row r="29" spans="1:36" x14ac:dyDescent="0.25">
      <c r="A29" s="1"/>
      <c r="B29" s="21"/>
      <c r="C29" s="1"/>
      <c r="D29" s="124" t="s">
        <v>21</v>
      </c>
      <c r="E29" s="125"/>
      <c r="F29" s="22"/>
      <c r="G29" s="22"/>
      <c r="H29" s="47">
        <v>849</v>
      </c>
      <c r="I29" s="47"/>
      <c r="J29" s="47">
        <v>42</v>
      </c>
      <c r="K29" s="47">
        <v>135</v>
      </c>
      <c r="L29" s="47">
        <v>849</v>
      </c>
      <c r="M29" s="47"/>
      <c r="N29" s="47">
        <v>387</v>
      </c>
      <c r="O29" s="47"/>
      <c r="P29" s="47">
        <v>235</v>
      </c>
      <c r="Q29" s="47">
        <v>2</v>
      </c>
      <c r="R29" s="48"/>
      <c r="S29" s="49"/>
      <c r="T29" s="48"/>
      <c r="U29" s="47">
        <v>599</v>
      </c>
      <c r="V29" s="47"/>
      <c r="W29" s="47">
        <v>599</v>
      </c>
      <c r="X29" s="48"/>
      <c r="Y29" s="48"/>
      <c r="Z29" s="48"/>
      <c r="AA29" s="48"/>
      <c r="AB29" s="48"/>
      <c r="AC29" s="48"/>
      <c r="AD29" s="50"/>
      <c r="AE29" s="1"/>
      <c r="AF29" s="1"/>
    </row>
    <row r="30" spans="1:36" x14ac:dyDescent="0.25">
      <c r="A30" s="1"/>
      <c r="B30" s="21"/>
      <c r="C30" s="1"/>
      <c r="D30" s="128"/>
      <c r="E30" s="129"/>
      <c r="F30" s="23"/>
      <c r="G30" s="23"/>
      <c r="H30" s="51"/>
      <c r="I30" s="51"/>
      <c r="J30" s="47"/>
      <c r="K30" s="47"/>
      <c r="L30" s="47"/>
      <c r="M30" s="47"/>
      <c r="N30" s="47"/>
      <c r="O30" s="47"/>
      <c r="P30" s="47"/>
      <c r="Q30" s="48"/>
      <c r="R30" s="48"/>
      <c r="S30" s="49"/>
      <c r="T30" s="49"/>
      <c r="U30" s="52"/>
      <c r="V30" s="52"/>
      <c r="W30" s="52"/>
      <c r="X30" s="49"/>
      <c r="Y30" s="49"/>
      <c r="Z30" s="49"/>
      <c r="AA30" s="49"/>
      <c r="AB30" s="49"/>
      <c r="AC30" s="49"/>
      <c r="AD30" s="53"/>
      <c r="AE30" s="1"/>
      <c r="AF30" s="1"/>
      <c r="AJ30" s="96"/>
    </row>
    <row r="31" spans="1:36" x14ac:dyDescent="0.25">
      <c r="A31" s="1"/>
      <c r="B31" s="21"/>
      <c r="C31" s="1"/>
      <c r="D31" s="124" t="s">
        <v>22</v>
      </c>
      <c r="E31" s="125"/>
      <c r="F31" s="22"/>
      <c r="G31" s="22"/>
      <c r="H31" s="47"/>
      <c r="I31" s="47"/>
      <c r="J31" s="47"/>
      <c r="K31" s="47"/>
      <c r="L31" s="47"/>
      <c r="M31" s="47"/>
      <c r="N31" s="47"/>
      <c r="O31" s="47"/>
      <c r="P31" s="47"/>
      <c r="Q31" s="48"/>
      <c r="R31" s="48"/>
      <c r="S31" s="48">
        <f>13.5+17.4</f>
        <v>30.9</v>
      </c>
      <c r="T31" s="49"/>
      <c r="U31" s="52"/>
      <c r="V31" s="52"/>
      <c r="W31" s="47">
        <f>1498+1944</f>
        <v>3442</v>
      </c>
      <c r="X31" s="49"/>
      <c r="Y31" s="52"/>
      <c r="Z31" s="49"/>
      <c r="AA31" s="49"/>
      <c r="AB31" s="49"/>
      <c r="AC31" s="49"/>
      <c r="AD31" s="53"/>
      <c r="AE31" s="1"/>
      <c r="AF31" s="1"/>
    </row>
    <row r="32" spans="1:36" x14ac:dyDescent="0.25">
      <c r="A32" s="1"/>
      <c r="B32" s="21"/>
      <c r="C32" s="1"/>
      <c r="D32" s="128"/>
      <c r="E32" s="129"/>
      <c r="F32" s="22"/>
      <c r="G32" s="22"/>
      <c r="H32" s="47"/>
      <c r="I32" s="47"/>
      <c r="J32" s="47"/>
      <c r="K32" s="47"/>
      <c r="L32" s="47"/>
      <c r="M32" s="47"/>
      <c r="N32" s="47"/>
      <c r="O32" s="47"/>
      <c r="P32" s="47"/>
      <c r="Q32" s="48"/>
      <c r="R32" s="48"/>
      <c r="S32" s="49"/>
      <c r="T32" s="48"/>
      <c r="U32" s="47"/>
      <c r="V32" s="52"/>
      <c r="W32" s="52"/>
      <c r="X32" s="49"/>
      <c r="Y32" s="49"/>
      <c r="Z32" s="49"/>
      <c r="AA32" s="49"/>
      <c r="AB32" s="49"/>
      <c r="AC32" s="49"/>
      <c r="AD32" s="53"/>
      <c r="AE32" s="1"/>
      <c r="AF32" s="1"/>
    </row>
    <row r="33" spans="1:32" x14ac:dyDescent="0.25">
      <c r="A33" s="1"/>
      <c r="B33" s="21"/>
      <c r="C33" s="1"/>
      <c r="D33" s="124" t="s">
        <v>23</v>
      </c>
      <c r="E33" s="125"/>
      <c r="F33" s="23"/>
      <c r="G33" s="23"/>
      <c r="H33" s="51"/>
      <c r="I33" s="51"/>
      <c r="J33" s="47"/>
      <c r="K33" s="47"/>
      <c r="L33" s="47"/>
      <c r="M33" s="47"/>
      <c r="N33" s="47"/>
      <c r="O33" s="47"/>
      <c r="P33" s="47"/>
      <c r="Q33" s="48"/>
      <c r="R33" s="48"/>
      <c r="S33" s="48">
        <f>17.3+23.3</f>
        <v>40.6</v>
      </c>
      <c r="T33" s="48"/>
      <c r="U33" s="52"/>
      <c r="V33" s="52"/>
      <c r="W33" s="52">
        <f>1921+2583</f>
        <v>4504</v>
      </c>
      <c r="X33" s="49"/>
      <c r="Y33" s="49"/>
      <c r="Z33" s="49"/>
      <c r="AA33" s="49"/>
      <c r="AB33" s="49"/>
      <c r="AC33" s="49"/>
      <c r="AD33" s="53"/>
      <c r="AE33" s="1"/>
      <c r="AF33" s="1"/>
    </row>
    <row r="34" spans="1:32" x14ac:dyDescent="0.25">
      <c r="A34" s="1"/>
      <c r="B34" s="21"/>
      <c r="C34" s="1"/>
      <c r="D34" s="128"/>
      <c r="E34" s="129"/>
      <c r="F34" s="22"/>
      <c r="G34" s="22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52"/>
      <c r="V34" s="52"/>
      <c r="W34" s="52"/>
      <c r="X34" s="49"/>
      <c r="Y34" s="49"/>
      <c r="Z34" s="49"/>
      <c r="AA34" s="49"/>
      <c r="AB34" s="49"/>
      <c r="AC34" s="49"/>
      <c r="AD34" s="53"/>
      <c r="AE34" s="1"/>
      <c r="AF34" s="1"/>
    </row>
    <row r="35" spans="1:32" x14ac:dyDescent="0.25">
      <c r="A35" s="1"/>
      <c r="B35" s="21"/>
      <c r="C35" s="1"/>
      <c r="D35" s="124" t="s">
        <v>24</v>
      </c>
      <c r="E35" s="125"/>
      <c r="F35" s="22"/>
      <c r="G35" s="22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>
        <f>3</f>
        <v>3</v>
      </c>
      <c r="T35" s="48"/>
      <c r="U35" s="47"/>
      <c r="V35" s="52"/>
      <c r="W35" s="52">
        <f>323</f>
        <v>323</v>
      </c>
      <c r="X35" s="49"/>
      <c r="Y35" s="49"/>
      <c r="Z35" s="49"/>
      <c r="AA35" s="49"/>
      <c r="AB35" s="49"/>
      <c r="AC35" s="49"/>
      <c r="AD35" s="53"/>
      <c r="AE35" s="1"/>
      <c r="AF35" s="1"/>
    </row>
    <row r="36" spans="1:32" x14ac:dyDescent="0.25">
      <c r="A36" s="1"/>
      <c r="B36" s="21"/>
      <c r="C36" s="1"/>
      <c r="D36" s="120"/>
      <c r="E36" s="121"/>
      <c r="F36" s="22"/>
      <c r="G36" s="22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9"/>
      <c r="T36" s="48"/>
      <c r="U36" s="47"/>
      <c r="V36" s="52"/>
      <c r="W36" s="52"/>
      <c r="X36" s="49"/>
      <c r="Y36" s="49"/>
      <c r="Z36" s="49"/>
      <c r="AA36" s="49"/>
      <c r="AB36" s="49"/>
      <c r="AC36" s="49"/>
      <c r="AD36" s="53"/>
      <c r="AE36" s="1"/>
      <c r="AF36" s="1"/>
    </row>
    <row r="37" spans="1:32" x14ac:dyDescent="0.25">
      <c r="A37" s="1"/>
      <c r="B37" s="21"/>
      <c r="C37" s="1"/>
      <c r="D37" s="122"/>
      <c r="E37" s="123"/>
      <c r="F37" s="22"/>
      <c r="G37" s="22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9"/>
      <c r="T37" s="48"/>
      <c r="U37" s="48"/>
      <c r="V37" s="49"/>
      <c r="W37" s="49"/>
      <c r="X37" s="49"/>
      <c r="Y37" s="49"/>
      <c r="Z37" s="49"/>
      <c r="AA37" s="49"/>
      <c r="AB37" s="49"/>
      <c r="AC37" s="49"/>
      <c r="AD37" s="53"/>
      <c r="AE37" s="1"/>
      <c r="AF37" s="1"/>
    </row>
    <row r="38" spans="1:32" x14ac:dyDescent="0.25">
      <c r="A38" s="1"/>
      <c r="B38" s="21"/>
      <c r="C38" s="1"/>
      <c r="D38" s="120"/>
      <c r="E38" s="121"/>
      <c r="F38" s="22"/>
      <c r="G38" s="22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9"/>
      <c r="T38" s="48"/>
      <c r="U38" s="48"/>
      <c r="V38" s="49"/>
      <c r="W38" s="49"/>
      <c r="X38" s="49"/>
      <c r="Y38" s="49"/>
      <c r="Z38" s="49"/>
      <c r="AA38" s="49"/>
      <c r="AB38" s="49"/>
      <c r="AC38" s="49"/>
      <c r="AD38" s="53"/>
      <c r="AE38" s="1"/>
      <c r="AF38" s="1"/>
    </row>
    <row r="39" spans="1:32" x14ac:dyDescent="0.25">
      <c r="A39" s="1"/>
      <c r="B39" s="21"/>
      <c r="C39" s="1"/>
      <c r="D39" s="122"/>
      <c r="E39" s="123"/>
      <c r="F39" s="22"/>
      <c r="G39" s="22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53"/>
      <c r="AE39" s="1"/>
      <c r="AF39" s="1"/>
    </row>
    <row r="40" spans="1:32" x14ac:dyDescent="0.25">
      <c r="A40" s="1"/>
      <c r="B40" s="21"/>
      <c r="C40" s="1"/>
      <c r="D40" s="120"/>
      <c r="E40" s="121"/>
      <c r="F40" s="22"/>
      <c r="G40" s="22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49"/>
      <c r="X40" s="49"/>
      <c r="Y40" s="49"/>
      <c r="Z40" s="49"/>
      <c r="AA40" s="49"/>
      <c r="AB40" s="49"/>
      <c r="AC40" s="49"/>
      <c r="AD40" s="53"/>
      <c r="AE40" s="1"/>
      <c r="AF40" s="1"/>
    </row>
    <row r="41" spans="1:32" x14ac:dyDescent="0.25">
      <c r="A41" s="1"/>
      <c r="B41" s="21"/>
      <c r="C41" s="1"/>
      <c r="D41" s="122"/>
      <c r="E41" s="123"/>
      <c r="F41" s="24"/>
      <c r="G41" s="2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5"/>
      <c r="T41" s="54"/>
      <c r="U41" s="54"/>
      <c r="V41" s="55"/>
      <c r="W41" s="55"/>
      <c r="X41" s="55"/>
      <c r="Y41" s="55"/>
      <c r="Z41" s="55"/>
      <c r="AA41" s="55"/>
      <c r="AB41" s="55"/>
      <c r="AC41" s="55"/>
      <c r="AD41" s="56"/>
      <c r="AE41" s="1"/>
      <c r="AF41" s="1"/>
    </row>
    <row r="42" spans="1:32" x14ac:dyDescent="0.25">
      <c r="A42" s="1"/>
      <c r="B42" s="21"/>
      <c r="C42" s="1"/>
      <c r="D42" s="120"/>
      <c r="E42" s="121"/>
      <c r="F42" s="26"/>
      <c r="G42" s="26"/>
      <c r="H42" s="57"/>
      <c r="I42" s="57"/>
      <c r="J42" s="58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56"/>
      <c r="AE42" s="1"/>
      <c r="AF42" s="1"/>
    </row>
    <row r="43" spans="1:32" x14ac:dyDescent="0.25">
      <c r="A43" s="1"/>
      <c r="B43" s="21"/>
      <c r="C43" s="1"/>
      <c r="D43" s="122"/>
      <c r="E43" s="123"/>
      <c r="F43" s="28"/>
      <c r="G43" s="28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56"/>
      <c r="AE43" s="1"/>
      <c r="AF43" s="1"/>
    </row>
    <row r="44" spans="1:32" x14ac:dyDescent="0.25">
      <c r="A44" s="1"/>
      <c r="B44" s="21"/>
      <c r="C44" s="1"/>
      <c r="D44" s="120"/>
      <c r="E44" s="121"/>
      <c r="F44" s="29"/>
      <c r="G44" s="29"/>
      <c r="H44" s="63"/>
      <c r="I44" s="63"/>
      <c r="J44" s="64"/>
      <c r="K44" s="64"/>
      <c r="L44" s="64"/>
      <c r="M44" s="65"/>
      <c r="N44" s="64"/>
      <c r="O44" s="64"/>
      <c r="P44" s="64"/>
      <c r="Q44" s="64"/>
      <c r="R44" s="64"/>
      <c r="S44" s="66"/>
      <c r="T44" s="64"/>
      <c r="U44" s="64"/>
      <c r="V44" s="66"/>
      <c r="W44" s="66"/>
      <c r="X44" s="66"/>
      <c r="Y44" s="66"/>
      <c r="Z44" s="66"/>
      <c r="AA44" s="66"/>
      <c r="AB44" s="66"/>
      <c r="AC44" s="66"/>
      <c r="AD44" s="67"/>
      <c r="AE44" s="1"/>
      <c r="AF44" s="1"/>
    </row>
    <row r="45" spans="1:32" x14ac:dyDescent="0.25">
      <c r="A45" s="1"/>
      <c r="B45" s="21"/>
      <c r="C45" s="1"/>
      <c r="D45" s="122"/>
      <c r="E45" s="123"/>
      <c r="F45" s="30"/>
      <c r="G45" s="30"/>
      <c r="H45" s="68"/>
      <c r="I45" s="68"/>
      <c r="J45" s="69"/>
      <c r="K45" s="69"/>
      <c r="L45" s="69"/>
      <c r="M45" s="70"/>
      <c r="N45" s="69"/>
      <c r="O45" s="69"/>
      <c r="P45" s="69"/>
      <c r="Q45" s="69"/>
      <c r="R45" s="69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2"/>
      <c r="AE45" s="1"/>
      <c r="AF45" s="1"/>
    </row>
    <row r="46" spans="1:32" x14ac:dyDescent="0.25">
      <c r="A46" s="1"/>
      <c r="B46" s="21"/>
      <c r="C46" s="1"/>
      <c r="D46" s="122"/>
      <c r="E46" s="123"/>
      <c r="F46" s="30"/>
      <c r="G46" s="30"/>
      <c r="H46" s="68"/>
      <c r="I46" s="68"/>
      <c r="J46" s="69"/>
      <c r="K46" s="69"/>
      <c r="L46" s="69"/>
      <c r="M46" s="70"/>
      <c r="N46" s="69"/>
      <c r="O46" s="69"/>
      <c r="P46" s="69"/>
      <c r="Q46" s="69"/>
      <c r="R46" s="69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2"/>
      <c r="AE46" s="1"/>
      <c r="AF46" s="1"/>
    </row>
    <row r="47" spans="1:32" x14ac:dyDescent="0.25">
      <c r="A47" s="1"/>
      <c r="B47" s="21"/>
      <c r="C47" s="1"/>
      <c r="D47" s="120"/>
      <c r="E47" s="121"/>
      <c r="F47" s="31"/>
      <c r="G47" s="31"/>
      <c r="H47" s="73"/>
      <c r="I47" s="73"/>
      <c r="J47" s="74"/>
      <c r="K47" s="74"/>
      <c r="L47" s="74"/>
      <c r="M47" s="75"/>
      <c r="N47" s="74"/>
      <c r="O47" s="74"/>
      <c r="P47" s="74"/>
      <c r="Q47" s="74"/>
      <c r="R47" s="74"/>
      <c r="S47" s="55"/>
      <c r="T47" s="74"/>
      <c r="U47" s="74"/>
      <c r="V47" s="55"/>
      <c r="W47" s="55"/>
      <c r="X47" s="55"/>
      <c r="Y47" s="55"/>
      <c r="Z47" s="55"/>
      <c r="AA47" s="55"/>
      <c r="AB47" s="55"/>
      <c r="AC47" s="55"/>
      <c r="AD47" s="56"/>
      <c r="AE47" s="1"/>
      <c r="AF47" s="1"/>
    </row>
    <row r="48" spans="1:32" x14ac:dyDescent="0.25">
      <c r="A48" s="1"/>
      <c r="B48" s="21"/>
      <c r="C48" s="1"/>
      <c r="D48" s="122"/>
      <c r="E48" s="123"/>
      <c r="F48" s="32"/>
      <c r="G48" s="32"/>
      <c r="H48" s="76"/>
      <c r="I48" s="76"/>
      <c r="J48" s="77"/>
      <c r="K48" s="77"/>
      <c r="L48" s="77"/>
      <c r="M48" s="78"/>
      <c r="N48" s="77"/>
      <c r="O48" s="77"/>
      <c r="P48" s="77"/>
      <c r="Q48" s="77"/>
      <c r="R48" s="77"/>
      <c r="S48" s="79"/>
      <c r="T48" s="77"/>
      <c r="U48" s="77"/>
      <c r="V48" s="79"/>
      <c r="W48" s="79"/>
      <c r="X48" s="79"/>
      <c r="Y48" s="79"/>
      <c r="Z48" s="79"/>
      <c r="AA48" s="79"/>
      <c r="AB48" s="79"/>
      <c r="AC48" s="79"/>
      <c r="AD48" s="80"/>
      <c r="AE48" s="1"/>
      <c r="AF48" s="1"/>
    </row>
    <row r="49" spans="1:32" x14ac:dyDescent="0.25">
      <c r="A49" s="1"/>
      <c r="B49" s="21"/>
      <c r="C49" s="1"/>
      <c r="D49" s="120"/>
      <c r="E49" s="121"/>
      <c r="F49" s="33"/>
      <c r="G49" s="33"/>
      <c r="H49" s="81"/>
      <c r="I49" s="81"/>
      <c r="J49" s="82"/>
      <c r="K49" s="82"/>
      <c r="L49" s="82"/>
      <c r="M49" s="83"/>
      <c r="N49" s="82"/>
      <c r="O49" s="83"/>
      <c r="P49" s="83"/>
      <c r="Q49" s="82"/>
      <c r="R49" s="82"/>
      <c r="S49" s="84"/>
      <c r="T49" s="82"/>
      <c r="U49" s="82"/>
      <c r="V49" s="84"/>
      <c r="W49" s="84"/>
      <c r="X49" s="84"/>
      <c r="Y49" s="84"/>
      <c r="Z49" s="84"/>
      <c r="AA49" s="84"/>
      <c r="AB49" s="84"/>
      <c r="AC49" s="84"/>
      <c r="AD49" s="85"/>
      <c r="AE49" s="1"/>
      <c r="AF49" s="1"/>
    </row>
    <row r="50" spans="1:32" x14ac:dyDescent="0.25">
      <c r="A50" s="1"/>
      <c r="B50" s="21"/>
      <c r="C50" s="1"/>
      <c r="D50" s="122"/>
      <c r="E50" s="123"/>
      <c r="F50" s="34"/>
      <c r="G50" s="34"/>
      <c r="H50" s="86"/>
      <c r="I50" s="86"/>
      <c r="J50" s="87"/>
      <c r="K50" s="87"/>
      <c r="L50" s="87"/>
      <c r="M50" s="88"/>
      <c r="N50" s="87"/>
      <c r="O50" s="87"/>
      <c r="P50" s="87"/>
      <c r="Q50" s="87"/>
      <c r="R50" s="87"/>
      <c r="S50" s="87"/>
      <c r="T50" s="69"/>
      <c r="U50" s="69"/>
      <c r="V50" s="55"/>
      <c r="W50" s="55"/>
      <c r="X50" s="55"/>
      <c r="Y50" s="55"/>
      <c r="Z50" s="55"/>
      <c r="AA50" s="55"/>
      <c r="AB50" s="55"/>
      <c r="AC50" s="55"/>
      <c r="AD50" s="56"/>
      <c r="AE50" s="1"/>
      <c r="AF50" s="1"/>
    </row>
    <row r="51" spans="1:32" x14ac:dyDescent="0.25">
      <c r="A51" s="1"/>
      <c r="B51" s="21"/>
      <c r="C51" s="1"/>
      <c r="D51" s="120"/>
      <c r="E51" s="121"/>
      <c r="F51" s="26"/>
      <c r="G51" s="26"/>
      <c r="H51" s="57"/>
      <c r="I51" s="57"/>
      <c r="J51" s="58"/>
      <c r="K51" s="59"/>
      <c r="L51" s="59"/>
      <c r="M51" s="59"/>
      <c r="N51" s="59"/>
      <c r="O51" s="59"/>
      <c r="P51" s="59"/>
      <c r="Q51" s="59"/>
      <c r="R51" s="59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89"/>
      <c r="AE51" s="1"/>
      <c r="AF51" s="1"/>
    </row>
    <row r="52" spans="1:32" x14ac:dyDescent="0.25">
      <c r="A52" s="1"/>
      <c r="B52" s="21"/>
      <c r="C52" s="1"/>
      <c r="D52" s="122"/>
      <c r="E52" s="123"/>
      <c r="F52" s="30"/>
      <c r="G52" s="30"/>
      <c r="H52" s="68"/>
      <c r="I52" s="68"/>
      <c r="J52" s="69"/>
      <c r="K52" s="69"/>
      <c r="L52" s="69"/>
      <c r="M52" s="70"/>
      <c r="N52" s="69"/>
      <c r="O52" s="69"/>
      <c r="P52" s="69"/>
      <c r="Q52" s="69"/>
      <c r="R52" s="69"/>
      <c r="S52" s="71"/>
      <c r="T52" s="69"/>
      <c r="U52" s="69"/>
      <c r="V52" s="71"/>
      <c r="W52" s="71"/>
      <c r="X52" s="71"/>
      <c r="Y52" s="71"/>
      <c r="Z52" s="71"/>
      <c r="AA52" s="71"/>
      <c r="AB52" s="71"/>
      <c r="AC52" s="71"/>
      <c r="AD52" s="72"/>
      <c r="AE52" s="1"/>
      <c r="AF52" s="1"/>
    </row>
    <row r="53" spans="1:32" x14ac:dyDescent="0.25">
      <c r="A53" s="1"/>
      <c r="B53" s="21"/>
      <c r="C53" s="1"/>
      <c r="D53" s="120"/>
      <c r="E53" s="121"/>
      <c r="F53" s="27"/>
      <c r="G53" s="27"/>
      <c r="H53" s="90"/>
      <c r="I53" s="90"/>
      <c r="J53" s="58"/>
      <c r="K53" s="58"/>
      <c r="L53" s="58"/>
      <c r="M53" s="91"/>
      <c r="N53" s="58"/>
      <c r="O53" s="58"/>
      <c r="P53" s="58"/>
      <c r="Q53" s="58"/>
      <c r="R53" s="58"/>
      <c r="S53" s="58"/>
      <c r="T53" s="58"/>
      <c r="U53" s="58"/>
      <c r="V53" s="55"/>
      <c r="W53" s="55"/>
      <c r="X53" s="55"/>
      <c r="Y53" s="55"/>
      <c r="Z53" s="55"/>
      <c r="AA53" s="55"/>
      <c r="AB53" s="55"/>
      <c r="AC53" s="55"/>
      <c r="AD53" s="56"/>
      <c r="AE53" s="1"/>
      <c r="AF53" s="1"/>
    </row>
    <row r="54" spans="1:32" x14ac:dyDescent="0.25">
      <c r="A54" s="1"/>
      <c r="B54" s="21"/>
      <c r="C54" s="1"/>
      <c r="D54" s="122"/>
      <c r="E54" s="123"/>
      <c r="F54" s="26"/>
      <c r="G54" s="26"/>
      <c r="H54" s="57"/>
      <c r="I54" s="57"/>
      <c r="J54" s="58"/>
      <c r="K54" s="59"/>
      <c r="L54" s="59"/>
      <c r="M54" s="59"/>
      <c r="N54" s="59"/>
      <c r="O54" s="59"/>
      <c r="P54" s="59"/>
      <c r="Q54" s="59"/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56"/>
      <c r="AE54" s="1"/>
      <c r="AF54" s="1"/>
    </row>
    <row r="55" spans="1:32" x14ac:dyDescent="0.25">
      <c r="A55" s="1"/>
      <c r="B55" s="21"/>
      <c r="C55" s="1"/>
      <c r="D55" s="120"/>
      <c r="E55" s="121"/>
      <c r="F55" s="22"/>
      <c r="G55" s="22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49"/>
      <c r="X55" s="49"/>
      <c r="Y55" s="49"/>
      <c r="Z55" s="49"/>
      <c r="AA55" s="49"/>
      <c r="AB55" s="49"/>
      <c r="AC55" s="49"/>
      <c r="AD55" s="53"/>
      <c r="AE55" s="1"/>
      <c r="AF55" s="1"/>
    </row>
    <row r="56" spans="1:32" x14ac:dyDescent="0.25">
      <c r="A56" s="1"/>
      <c r="B56" s="21"/>
      <c r="C56" s="1"/>
      <c r="D56" s="122"/>
      <c r="E56" s="123"/>
      <c r="F56" s="24"/>
      <c r="G56" s="2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5"/>
      <c r="T56" s="54"/>
      <c r="U56" s="54"/>
      <c r="V56" s="55"/>
      <c r="W56" s="55"/>
      <c r="X56" s="55"/>
      <c r="Y56" s="55"/>
      <c r="Z56" s="55"/>
      <c r="AA56" s="55"/>
      <c r="AB56" s="55"/>
      <c r="AC56" s="55"/>
      <c r="AD56" s="56"/>
      <c r="AE56" s="1"/>
      <c r="AF56" s="1"/>
    </row>
    <row r="57" spans="1:32" x14ac:dyDescent="0.25">
      <c r="A57" s="1"/>
      <c r="B57" s="21"/>
      <c r="C57" s="1"/>
      <c r="D57" s="120"/>
      <c r="E57" s="121"/>
      <c r="F57" s="26"/>
      <c r="G57" s="26"/>
      <c r="H57" s="57"/>
      <c r="I57" s="57"/>
      <c r="J57" s="58"/>
      <c r="K57" s="59"/>
      <c r="L57" s="59"/>
      <c r="M57" s="59"/>
      <c r="N57" s="59"/>
      <c r="O57" s="59"/>
      <c r="P57" s="59"/>
      <c r="Q57" s="59"/>
      <c r="R57" s="59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56"/>
      <c r="AE57" s="1"/>
      <c r="AF57" s="1"/>
    </row>
    <row r="58" spans="1:32" x14ac:dyDescent="0.25">
      <c r="A58" s="1"/>
      <c r="B58" s="21"/>
      <c r="C58" s="1"/>
      <c r="D58" s="120"/>
      <c r="E58" s="121"/>
      <c r="F58" s="31"/>
      <c r="G58" s="31"/>
      <c r="H58" s="73"/>
      <c r="I58" s="73"/>
      <c r="J58" s="74"/>
      <c r="K58" s="74"/>
      <c r="L58" s="74"/>
      <c r="M58" s="75"/>
      <c r="N58" s="74"/>
      <c r="O58" s="74"/>
      <c r="P58" s="74"/>
      <c r="Q58" s="74"/>
      <c r="R58" s="74"/>
      <c r="S58" s="55"/>
      <c r="T58" s="74"/>
      <c r="U58" s="74"/>
      <c r="V58" s="55"/>
      <c r="W58" s="55"/>
      <c r="X58" s="55"/>
      <c r="Y58" s="55"/>
      <c r="Z58" s="55"/>
      <c r="AA58" s="55"/>
      <c r="AB58" s="55"/>
      <c r="AC58" s="55"/>
      <c r="AD58" s="56"/>
      <c r="AE58" s="1"/>
      <c r="AF58" s="1"/>
    </row>
    <row r="59" spans="1:32" x14ac:dyDescent="0.25">
      <c r="A59" s="1"/>
      <c r="B59" s="21"/>
      <c r="C59" s="1"/>
      <c r="D59" s="122"/>
      <c r="E59" s="123"/>
      <c r="F59" s="32"/>
      <c r="G59" s="32"/>
      <c r="H59" s="76"/>
      <c r="I59" s="76"/>
      <c r="J59" s="77"/>
      <c r="K59" s="77"/>
      <c r="L59" s="77"/>
      <c r="M59" s="78"/>
      <c r="N59" s="77"/>
      <c r="O59" s="77"/>
      <c r="P59" s="77"/>
      <c r="Q59" s="77"/>
      <c r="R59" s="77"/>
      <c r="S59" s="79"/>
      <c r="T59" s="77"/>
      <c r="U59" s="77"/>
      <c r="V59" s="79"/>
      <c r="W59" s="79"/>
      <c r="X59" s="79"/>
      <c r="Y59" s="79"/>
      <c r="Z59" s="79"/>
      <c r="AA59" s="79"/>
      <c r="AB59" s="79"/>
      <c r="AC59" s="79"/>
      <c r="AD59" s="80"/>
      <c r="AE59" s="1"/>
      <c r="AF59" s="1"/>
    </row>
    <row r="60" spans="1:32" x14ac:dyDescent="0.25">
      <c r="A60" s="1"/>
      <c r="B60" s="21"/>
      <c r="C60" s="1"/>
      <c r="D60" s="120"/>
      <c r="E60" s="121"/>
      <c r="F60" s="33"/>
      <c r="G60" s="33"/>
      <c r="H60" s="81"/>
      <c r="I60" s="81"/>
      <c r="J60" s="82"/>
      <c r="K60" s="82"/>
      <c r="L60" s="82"/>
      <c r="M60" s="83"/>
      <c r="N60" s="82"/>
      <c r="O60" s="83"/>
      <c r="P60" s="83"/>
      <c r="Q60" s="82"/>
      <c r="R60" s="82"/>
      <c r="S60" s="84"/>
      <c r="T60" s="82"/>
      <c r="U60" s="82"/>
      <c r="V60" s="84"/>
      <c r="W60" s="84"/>
      <c r="X60" s="84"/>
      <c r="Y60" s="84"/>
      <c r="Z60" s="84"/>
      <c r="AA60" s="84"/>
      <c r="AB60" s="84"/>
      <c r="AC60" s="84"/>
      <c r="AD60" s="85"/>
      <c r="AE60" s="1"/>
      <c r="AF60" s="1"/>
    </row>
    <row r="61" spans="1:32" x14ac:dyDescent="0.25">
      <c r="A61" s="1"/>
      <c r="B61" s="21"/>
      <c r="C61" s="1"/>
      <c r="D61" s="122"/>
      <c r="E61" s="123"/>
      <c r="F61" s="34"/>
      <c r="G61" s="34"/>
      <c r="H61" s="86"/>
      <c r="I61" s="86"/>
      <c r="J61" s="87"/>
      <c r="K61" s="87"/>
      <c r="L61" s="87"/>
      <c r="M61" s="88"/>
      <c r="N61" s="87"/>
      <c r="O61" s="87"/>
      <c r="P61" s="87"/>
      <c r="Q61" s="87"/>
      <c r="R61" s="87"/>
      <c r="S61" s="87"/>
      <c r="T61" s="69"/>
      <c r="U61" s="69"/>
      <c r="V61" s="55"/>
      <c r="W61" s="55"/>
      <c r="X61" s="55"/>
      <c r="Y61" s="55"/>
      <c r="Z61" s="55"/>
      <c r="AA61" s="55"/>
      <c r="AB61" s="55"/>
      <c r="AC61" s="55"/>
      <c r="AD61" s="56"/>
      <c r="AE61" s="1"/>
      <c r="AF61" s="1"/>
    </row>
    <row r="62" spans="1:32" x14ac:dyDescent="0.25">
      <c r="A62" s="1"/>
      <c r="B62" s="21"/>
      <c r="C62" s="1"/>
      <c r="D62" s="120"/>
      <c r="E62" s="121"/>
      <c r="F62" s="26"/>
      <c r="G62" s="26"/>
      <c r="H62" s="57"/>
      <c r="I62" s="57"/>
      <c r="J62" s="58"/>
      <c r="K62" s="59"/>
      <c r="L62" s="59"/>
      <c r="M62" s="59"/>
      <c r="N62" s="59"/>
      <c r="O62" s="59"/>
      <c r="P62" s="59"/>
      <c r="Q62" s="59"/>
      <c r="R62" s="59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89"/>
      <c r="AE62" s="1"/>
      <c r="AF62" s="1"/>
    </row>
    <row r="63" spans="1:32" x14ac:dyDescent="0.25">
      <c r="A63" s="1"/>
      <c r="B63" s="21"/>
      <c r="C63" s="1"/>
      <c r="D63" s="122"/>
      <c r="E63" s="123"/>
      <c r="F63" s="30"/>
      <c r="G63" s="30"/>
      <c r="H63" s="68"/>
      <c r="I63" s="68"/>
      <c r="J63" s="69"/>
      <c r="K63" s="69"/>
      <c r="L63" s="69"/>
      <c r="M63" s="70"/>
      <c r="N63" s="69"/>
      <c r="O63" s="69"/>
      <c r="P63" s="69"/>
      <c r="Q63" s="69"/>
      <c r="R63" s="69"/>
      <c r="S63" s="71"/>
      <c r="T63" s="69"/>
      <c r="U63" s="69"/>
      <c r="V63" s="71"/>
      <c r="W63" s="71"/>
      <c r="X63" s="71"/>
      <c r="Y63" s="71"/>
      <c r="Z63" s="71"/>
      <c r="AA63" s="71"/>
      <c r="AB63" s="71"/>
      <c r="AC63" s="71"/>
      <c r="AD63" s="72"/>
      <c r="AE63" s="1"/>
      <c r="AF63" s="1"/>
    </row>
    <row r="64" spans="1:32" x14ac:dyDescent="0.25">
      <c r="A64" s="1"/>
      <c r="B64" s="21"/>
      <c r="C64" s="1"/>
      <c r="D64" s="120"/>
      <c r="E64" s="121"/>
      <c r="F64" s="27"/>
      <c r="G64" s="27"/>
      <c r="H64" s="90"/>
      <c r="I64" s="90"/>
      <c r="J64" s="58"/>
      <c r="K64" s="58"/>
      <c r="L64" s="58"/>
      <c r="M64" s="91"/>
      <c r="N64" s="58"/>
      <c r="O64" s="58"/>
      <c r="P64" s="58"/>
      <c r="Q64" s="58"/>
      <c r="R64" s="58"/>
      <c r="S64" s="58"/>
      <c r="T64" s="58"/>
      <c r="U64" s="58"/>
      <c r="V64" s="55"/>
      <c r="W64" s="55"/>
      <c r="X64" s="55"/>
      <c r="Y64" s="55"/>
      <c r="Z64" s="55"/>
      <c r="AA64" s="55"/>
      <c r="AB64" s="55"/>
      <c r="AC64" s="55"/>
      <c r="AD64" s="56"/>
      <c r="AE64" s="1"/>
      <c r="AF64" s="1"/>
    </row>
    <row r="65" spans="1:32" x14ac:dyDescent="0.25">
      <c r="A65" s="1"/>
      <c r="B65" s="21"/>
      <c r="C65" s="1"/>
      <c r="D65" s="122"/>
      <c r="E65" s="123"/>
      <c r="F65" s="26"/>
      <c r="G65" s="26"/>
      <c r="H65" s="57"/>
      <c r="I65" s="57"/>
      <c r="J65" s="58"/>
      <c r="K65" s="59"/>
      <c r="L65" s="59"/>
      <c r="M65" s="59"/>
      <c r="N65" s="59"/>
      <c r="O65" s="59"/>
      <c r="P65" s="59"/>
      <c r="Q65" s="59"/>
      <c r="R65" s="59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56"/>
      <c r="AE65" s="1"/>
      <c r="AF65" s="1"/>
    </row>
    <row r="66" spans="1:32" x14ac:dyDescent="0.25">
      <c r="A66" s="1"/>
      <c r="B66" s="21"/>
      <c r="C66" s="1"/>
      <c r="D66" s="120"/>
      <c r="E66" s="121"/>
      <c r="F66" s="25"/>
      <c r="G66" s="2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6"/>
      <c r="AE66" s="1"/>
      <c r="AF66" s="1"/>
    </row>
    <row r="67" spans="1:32" x14ac:dyDescent="0.25">
      <c r="A67" s="1"/>
      <c r="B67" s="21"/>
      <c r="C67" s="1"/>
      <c r="D67" s="122"/>
      <c r="E67" s="123"/>
      <c r="F67" s="35"/>
      <c r="G67" s="35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3"/>
      <c r="AE67" s="1"/>
      <c r="AF67" s="1"/>
    </row>
    <row r="68" spans="1:32" x14ac:dyDescent="0.25">
      <c r="A68" s="1"/>
      <c r="B68" s="21"/>
      <c r="C68" s="1"/>
      <c r="D68" s="120"/>
      <c r="E68" s="121"/>
      <c r="F68" s="25"/>
      <c r="G68" s="2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6"/>
      <c r="AE68" s="1"/>
      <c r="AF68" s="1"/>
    </row>
    <row r="69" spans="1:32" x14ac:dyDescent="0.25">
      <c r="A69" s="1"/>
      <c r="B69" s="21"/>
      <c r="C69" s="1"/>
      <c r="D69" s="122"/>
      <c r="E69" s="123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38"/>
      <c r="AE69" s="1"/>
      <c r="AF69" s="1"/>
    </row>
    <row r="70" spans="1:32" ht="21" customHeight="1" thickBot="1" x14ac:dyDescent="0.3">
      <c r="A70" s="1"/>
      <c r="B70" s="21"/>
      <c r="C70" s="1"/>
      <c r="D70" s="132" t="s">
        <v>18</v>
      </c>
      <c r="E70" s="133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38"/>
      <c r="AE70" s="1"/>
      <c r="AF70" s="1"/>
    </row>
    <row r="71" spans="1:32" ht="21" customHeight="1" thickBot="1" x14ac:dyDescent="0.3">
      <c r="A71" s="1"/>
      <c r="B71" s="21"/>
      <c r="C71" s="1"/>
      <c r="D71" s="134" t="s">
        <v>16</v>
      </c>
      <c r="E71" s="131"/>
      <c r="F71" s="105"/>
      <c r="G71" s="99"/>
      <c r="H71" s="102">
        <v>574</v>
      </c>
      <c r="I71" s="102"/>
      <c r="J71" s="102">
        <v>29</v>
      </c>
      <c r="K71" s="102">
        <v>93</v>
      </c>
      <c r="L71" s="102">
        <v>574</v>
      </c>
      <c r="M71" s="102"/>
      <c r="N71" s="102">
        <v>192</v>
      </c>
      <c r="O71" s="102"/>
      <c r="P71" s="102">
        <v>125</v>
      </c>
      <c r="Q71" s="102">
        <v>1</v>
      </c>
      <c r="R71" s="102"/>
      <c r="S71" s="102">
        <f>8+19.6+2.2+3</f>
        <v>32.799999999999997</v>
      </c>
      <c r="T71" s="102"/>
      <c r="U71" s="102">
        <v>405</v>
      </c>
      <c r="V71" s="102"/>
      <c r="W71" s="102">
        <f>405+889+2172+244+323</f>
        <v>4033</v>
      </c>
      <c r="X71" s="102"/>
      <c r="Y71" s="102"/>
      <c r="Z71" s="101"/>
      <c r="AA71" s="103"/>
      <c r="AB71" s="103"/>
      <c r="AC71" s="98"/>
      <c r="AD71" s="100"/>
      <c r="AE71" s="1"/>
    </row>
    <row r="72" spans="1:32" ht="21" customHeight="1" thickBot="1" x14ac:dyDescent="0.3">
      <c r="A72" s="1"/>
      <c r="B72" s="36"/>
      <c r="C72" s="1"/>
      <c r="D72" s="134" t="s">
        <v>19</v>
      </c>
      <c r="E72" s="131"/>
      <c r="F72" s="105"/>
      <c r="G72" s="99"/>
      <c r="H72" s="102">
        <v>275</v>
      </c>
      <c r="I72" s="102"/>
      <c r="J72" s="102">
        <v>13</v>
      </c>
      <c r="K72" s="102">
        <v>42</v>
      </c>
      <c r="L72" s="102">
        <v>275</v>
      </c>
      <c r="M72" s="102"/>
      <c r="N72" s="102">
        <v>195</v>
      </c>
      <c r="O72" s="102"/>
      <c r="P72" s="102">
        <v>110</v>
      </c>
      <c r="Q72" s="102">
        <v>1</v>
      </c>
      <c r="R72" s="102"/>
      <c r="S72" s="102">
        <f>13.5+17.4+7.2+2.1+1.5</f>
        <v>41.7</v>
      </c>
      <c r="T72" s="102"/>
      <c r="U72" s="102">
        <v>194</v>
      </c>
      <c r="V72" s="102"/>
      <c r="W72" s="102">
        <f>194+1498+1944+799+233+167</f>
        <v>4835</v>
      </c>
      <c r="X72" s="102"/>
      <c r="Y72" s="102"/>
      <c r="Z72" s="101"/>
      <c r="AA72" s="103"/>
      <c r="AB72" s="103"/>
      <c r="AC72" s="98"/>
      <c r="AD72" s="100"/>
      <c r="AE72" s="1"/>
      <c r="AF72" s="1"/>
    </row>
    <row r="73" spans="1:32" ht="21" customHeight="1" thickBot="1" x14ac:dyDescent="0.3">
      <c r="A73" s="1"/>
      <c r="B73" s="1" t="s">
        <v>2</v>
      </c>
      <c r="C73" s="1"/>
      <c r="D73" s="130" t="s">
        <v>17</v>
      </c>
      <c r="E73" s="131"/>
      <c r="F73" s="106"/>
      <c r="G73" s="37"/>
      <c r="H73" s="94">
        <f>SUM(H28:H70)</f>
        <v>849</v>
      </c>
      <c r="I73" s="94"/>
      <c r="J73" s="94">
        <f>SUM(J28:J70)</f>
        <v>42</v>
      </c>
      <c r="K73" s="94">
        <f t="shared" ref="K73:L73" si="21">SUM(K28:K70)</f>
        <v>135</v>
      </c>
      <c r="L73" s="94">
        <f t="shared" si="21"/>
        <v>849</v>
      </c>
      <c r="M73" s="94"/>
      <c r="N73" s="94">
        <f>SUM(N28:N70)</f>
        <v>387</v>
      </c>
      <c r="O73" s="94"/>
      <c r="P73" s="94">
        <f>SUM(P28:P70)</f>
        <v>235</v>
      </c>
      <c r="Q73" s="94">
        <f>SUM(Q28:Q70)</f>
        <v>2</v>
      </c>
      <c r="R73" s="95"/>
      <c r="S73" s="95">
        <f>SUM(S28:S70)</f>
        <v>74.5</v>
      </c>
      <c r="T73" s="95"/>
      <c r="U73" s="94">
        <f>SUM(U28:U70)</f>
        <v>599</v>
      </c>
      <c r="V73" s="94"/>
      <c r="W73" s="94">
        <f>SUM(W28:W70)</f>
        <v>8868</v>
      </c>
      <c r="X73" s="37"/>
      <c r="Y73" s="94"/>
      <c r="Z73" s="97"/>
      <c r="AA73" s="94"/>
      <c r="AB73" s="94"/>
      <c r="AC73" s="37"/>
      <c r="AD73" s="39"/>
      <c r="AE73" s="1"/>
      <c r="AF73" s="1"/>
    </row>
    <row r="74" spans="1:3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5">
      <c r="A75" s="1"/>
      <c r="B75" s="1"/>
      <c r="C75" s="1"/>
      <c r="D75" s="1"/>
      <c r="E75" s="1"/>
      <c r="F75" s="1" t="s">
        <v>20</v>
      </c>
      <c r="G75" s="1"/>
      <c r="H75" s="104">
        <f>H71+H72-H73</f>
        <v>0</v>
      </c>
      <c r="I75" s="104"/>
      <c r="J75" s="104">
        <f t="shared" ref="J75:W75" si="22">J71+J72-J73</f>
        <v>0</v>
      </c>
      <c r="K75" s="104">
        <f t="shared" si="22"/>
        <v>0</v>
      </c>
      <c r="L75" s="104">
        <f t="shared" si="22"/>
        <v>0</v>
      </c>
      <c r="M75" s="104"/>
      <c r="N75" s="104">
        <f t="shared" si="22"/>
        <v>0</v>
      </c>
      <c r="O75" s="104"/>
      <c r="P75" s="104">
        <f t="shared" si="22"/>
        <v>0</v>
      </c>
      <c r="Q75" s="104"/>
      <c r="R75" s="104"/>
      <c r="S75" s="104">
        <f t="shared" si="22"/>
        <v>0</v>
      </c>
      <c r="T75" s="104"/>
      <c r="U75" s="104">
        <f t="shared" si="22"/>
        <v>0</v>
      </c>
      <c r="V75" s="104"/>
      <c r="W75" s="104">
        <f t="shared" si="22"/>
        <v>0</v>
      </c>
      <c r="X75" s="104"/>
      <c r="Y75" s="104"/>
      <c r="Z75" s="1"/>
      <c r="AA75" s="1"/>
      <c r="AB75" s="1"/>
      <c r="AC75" s="1"/>
      <c r="AD75" s="1"/>
      <c r="AE75" s="1"/>
      <c r="AF75" s="1"/>
    </row>
    <row r="76" spans="1:3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</sheetData>
  <mergeCells count="74">
    <mergeCell ref="D50:E50"/>
    <mergeCell ref="D51:E51"/>
    <mergeCell ref="D52:E52"/>
    <mergeCell ref="D53:E53"/>
    <mergeCell ref="D54:E54"/>
    <mergeCell ref="D44:E44"/>
    <mergeCell ref="D45:E45"/>
    <mergeCell ref="D47:E47"/>
    <mergeCell ref="D48:E48"/>
    <mergeCell ref="D49:E49"/>
    <mergeCell ref="D46:E46"/>
    <mergeCell ref="D73:E73"/>
    <mergeCell ref="W15:W26"/>
    <mergeCell ref="D70:E70"/>
    <mergeCell ref="D71:E71"/>
    <mergeCell ref="D72:E72"/>
    <mergeCell ref="D66:E66"/>
    <mergeCell ref="D67:E67"/>
    <mergeCell ref="D68:E68"/>
    <mergeCell ref="D69:E69"/>
    <mergeCell ref="D65:E65"/>
    <mergeCell ref="D62:E62"/>
    <mergeCell ref="D63:E63"/>
    <mergeCell ref="D57:E57"/>
    <mergeCell ref="D58:E58"/>
    <mergeCell ref="D64:E64"/>
    <mergeCell ref="D59:E59"/>
    <mergeCell ref="D60:E60"/>
    <mergeCell ref="D61:E61"/>
    <mergeCell ref="D56:E56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55:E55"/>
    <mergeCell ref="D40:E40"/>
    <mergeCell ref="D41:E41"/>
    <mergeCell ref="D42:E42"/>
    <mergeCell ref="D43:E43"/>
    <mergeCell ref="D29:E29"/>
    <mergeCell ref="S15:S26"/>
    <mergeCell ref="T15:T26"/>
    <mergeCell ref="R15:R26"/>
    <mergeCell ref="D28:E28"/>
    <mergeCell ref="U15:U26"/>
    <mergeCell ref="I15:I26"/>
    <mergeCell ref="G15:G26"/>
    <mergeCell ref="B14:B27"/>
    <mergeCell ref="D14:E27"/>
    <mergeCell ref="F15:F26"/>
    <mergeCell ref="H15:H26"/>
    <mergeCell ref="J15:J26"/>
    <mergeCell ref="D9:AD9"/>
    <mergeCell ref="K15:K26"/>
    <mergeCell ref="L15:L26"/>
    <mergeCell ref="M15:M26"/>
    <mergeCell ref="N15:N26"/>
    <mergeCell ref="AC15:AC26"/>
    <mergeCell ref="AD15:AD26"/>
    <mergeCell ref="O15:O26"/>
    <mergeCell ref="P15:P26"/>
    <mergeCell ref="AB15:AB26"/>
    <mergeCell ref="X15:X26"/>
    <mergeCell ref="Y15:Y26"/>
    <mergeCell ref="AA15:AA26"/>
    <mergeCell ref="Z15:Z26"/>
    <mergeCell ref="V15:V26"/>
    <mergeCell ref="Q15:Q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 QUANTITIES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mswhitt</dc:creator>
  <cp:lastModifiedBy>Harper Cromley</cp:lastModifiedBy>
  <cp:lastPrinted>2025-07-03T19:42:36Z</cp:lastPrinted>
  <dcterms:created xsi:type="dcterms:W3CDTF">2014-04-21T14:10:40Z</dcterms:created>
  <dcterms:modified xsi:type="dcterms:W3CDTF">2025-10-21T13:42:27Z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