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layton\appdata\local\bentley\projectwise\workingdir\ohiodot-pw.bentley.com_ohiodot-pw-02\adlayton@transystems.com\d0743495\"/>
    </mc:Choice>
  </mc:AlternateContent>
  <xr:revisionPtr revIDLastSave="0" documentId="13_ncr:1_{21D89500-7CA5-4435-B4AA-BBF79A78AC64}" xr6:coauthVersionLast="47" xr6:coauthVersionMax="47" xr10:uidLastSave="{00000000-0000-0000-0000-000000000000}"/>
  <bookViews>
    <workbookView xWindow="-120" yWindow="-120" windowWidth="29040" windowHeight="15840" xr2:uid="{225CFA61-5CEF-4E09-A424-43B3A3534A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9" i="1"/>
  <c r="G16" i="1"/>
  <c r="G13" i="1"/>
  <c r="G11" i="1"/>
  <c r="G10" i="1"/>
  <c r="E16" i="1"/>
  <c r="D16" i="1"/>
  <c r="G14" i="1" l="1"/>
  <c r="F16" i="1"/>
  <c r="F9" i="1"/>
  <c r="J16" i="1"/>
  <c r="J9" i="1"/>
  <c r="K16" i="1"/>
  <c r="K9" i="1"/>
  <c r="H13" i="1"/>
  <c r="H14" i="1"/>
  <c r="H12" i="1"/>
  <c r="H11" i="1"/>
  <c r="I16" i="1"/>
  <c r="I9" i="1"/>
  <c r="H10" i="1"/>
  <c r="H9" i="1"/>
  <c r="H16" i="1"/>
  <c r="L16" i="1"/>
  <c r="L9" i="1"/>
  <c r="M16" i="1"/>
  <c r="M9" i="1"/>
  <c r="I11" i="1"/>
  <c r="I13" i="1"/>
  <c r="I12" i="1"/>
  <c r="I10" i="1"/>
  <c r="I14" i="1"/>
  <c r="L12" i="1"/>
  <c r="L13" i="1"/>
  <c r="L14" i="1"/>
  <c r="L10" i="1"/>
  <c r="L11" i="1"/>
  <c r="J14" i="1"/>
  <c r="J11" i="1"/>
  <c r="J13" i="1"/>
  <c r="J10" i="1"/>
  <c r="J12" i="1"/>
  <c r="K11" i="1"/>
  <c r="K13" i="1"/>
  <c r="K12" i="1"/>
  <c r="K10" i="1"/>
  <c r="K14" i="1"/>
  <c r="N16" i="1"/>
  <c r="N9" i="1"/>
  <c r="M15" i="1"/>
  <c r="K15" i="1"/>
  <c r="I15" i="1"/>
  <c r="F14" i="1"/>
  <c r="F15" i="1"/>
  <c r="F13" i="1"/>
  <c r="H15" i="1"/>
  <c r="F12" i="1"/>
  <c r="N15" i="1"/>
  <c r="G15" i="1"/>
  <c r="F11" i="1"/>
  <c r="L15" i="1"/>
  <c r="F10" i="1"/>
  <c r="J15" i="1"/>
  <c r="M13" i="1"/>
  <c r="M12" i="1"/>
  <c r="M14" i="1"/>
  <c r="M10" i="1"/>
  <c r="M11" i="1"/>
  <c r="N13" i="1"/>
  <c r="N12" i="1"/>
  <c r="N11" i="1"/>
  <c r="N10" i="1"/>
  <c r="N14" i="1"/>
</calcChain>
</file>

<file path=xl/sharedStrings.xml><?xml version="1.0" encoding="utf-8"?>
<sst xmlns="http://schemas.openxmlformats.org/spreadsheetml/2006/main" count="46" uniqueCount="37">
  <si>
    <t>P.071</t>
  </si>
  <si>
    <t>P.070</t>
  </si>
  <si>
    <t>P.072</t>
  </si>
  <si>
    <t>P.073</t>
  </si>
  <si>
    <t>P.074</t>
  </si>
  <si>
    <t>ITEM NUMBERS</t>
  </si>
  <si>
    <t xml:space="preserve">Proportion of work </t>
  </si>
  <si>
    <t>Percentage</t>
  </si>
  <si>
    <t>PAVEMENT PLANNING- ASPHLAT CONCRETE</t>
  </si>
  <si>
    <t xml:space="preserve">TRAFFIC COMPACTED SURFACE, TYPE A OR B </t>
  </si>
  <si>
    <t xml:space="preserve">WORK ZONE RAISED PAVEMENT MARKER AS PER PLAN </t>
  </si>
  <si>
    <t>OBJECT MARKER ONE, WAY</t>
  </si>
  <si>
    <t>WATER</t>
  </si>
  <si>
    <t xml:space="preserve">BUISNESS ENTRANCE SIGN </t>
  </si>
  <si>
    <t xml:space="preserve">LAW ENFORCEMENT OFFICER WITH PATROL CAR FOR ASSISTANCE   </t>
  </si>
  <si>
    <t>DETOUR SIGNING</t>
  </si>
  <si>
    <t>UNIT</t>
  </si>
  <si>
    <t xml:space="preserve">SQ YD </t>
  </si>
  <si>
    <t>CU. YD</t>
  </si>
  <si>
    <t>EACH</t>
  </si>
  <si>
    <t>SIGN MONTH</t>
  </si>
  <si>
    <t>HOURS</t>
  </si>
  <si>
    <t>AMOUNT</t>
  </si>
  <si>
    <t>LUMP SUM</t>
  </si>
  <si>
    <t>01/SAF</t>
  </si>
  <si>
    <t>02/SAF</t>
  </si>
  <si>
    <t>03/S50</t>
  </si>
  <si>
    <t>04/ENH</t>
  </si>
  <si>
    <t>05/ENH</t>
  </si>
  <si>
    <t>06/BRO</t>
  </si>
  <si>
    <t>07/BRO</t>
  </si>
  <si>
    <t>TOTAL</t>
  </si>
  <si>
    <t>M. GAL</t>
  </si>
  <si>
    <t>MOT GENERAL NOTES PLAN PAGE NUMBERS</t>
  </si>
  <si>
    <t>Updated 10/24/25</t>
  </si>
  <si>
    <t>Participation/Plan Splits</t>
  </si>
  <si>
    <t>ASPHALT CONCRETE FOR MAINTAINING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</si>
</sst>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#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9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theme="5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5" fillId="0" borderId="1" xfId="0" applyFont="1" applyBorder="1"/>
    <xf numFmtId="1" fontId="5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1" fontId="6" fillId="0" borderId="1" xfId="0" applyNumberFormat="1" applyFont="1" applyBorder="1" applyAlignment="1">
      <alignment vertical="center" wrapText="1"/>
    </xf>
    <xf numFmtId="0" fontId="7" fillId="0" borderId="1" xfId="0" applyFont="1" applyBorder="1"/>
    <xf numFmtId="1" fontId="7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/>
    <xf numFmtId="1" fontId="8" fillId="0" borderId="10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vertical="center" wrapText="1"/>
    </xf>
    <xf numFmtId="1" fontId="6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vertical="center" wrapText="1"/>
    </xf>
    <xf numFmtId="1" fontId="8" fillId="0" borderId="13" xfId="0" applyNumberFormat="1" applyFont="1" applyBorder="1" applyAlignment="1">
      <alignment vertical="center" wrapText="1"/>
    </xf>
    <xf numFmtId="9" fontId="7" fillId="0" borderId="8" xfId="1" applyFont="1" applyBorder="1"/>
    <xf numFmtId="9" fontId="5" fillId="0" borderId="8" xfId="1" applyFont="1" applyBorder="1"/>
    <xf numFmtId="9" fontId="6" fillId="0" borderId="8" xfId="1" applyFont="1" applyBorder="1"/>
    <xf numFmtId="9" fontId="0" fillId="0" borderId="8" xfId="1" applyFont="1" applyBorder="1"/>
    <xf numFmtId="9" fontId="0" fillId="0" borderId="11" xfId="1" applyFont="1" applyBorder="1"/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/>
    <xf numFmtId="9" fontId="9" fillId="0" borderId="17" xfId="0" applyNumberFormat="1" applyFont="1" applyBorder="1"/>
    <xf numFmtId="1" fontId="9" fillId="0" borderId="18" xfId="0" applyNumberFormat="1" applyFont="1" applyBorder="1"/>
    <xf numFmtId="0" fontId="9" fillId="0" borderId="19" xfId="0" applyFont="1" applyBorder="1"/>
    <xf numFmtId="1" fontId="9" fillId="0" borderId="19" xfId="0" applyNumberFormat="1" applyFont="1" applyBorder="1"/>
    <xf numFmtId="0" fontId="9" fillId="0" borderId="20" xfId="0" applyFont="1" applyBorder="1"/>
    <xf numFmtId="0" fontId="2" fillId="0" borderId="18" xfId="0" applyFont="1" applyBorder="1" applyAlignment="1">
      <alignment horizontal="center" vertical="center"/>
    </xf>
    <xf numFmtId="0" fontId="0" fillId="0" borderId="19" xfId="0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3" fillId="0" borderId="3" xfId="0" applyFont="1" applyBorder="1"/>
    <xf numFmtId="9" fontId="3" fillId="0" borderId="28" xfId="1" applyFont="1" applyBorder="1"/>
    <xf numFmtId="1" fontId="3" fillId="0" borderId="3" xfId="0" applyNumberFormat="1" applyFont="1" applyBorder="1" applyAlignment="1">
      <alignment vertical="center" wrapText="1"/>
    </xf>
    <xf numFmtId="1" fontId="3" fillId="0" borderId="28" xfId="0" applyNumberFormat="1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/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2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9" fillId="0" borderId="19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8" fillId="0" borderId="10" xfId="0" applyNumberFormat="1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190F706D-2E5D-4388-9506-0295ED2C219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4A9A-42C2-4282-A9D9-01608E6557C5}">
  <dimension ref="C1:O16"/>
  <sheetViews>
    <sheetView tabSelected="1" workbookViewId="0">
      <selection activeCell="H21" sqref="H21"/>
    </sheetView>
  </sheetViews>
  <sheetFormatPr defaultRowHeight="15" x14ac:dyDescent="0.25"/>
  <cols>
    <col min="4" max="4" width="19.140625" customWidth="1"/>
    <col min="5" max="5" width="21.5703125" customWidth="1"/>
    <col min="15" max="15" width="11.28515625" customWidth="1"/>
  </cols>
  <sheetData>
    <row r="1" spans="3:15" x14ac:dyDescent="0.25">
      <c r="C1" t="s">
        <v>34</v>
      </c>
    </row>
    <row r="2" spans="3:15" ht="15.75" thickBot="1" x14ac:dyDescent="0.3"/>
    <row r="3" spans="3:15" ht="15.75" thickBot="1" x14ac:dyDescent="0.3">
      <c r="C3" s="61" t="s">
        <v>33</v>
      </c>
      <c r="D3" s="62"/>
      <c r="E3" s="63"/>
      <c r="F3" s="41" t="s">
        <v>0</v>
      </c>
      <c r="G3" s="77" t="s">
        <v>1</v>
      </c>
      <c r="H3" s="42" t="s">
        <v>1</v>
      </c>
      <c r="I3" s="42" t="s">
        <v>0</v>
      </c>
      <c r="J3" s="42" t="s">
        <v>2</v>
      </c>
      <c r="K3" s="42" t="s">
        <v>2</v>
      </c>
      <c r="L3" s="42" t="s">
        <v>3</v>
      </c>
      <c r="M3" s="42" t="s">
        <v>4</v>
      </c>
      <c r="N3" s="42" t="s">
        <v>4</v>
      </c>
      <c r="O3" s="40" t="s">
        <v>3</v>
      </c>
    </row>
    <row r="4" spans="3:15" ht="15.75" thickBot="1" x14ac:dyDescent="0.3">
      <c r="C4" s="64" t="s">
        <v>5</v>
      </c>
      <c r="D4" s="65"/>
      <c r="E4" s="66"/>
      <c r="F4" s="45">
        <v>254</v>
      </c>
      <c r="G4" s="78">
        <v>410</v>
      </c>
      <c r="H4" s="46">
        <v>410</v>
      </c>
      <c r="I4" s="46">
        <v>614</v>
      </c>
      <c r="J4" s="46">
        <v>614</v>
      </c>
      <c r="K4" s="46">
        <v>616</v>
      </c>
      <c r="L4" s="47">
        <v>614</v>
      </c>
      <c r="M4" s="46">
        <v>614</v>
      </c>
      <c r="N4" s="46">
        <v>614</v>
      </c>
      <c r="O4" s="48">
        <v>614</v>
      </c>
    </row>
    <row r="5" spans="3:15" x14ac:dyDescent="0.25">
      <c r="C5" s="67" t="s">
        <v>35</v>
      </c>
      <c r="D5" s="69" t="s">
        <v>6</v>
      </c>
      <c r="E5" s="71" t="s">
        <v>7</v>
      </c>
      <c r="F5" s="59" t="s">
        <v>8</v>
      </c>
      <c r="G5" s="79" t="s">
        <v>36</v>
      </c>
      <c r="H5" s="73" t="s">
        <v>9</v>
      </c>
      <c r="I5" s="73" t="s">
        <v>10</v>
      </c>
      <c r="J5" s="73" t="s">
        <v>11</v>
      </c>
      <c r="K5" s="73" t="s">
        <v>12</v>
      </c>
      <c r="L5" s="73" t="s">
        <v>8</v>
      </c>
      <c r="M5" s="73" t="s">
        <v>13</v>
      </c>
      <c r="N5" s="73" t="s">
        <v>14</v>
      </c>
      <c r="O5" s="75" t="s">
        <v>15</v>
      </c>
    </row>
    <row r="6" spans="3:15" ht="132.75" customHeight="1" thickBot="1" x14ac:dyDescent="0.3">
      <c r="C6" s="68"/>
      <c r="D6" s="70"/>
      <c r="E6" s="72"/>
      <c r="F6" s="60"/>
      <c r="G6" s="80"/>
      <c r="H6" s="74"/>
      <c r="I6" s="74"/>
      <c r="J6" s="74"/>
      <c r="K6" s="74"/>
      <c r="L6" s="74"/>
      <c r="M6" s="74"/>
      <c r="N6" s="74"/>
      <c r="O6" s="76"/>
    </row>
    <row r="7" spans="3:15" ht="26.25" thickBot="1" x14ac:dyDescent="0.3">
      <c r="C7" s="38" t="s">
        <v>16</v>
      </c>
      <c r="D7" s="39"/>
      <c r="E7" s="40"/>
      <c r="F7" s="41" t="s">
        <v>17</v>
      </c>
      <c r="G7" s="77" t="s">
        <v>18</v>
      </c>
      <c r="H7" s="42" t="s">
        <v>18</v>
      </c>
      <c r="I7" s="42" t="s">
        <v>19</v>
      </c>
      <c r="J7" s="43" t="s">
        <v>19</v>
      </c>
      <c r="K7" s="42" t="s">
        <v>32</v>
      </c>
      <c r="L7" s="44" t="s">
        <v>20</v>
      </c>
      <c r="M7" s="42" t="s">
        <v>19</v>
      </c>
      <c r="N7" s="42" t="s">
        <v>21</v>
      </c>
      <c r="O7" s="40"/>
    </row>
    <row r="8" spans="3:15" ht="15.75" thickBot="1" x14ac:dyDescent="0.3">
      <c r="C8" s="54" t="s">
        <v>22</v>
      </c>
      <c r="D8" s="35"/>
      <c r="E8" s="55"/>
      <c r="F8" s="56">
        <v>14</v>
      </c>
      <c r="G8" s="81">
        <v>340</v>
      </c>
      <c r="H8" s="57">
        <v>500</v>
      </c>
      <c r="I8" s="35">
        <v>497</v>
      </c>
      <c r="J8" s="35">
        <v>84</v>
      </c>
      <c r="K8" s="35">
        <v>657</v>
      </c>
      <c r="L8" s="35">
        <v>288</v>
      </c>
      <c r="M8" s="35">
        <v>10</v>
      </c>
      <c r="N8" s="35">
        <v>800</v>
      </c>
      <c r="O8" s="40" t="s">
        <v>23</v>
      </c>
    </row>
    <row r="9" spans="3:15" x14ac:dyDescent="0.25">
      <c r="C9" s="49" t="s">
        <v>24</v>
      </c>
      <c r="D9" s="50">
        <v>3617</v>
      </c>
      <c r="E9" s="51">
        <v>0.56999999999999995</v>
      </c>
      <c r="F9" s="58">
        <f ca="1">ROUNDUP(F$10*$E9,0)</f>
        <v>8</v>
      </c>
      <c r="G9" s="82">
        <f>(G$8*E9)</f>
        <v>193.79999999999998</v>
      </c>
      <c r="H9" s="52">
        <f t="shared" ref="H9:N9" ca="1" si="0">ROUNDUP(H$10*$E$11,0)</f>
        <v>285</v>
      </c>
      <c r="I9" s="52">
        <f t="shared" ca="1" si="0"/>
        <v>284</v>
      </c>
      <c r="J9" s="52">
        <f t="shared" ca="1" si="0"/>
        <v>48</v>
      </c>
      <c r="K9" s="52">
        <f t="shared" ca="1" si="0"/>
        <v>375</v>
      </c>
      <c r="L9" s="52">
        <f t="shared" ca="1" si="0"/>
        <v>165</v>
      </c>
      <c r="M9" s="52">
        <f t="shared" ca="1" si="0"/>
        <v>6</v>
      </c>
      <c r="N9" s="52">
        <f t="shared" ca="1" si="0"/>
        <v>456</v>
      </c>
      <c r="O9" s="53"/>
    </row>
    <row r="10" spans="3:15" x14ac:dyDescent="0.25">
      <c r="C10" s="10" t="s">
        <v>25</v>
      </c>
      <c r="D10" s="6">
        <v>199</v>
      </c>
      <c r="E10" s="26">
        <v>0.03</v>
      </c>
      <c r="F10" s="21">
        <f ca="1">ROUNDUP(F$10*$E10,0)</f>
        <v>1</v>
      </c>
      <c r="G10" s="83">
        <f>E10*G8</f>
        <v>10.199999999999999</v>
      </c>
      <c r="H10" s="7">
        <f ca="1">H$10*$E10</f>
        <v>15</v>
      </c>
      <c r="I10" s="7">
        <f ca="1">I$10*$E10</f>
        <v>14.91</v>
      </c>
      <c r="J10" s="7">
        <f ca="1">ROUNDDOWN(J$10*$E10,0)</f>
        <v>2</v>
      </c>
      <c r="K10" s="7">
        <f ca="1">K$10*$E10</f>
        <v>19.71</v>
      </c>
      <c r="L10" s="7">
        <f ca="1">ROUNDDOWN(L$10*$E10,0)</f>
        <v>8</v>
      </c>
      <c r="M10" s="7">
        <f t="shared" ref="M10:N14" ca="1" si="1">M$10*$E10</f>
        <v>0.3</v>
      </c>
      <c r="N10" s="7">
        <f t="shared" ca="1" si="1"/>
        <v>24</v>
      </c>
      <c r="O10" s="11"/>
    </row>
    <row r="11" spans="3:15" x14ac:dyDescent="0.25">
      <c r="C11" s="12" t="s">
        <v>26</v>
      </c>
      <c r="D11" s="2">
        <v>492</v>
      </c>
      <c r="E11" s="27">
        <v>0.08</v>
      </c>
      <c r="F11" s="22">
        <f t="shared" ref="F11:H14" ca="1" si="2">F$10*$E11</f>
        <v>1.1200000000000001</v>
      </c>
      <c r="G11" s="84">
        <f>E11*G8</f>
        <v>27.2</v>
      </c>
      <c r="H11" s="3">
        <f t="shared" ca="1" si="2"/>
        <v>40</v>
      </c>
      <c r="I11" s="3">
        <f ca="1">ROUNDDOWN(I$10*$E11,0)</f>
        <v>39</v>
      </c>
      <c r="J11" s="3">
        <f ca="1">J$10*$E11</f>
        <v>6.72</v>
      </c>
      <c r="K11" s="3">
        <f ca="1">ROUNDDOWN(K$10*$E11,0)</f>
        <v>52</v>
      </c>
      <c r="L11" s="3">
        <f ca="1">L$10*$E11</f>
        <v>23.04</v>
      </c>
      <c r="M11" s="3">
        <f t="shared" ca="1" si="1"/>
        <v>0.8</v>
      </c>
      <c r="N11" s="3">
        <f t="shared" ca="1" si="1"/>
        <v>64</v>
      </c>
      <c r="O11" s="13"/>
    </row>
    <row r="12" spans="3:15" x14ac:dyDescent="0.25">
      <c r="C12" s="14" t="s">
        <v>27</v>
      </c>
      <c r="D12" s="4">
        <v>1955</v>
      </c>
      <c r="E12" s="28">
        <v>0.31</v>
      </c>
      <c r="F12" s="23">
        <f t="shared" ca="1" si="2"/>
        <v>4.34</v>
      </c>
      <c r="G12" s="85">
        <f>ROUNDUP(E12*G8,0)</f>
        <v>106</v>
      </c>
      <c r="H12" s="5">
        <f t="shared" ca="1" si="2"/>
        <v>155</v>
      </c>
      <c r="I12" s="5">
        <f ca="1">I$10*$E12</f>
        <v>154.07</v>
      </c>
      <c r="J12" s="5">
        <f ca="1">J$10*$E12</f>
        <v>26.04</v>
      </c>
      <c r="K12" s="5">
        <f ca="1">K$10*$E12</f>
        <v>203.67</v>
      </c>
      <c r="L12" s="5">
        <f ca="1">L$10*$E12</f>
        <v>89.28</v>
      </c>
      <c r="M12" s="5">
        <f t="shared" ca="1" si="1"/>
        <v>3.1</v>
      </c>
      <c r="N12" s="5">
        <f t="shared" ca="1" si="1"/>
        <v>248</v>
      </c>
      <c r="O12" s="15"/>
    </row>
    <row r="13" spans="3:15" x14ac:dyDescent="0.25">
      <c r="C13" s="16" t="s">
        <v>28</v>
      </c>
      <c r="D13" s="1">
        <v>66</v>
      </c>
      <c r="E13" s="29">
        <v>0.01</v>
      </c>
      <c r="F13" s="24">
        <f t="shared" ca="1" si="2"/>
        <v>0.14000000000000001</v>
      </c>
      <c r="G13" s="86">
        <f>E13*G8</f>
        <v>3.4</v>
      </c>
      <c r="H13" s="8">
        <f t="shared" ca="1" si="2"/>
        <v>5</v>
      </c>
      <c r="I13" s="8">
        <f ca="1">I$10*$E13</f>
        <v>4.97</v>
      </c>
      <c r="J13" s="8">
        <f ca="1">J$10*$E13</f>
        <v>0.84</v>
      </c>
      <c r="K13" s="8">
        <f ca="1">K$10*$E13</f>
        <v>6.57</v>
      </c>
      <c r="L13" s="8">
        <f ca="1">L$10*$E13</f>
        <v>2.88</v>
      </c>
      <c r="M13" s="8">
        <f t="shared" ca="1" si="1"/>
        <v>0.1</v>
      </c>
      <c r="N13" s="8">
        <f t="shared" ca="1" si="1"/>
        <v>8</v>
      </c>
      <c r="O13" s="9"/>
    </row>
    <row r="14" spans="3:15" x14ac:dyDescent="0.25">
      <c r="C14" s="16" t="s">
        <v>29</v>
      </c>
      <c r="D14" s="1">
        <v>8</v>
      </c>
      <c r="E14" s="29">
        <v>0</v>
      </c>
      <c r="F14" s="24">
        <f t="shared" ca="1" si="2"/>
        <v>0</v>
      </c>
      <c r="G14" s="86">
        <f t="shared" si="2"/>
        <v>0</v>
      </c>
      <c r="H14" s="8">
        <f t="shared" ca="1" si="2"/>
        <v>0</v>
      </c>
      <c r="I14" s="8">
        <f ca="1">I$10*$E14</f>
        <v>0</v>
      </c>
      <c r="J14" s="8">
        <f ca="1">J$10*$E14</f>
        <v>0</v>
      </c>
      <c r="K14" s="8">
        <f ca="1">K$10*$E14</f>
        <v>0</v>
      </c>
      <c r="L14" s="8">
        <f ca="1">L$10*$E14</f>
        <v>0</v>
      </c>
      <c r="M14" s="8">
        <f t="shared" ca="1" si="1"/>
        <v>0</v>
      </c>
      <c r="N14" s="8">
        <f t="shared" ca="1" si="1"/>
        <v>0</v>
      </c>
      <c r="O14" s="9"/>
    </row>
    <row r="15" spans="3:15" ht="15.75" thickBot="1" x14ac:dyDescent="0.3">
      <c r="C15" s="17" t="s">
        <v>30</v>
      </c>
      <c r="D15" s="18">
        <v>28</v>
      </c>
      <c r="E15" s="30">
        <v>0</v>
      </c>
      <c r="F15" s="25">
        <f t="shared" ref="F15:N15" ca="1" si="3">$F$10*E15</f>
        <v>0</v>
      </c>
      <c r="G15" s="87">
        <f ca="1">$F$10*E15</f>
        <v>0</v>
      </c>
      <c r="H15" s="19">
        <f ca="1">$F$10*F15</f>
        <v>0</v>
      </c>
      <c r="I15" s="19">
        <f t="shared" ca="1" si="3"/>
        <v>0</v>
      </c>
      <c r="J15" s="19">
        <f t="shared" ca="1" si="3"/>
        <v>0</v>
      </c>
      <c r="K15" s="19">
        <f t="shared" ca="1" si="3"/>
        <v>0</v>
      </c>
      <c r="L15" s="19">
        <f t="shared" ca="1" si="3"/>
        <v>0</v>
      </c>
      <c r="M15" s="19">
        <f t="shared" ca="1" si="3"/>
        <v>0</v>
      </c>
      <c r="N15" s="19">
        <f t="shared" ca="1" si="3"/>
        <v>0</v>
      </c>
      <c r="O15" s="20"/>
    </row>
    <row r="16" spans="3:15" ht="15.75" thickBot="1" x14ac:dyDescent="0.3">
      <c r="C16" s="31" t="s">
        <v>31</v>
      </c>
      <c r="D16" s="32">
        <f>SUM(D9:D15)</f>
        <v>6365</v>
      </c>
      <c r="E16" s="33">
        <f>SUM(E9:E15)</f>
        <v>1</v>
      </c>
      <c r="F16" s="34">
        <f ca="1">ROUNDDOWN(SUM(F9:F15),0)</f>
        <v>14</v>
      </c>
      <c r="G16" s="36">
        <f>G8</f>
        <v>340</v>
      </c>
      <c r="H16" s="35">
        <f t="shared" ref="H16:N16" ca="1" si="4">SUM(H9:H15)</f>
        <v>500</v>
      </c>
      <c r="I16" s="36">
        <f t="shared" ca="1" si="4"/>
        <v>496.95000000000005</v>
      </c>
      <c r="J16" s="36">
        <f t="shared" ca="1" si="4"/>
        <v>83.6</v>
      </c>
      <c r="K16" s="36">
        <f t="shared" ca="1" si="4"/>
        <v>656.95</v>
      </c>
      <c r="L16" s="36">
        <f t="shared" ca="1" si="4"/>
        <v>288.2</v>
      </c>
      <c r="M16" s="36">
        <f t="shared" ca="1" si="4"/>
        <v>10.299999999999999</v>
      </c>
      <c r="N16" s="35">
        <f t="shared" ca="1" si="4"/>
        <v>800</v>
      </c>
      <c r="O16" s="37"/>
    </row>
  </sheetData>
  <mergeCells count="15">
    <mergeCell ref="G5:G6"/>
    <mergeCell ref="N5:N6"/>
    <mergeCell ref="O5:O6"/>
    <mergeCell ref="H5:H6"/>
    <mergeCell ref="I5:I6"/>
    <mergeCell ref="J5:J6"/>
    <mergeCell ref="K5:K6"/>
    <mergeCell ref="L5:L6"/>
    <mergeCell ref="M5:M6"/>
    <mergeCell ref="F5:F6"/>
    <mergeCell ref="C3:E3"/>
    <mergeCell ref="C4:E4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Layton</dc:creator>
  <cp:lastModifiedBy>Andrew Layton</cp:lastModifiedBy>
  <dcterms:created xsi:type="dcterms:W3CDTF">2025-10-23T19:32:32Z</dcterms:created>
  <dcterms:modified xsi:type="dcterms:W3CDTF">2025-10-27T17:48:00Z</dcterms:modified>
</cp:coreProperties>
</file>