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jjordan\appdata\local\bentley\projectwise\workingdir\ohiodot-pw.bentley.com_ohiodot-pw-02\jim.jordan@ohm-advisors.com\d0745853\"/>
    </mc:Choice>
  </mc:AlternateContent>
  <xr:revisionPtr revIDLastSave="0" documentId="13_ncr:1_{E9EA9441-A3CD-40BC-931D-DFBC705E573F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prelim rw RS000" sheetId="22" r:id="rId1"/>
    <sheet name="void RS001" sheetId="14" r:id="rId2"/>
    <sheet name="void RS002" sheetId="20" r:id="rId3"/>
    <sheet name="void RS003" sheetId="21" r:id="rId4"/>
    <sheet name="copy xRS000" sheetId="23" r:id="rId5"/>
  </sheets>
  <definedNames>
    <definedName name="_xlnm.Print_Area" localSheetId="4">'copy xRS000'!$A$1:$N$117</definedName>
    <definedName name="_xlnm.Print_Area" localSheetId="0">'prelim rw RS000'!$A$129:$N$185</definedName>
    <definedName name="_xlnm.Print_Area" localSheetId="1">'void RS001'!$A$1:$N$57</definedName>
    <definedName name="_xlnm.Print_Area" localSheetId="2">'void RS002'!$A$1:$N$67</definedName>
    <definedName name="_xlnm.Print_Area" localSheetId="3">'void RS003'!$A$1:$N$66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7" i="22" l="1"/>
  <c r="J147" i="22"/>
  <c r="L147" i="22"/>
  <c r="H147" i="22"/>
  <c r="H61" i="20" s="1"/>
  <c r="G147" i="22"/>
  <c r="I61" i="20"/>
  <c r="K61" i="20"/>
  <c r="F147" i="22"/>
  <c r="J145" i="22"/>
  <c r="L145" i="22"/>
  <c r="L146" i="22"/>
  <c r="J152" i="22"/>
  <c r="M152" i="22" s="1"/>
  <c r="M66" i="20" s="1"/>
  <c r="J154" i="22"/>
  <c r="F170" i="22"/>
  <c r="G170" i="22"/>
  <c r="J174" i="22"/>
  <c r="J25" i="21" s="1"/>
  <c r="M174" i="22"/>
  <c r="M25" i="21" s="1"/>
  <c r="J176" i="22"/>
  <c r="J143" i="22"/>
  <c r="L143" i="22" s="1"/>
  <c r="L57" i="20" s="1"/>
  <c r="F60" i="20"/>
  <c r="M62" i="20"/>
  <c r="J64" i="20"/>
  <c r="F15" i="21"/>
  <c r="G15" i="21"/>
  <c r="M21" i="21"/>
  <c r="J23" i="21"/>
  <c r="J229" i="22"/>
  <c r="M229" i="22"/>
  <c r="J87" i="22"/>
  <c r="M87" i="22" s="1"/>
  <c r="M12" i="20" s="1"/>
  <c r="J89" i="22"/>
  <c r="J91" i="22"/>
  <c r="L91" i="22"/>
  <c r="J93" i="22"/>
  <c r="J95" i="22"/>
  <c r="J21" i="20" s="1"/>
  <c r="M95" i="22"/>
  <c r="M21" i="20" s="1"/>
  <c r="J97" i="22"/>
  <c r="J99" i="22"/>
  <c r="L99" i="22" s="1"/>
  <c r="L26" i="20" s="1"/>
  <c r="J101" i="22"/>
  <c r="J103" i="22"/>
  <c r="L103" i="22"/>
  <c r="J104" i="22"/>
  <c r="L104" i="22"/>
  <c r="H105" i="22"/>
  <c r="H32" i="20" s="1"/>
  <c r="I105" i="22"/>
  <c r="J105" i="22"/>
  <c r="L105" i="22"/>
  <c r="L32" i="20" s="1"/>
  <c r="J107" i="22"/>
  <c r="J34" i="20" s="1"/>
  <c r="J27" i="22"/>
  <c r="I24" i="22"/>
  <c r="H24" i="22"/>
  <c r="F24" i="22"/>
  <c r="J26" i="22"/>
  <c r="J22" i="14" s="1"/>
  <c r="J31" i="22"/>
  <c r="M31" i="22" s="1"/>
  <c r="M26" i="14" s="1"/>
  <c r="J34" i="22"/>
  <c r="J37" i="22"/>
  <c r="M37" i="22" s="1"/>
  <c r="M38" i="22"/>
  <c r="M33" i="14" s="1"/>
  <c r="F39" i="22"/>
  <c r="F34" i="14" s="1"/>
  <c r="G39" i="22"/>
  <c r="G34" i="14" s="1"/>
  <c r="H39" i="22"/>
  <c r="H34" i="14" s="1"/>
  <c r="I39" i="22"/>
  <c r="I34" i="14" s="1"/>
  <c r="J41" i="22"/>
  <c r="J42" i="22"/>
  <c r="J37" i="14" s="1"/>
  <c r="J45" i="22"/>
  <c r="J40" i="14" s="1"/>
  <c r="M45" i="22"/>
  <c r="M40" i="14" s="1"/>
  <c r="J47" i="22"/>
  <c r="J42" i="14" s="1"/>
  <c r="J69" i="22"/>
  <c r="M69" i="22" s="1"/>
  <c r="J81" i="22"/>
  <c r="J6" i="20" s="1"/>
  <c r="J79" i="22"/>
  <c r="L79" i="22" s="1"/>
  <c r="L3" i="20" s="1"/>
  <c r="J77" i="22"/>
  <c r="I75" i="22"/>
  <c r="H75" i="22"/>
  <c r="G75" i="22"/>
  <c r="F75" i="22"/>
  <c r="J74" i="22"/>
  <c r="M74" i="22" s="1"/>
  <c r="J73" i="22"/>
  <c r="I71" i="22"/>
  <c r="H71" i="22"/>
  <c r="G71" i="22"/>
  <c r="F71" i="22"/>
  <c r="J70" i="22"/>
  <c r="J84" i="22"/>
  <c r="J9" i="20" s="1"/>
  <c r="M11" i="20"/>
  <c r="J15" i="20"/>
  <c r="J16" i="20"/>
  <c r="L16" i="20"/>
  <c r="J19" i="20"/>
  <c r="M20" i="20"/>
  <c r="J22" i="20"/>
  <c r="J25" i="20"/>
  <c r="J28" i="20"/>
  <c r="J29" i="20"/>
  <c r="J30" i="20"/>
  <c r="H31" i="20"/>
  <c r="I31" i="20"/>
  <c r="H35" i="20"/>
  <c r="I35" i="20"/>
  <c r="J63" i="20"/>
  <c r="M61" i="20"/>
  <c r="I59" i="20"/>
  <c r="H59" i="20"/>
  <c r="G59" i="20"/>
  <c r="F59" i="20"/>
  <c r="L58" i="20"/>
  <c r="J140" i="22"/>
  <c r="J54" i="20" s="1"/>
  <c r="I138" i="22"/>
  <c r="I53" i="20" s="1"/>
  <c r="H138" i="22"/>
  <c r="H53" i="20" s="1"/>
  <c r="J137" i="22"/>
  <c r="J52" i="20" s="1"/>
  <c r="J136" i="22"/>
  <c r="M136" i="22" s="1"/>
  <c r="J134" i="22"/>
  <c r="J49" i="20" s="1"/>
  <c r="J132" i="22"/>
  <c r="L132" i="22" s="1"/>
  <c r="J22" i="21"/>
  <c r="M20" i="21"/>
  <c r="G14" i="21"/>
  <c r="F14" i="21"/>
  <c r="J226" i="22"/>
  <c r="J224" i="22"/>
  <c r="L224" i="22" s="1"/>
  <c r="J222" i="22"/>
  <c r="J218" i="22"/>
  <c r="M218" i="22" s="1"/>
  <c r="J215" i="22"/>
  <c r="M215" i="22" s="1"/>
  <c r="J208" i="22"/>
  <c r="J206" i="22"/>
  <c r="M206" i="22" s="1"/>
  <c r="M200" i="22"/>
  <c r="J31" i="21"/>
  <c r="L27" i="21"/>
  <c r="J21" i="21"/>
  <c r="J16" i="21"/>
  <c r="J7" i="21"/>
  <c r="M57" i="20"/>
  <c r="J41" i="20"/>
  <c r="J12" i="20"/>
  <c r="J10" i="20"/>
  <c r="M3" i="20"/>
  <c r="J54" i="14"/>
  <c r="I50" i="14"/>
  <c r="M49" i="14"/>
  <c r="M48" i="14"/>
  <c r="I44" i="14"/>
  <c r="H44" i="14"/>
  <c r="J43" i="14"/>
  <c r="M38" i="14"/>
  <c r="J36" i="14"/>
  <c r="I32" i="14"/>
  <c r="H32" i="14"/>
  <c r="J30" i="14"/>
  <c r="J28" i="14"/>
  <c r="M24" i="14"/>
  <c r="I19" i="22"/>
  <c r="I18" i="14" s="1"/>
  <c r="H19" i="22"/>
  <c r="H18" i="14" s="1"/>
  <c r="J9" i="22"/>
  <c r="J8" i="14" s="1"/>
  <c r="J8" i="22"/>
  <c r="L8" i="22" s="1"/>
  <c r="L7" i="14" s="1"/>
  <c r="J7" i="22"/>
  <c r="J6" i="14" s="1"/>
  <c r="J6" i="22"/>
  <c r="J5" i="14" s="1"/>
  <c r="J21" i="22"/>
  <c r="J21" i="14" s="1"/>
  <c r="J22" i="22"/>
  <c r="J23" i="22"/>
  <c r="J3" i="22"/>
  <c r="M3" i="22" s="1"/>
  <c r="F39" i="20"/>
  <c r="F35" i="20"/>
  <c r="F50" i="14"/>
  <c r="F44" i="14"/>
  <c r="F32" i="14"/>
  <c r="F19" i="22"/>
  <c r="F18" i="14" s="1"/>
  <c r="M19" i="21"/>
  <c r="M7" i="21"/>
  <c r="L34" i="20"/>
  <c r="L8" i="20"/>
  <c r="M43" i="14"/>
  <c r="M42" i="14"/>
  <c r="M31" i="14"/>
  <c r="L18" i="22"/>
  <c r="L17" i="14" s="1"/>
  <c r="L17" i="22"/>
  <c r="L16" i="14" s="1"/>
  <c r="L16" i="22"/>
  <c r="L15" i="14" s="1"/>
  <c r="L15" i="22"/>
  <c r="L14" i="14" s="1"/>
  <c r="L14" i="22"/>
  <c r="L13" i="14" s="1"/>
  <c r="L13" i="22"/>
  <c r="L12" i="14" s="1"/>
  <c r="L12" i="22"/>
  <c r="L11" i="14" s="1"/>
  <c r="L11" i="22"/>
  <c r="L10" i="14" s="1"/>
  <c r="L10" i="22"/>
  <c r="L9" i="14" s="1"/>
  <c r="G19" i="22"/>
  <c r="G18" i="14" s="1"/>
  <c r="G32" i="14"/>
  <c r="G44" i="14"/>
  <c r="G50" i="14"/>
  <c r="A4" i="14"/>
  <c r="B4" i="14"/>
  <c r="C4" i="14"/>
  <c r="D4" i="14"/>
  <c r="E4" i="14"/>
  <c r="F4" i="14"/>
  <c r="G4" i="14"/>
  <c r="H4" i="14"/>
  <c r="I4" i="14"/>
  <c r="J4" i="14"/>
  <c r="K4" i="14"/>
  <c r="L4" i="14"/>
  <c r="M4" i="14"/>
  <c r="N4" i="14"/>
  <c r="A5" i="14"/>
  <c r="B5" i="14"/>
  <c r="C5" i="14"/>
  <c r="D5" i="14"/>
  <c r="E5" i="14"/>
  <c r="F5" i="14"/>
  <c r="G5" i="14"/>
  <c r="H5" i="14"/>
  <c r="I5" i="14"/>
  <c r="K5" i="14"/>
  <c r="M5" i="14"/>
  <c r="N5" i="14"/>
  <c r="A6" i="14"/>
  <c r="B6" i="14"/>
  <c r="C6" i="14"/>
  <c r="D6" i="14"/>
  <c r="E6" i="14"/>
  <c r="F6" i="14"/>
  <c r="G6" i="14"/>
  <c r="H6" i="14"/>
  <c r="I6" i="14"/>
  <c r="K6" i="14"/>
  <c r="M6" i="14"/>
  <c r="N6" i="14"/>
  <c r="A7" i="14"/>
  <c r="B7" i="14"/>
  <c r="C7" i="14"/>
  <c r="D7" i="14"/>
  <c r="E7" i="14"/>
  <c r="F7" i="14"/>
  <c r="G7" i="14"/>
  <c r="H7" i="14"/>
  <c r="I7" i="14"/>
  <c r="K7" i="14"/>
  <c r="M7" i="14"/>
  <c r="N7" i="14"/>
  <c r="A8" i="14"/>
  <c r="B8" i="14"/>
  <c r="C8" i="14"/>
  <c r="D8" i="14"/>
  <c r="E8" i="14"/>
  <c r="F8" i="14"/>
  <c r="G8" i="14"/>
  <c r="H8" i="14"/>
  <c r="I8" i="14"/>
  <c r="K8" i="14"/>
  <c r="M8" i="14"/>
  <c r="N8" i="14"/>
  <c r="A9" i="14"/>
  <c r="B9" i="14"/>
  <c r="C9" i="14"/>
  <c r="D9" i="14"/>
  <c r="E9" i="14"/>
  <c r="F9" i="14"/>
  <c r="G9" i="14"/>
  <c r="H9" i="14"/>
  <c r="I9" i="14"/>
  <c r="J9" i="14"/>
  <c r="K9" i="14"/>
  <c r="M9" i="14"/>
  <c r="N9" i="14"/>
  <c r="A10" i="14"/>
  <c r="B10" i="14"/>
  <c r="C10" i="14"/>
  <c r="D10" i="14"/>
  <c r="E10" i="14"/>
  <c r="F10" i="14"/>
  <c r="G10" i="14"/>
  <c r="H10" i="14"/>
  <c r="I10" i="14"/>
  <c r="J10" i="14"/>
  <c r="K10" i="14"/>
  <c r="M10" i="14"/>
  <c r="N10" i="14"/>
  <c r="A11" i="14"/>
  <c r="B11" i="14"/>
  <c r="C11" i="14"/>
  <c r="D11" i="14"/>
  <c r="E11" i="14"/>
  <c r="F11" i="14"/>
  <c r="G11" i="14"/>
  <c r="H11" i="14"/>
  <c r="I11" i="14"/>
  <c r="J11" i="14"/>
  <c r="K11" i="14"/>
  <c r="M11" i="14"/>
  <c r="N11" i="14"/>
  <c r="A12" i="14"/>
  <c r="B12" i="14"/>
  <c r="C12" i="14"/>
  <c r="D12" i="14"/>
  <c r="E12" i="14"/>
  <c r="F12" i="14"/>
  <c r="G12" i="14"/>
  <c r="H12" i="14"/>
  <c r="I12" i="14"/>
  <c r="J12" i="14"/>
  <c r="K12" i="14"/>
  <c r="M12" i="14"/>
  <c r="N12" i="14"/>
  <c r="A13" i="14"/>
  <c r="B13" i="14"/>
  <c r="C13" i="14"/>
  <c r="D13" i="14"/>
  <c r="E13" i="14"/>
  <c r="F13" i="14"/>
  <c r="G13" i="14"/>
  <c r="H13" i="14"/>
  <c r="I13" i="14"/>
  <c r="J13" i="14"/>
  <c r="K13" i="14"/>
  <c r="M13" i="14"/>
  <c r="N13" i="14"/>
  <c r="A14" i="14"/>
  <c r="B14" i="14"/>
  <c r="C14" i="14"/>
  <c r="D14" i="14"/>
  <c r="E14" i="14"/>
  <c r="F14" i="14"/>
  <c r="G14" i="14"/>
  <c r="H14" i="14"/>
  <c r="I14" i="14"/>
  <c r="J14" i="14"/>
  <c r="K14" i="14"/>
  <c r="M14" i="14"/>
  <c r="N14" i="14"/>
  <c r="A15" i="14"/>
  <c r="B15" i="14"/>
  <c r="C15" i="14"/>
  <c r="D15" i="14"/>
  <c r="E15" i="14"/>
  <c r="H15" i="14"/>
  <c r="I15" i="14"/>
  <c r="J15" i="14"/>
  <c r="K15" i="14"/>
  <c r="M15" i="14"/>
  <c r="N15" i="14"/>
  <c r="A16" i="14"/>
  <c r="B16" i="14"/>
  <c r="C16" i="14"/>
  <c r="D16" i="14"/>
  <c r="E16" i="14"/>
  <c r="F16" i="14"/>
  <c r="G16" i="14"/>
  <c r="H16" i="14"/>
  <c r="I16" i="14"/>
  <c r="J16" i="14"/>
  <c r="K16" i="14"/>
  <c r="M16" i="14"/>
  <c r="N16" i="14"/>
  <c r="A17" i="14"/>
  <c r="B17" i="14"/>
  <c r="C17" i="14"/>
  <c r="D17" i="14"/>
  <c r="E17" i="14"/>
  <c r="F17" i="14"/>
  <c r="G17" i="14"/>
  <c r="H17" i="14"/>
  <c r="I17" i="14"/>
  <c r="J17" i="14"/>
  <c r="K17" i="14"/>
  <c r="M17" i="14"/>
  <c r="N17" i="14"/>
  <c r="A18" i="14"/>
  <c r="B18" i="14"/>
  <c r="C18" i="14"/>
  <c r="D18" i="14"/>
  <c r="E18" i="14"/>
  <c r="K18" i="14"/>
  <c r="M18" i="14"/>
  <c r="N18" i="14"/>
  <c r="A19" i="14"/>
  <c r="B19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A20" i="14"/>
  <c r="B20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A21" i="14"/>
  <c r="B21" i="14"/>
  <c r="C21" i="14"/>
  <c r="D21" i="14"/>
  <c r="E21" i="14"/>
  <c r="F21" i="14"/>
  <c r="G21" i="14"/>
  <c r="H21" i="14"/>
  <c r="I21" i="14"/>
  <c r="K21" i="14"/>
  <c r="L21" i="14"/>
  <c r="M21" i="14"/>
  <c r="N21" i="14"/>
  <c r="A22" i="14"/>
  <c r="B22" i="14"/>
  <c r="C22" i="14"/>
  <c r="D22" i="14"/>
  <c r="E22" i="14"/>
  <c r="F22" i="14"/>
  <c r="G22" i="14"/>
  <c r="H22" i="14"/>
  <c r="I22" i="14"/>
  <c r="K22" i="14"/>
  <c r="L22" i="14"/>
  <c r="M22" i="14"/>
  <c r="N22" i="14"/>
  <c r="A23" i="14"/>
  <c r="B23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A24" i="14"/>
  <c r="B24" i="14"/>
  <c r="C24" i="14"/>
  <c r="D24" i="14"/>
  <c r="E24" i="14"/>
  <c r="F24" i="14"/>
  <c r="G24" i="14"/>
  <c r="H24" i="14"/>
  <c r="I24" i="14"/>
  <c r="K24" i="14"/>
  <c r="L24" i="14"/>
  <c r="N24" i="14"/>
  <c r="A25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A26" i="14"/>
  <c r="B26" i="14"/>
  <c r="C26" i="14"/>
  <c r="D26" i="14"/>
  <c r="E26" i="14"/>
  <c r="F26" i="14"/>
  <c r="G26" i="14"/>
  <c r="H26" i="14"/>
  <c r="I26" i="14"/>
  <c r="K26" i="14"/>
  <c r="L26" i="14"/>
  <c r="N26" i="14"/>
  <c r="A27" i="14"/>
  <c r="B27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A28" i="14"/>
  <c r="B28" i="14"/>
  <c r="C28" i="14"/>
  <c r="D28" i="14"/>
  <c r="E28" i="14"/>
  <c r="F28" i="14"/>
  <c r="G28" i="14"/>
  <c r="H28" i="14"/>
  <c r="I28" i="14"/>
  <c r="K28" i="14"/>
  <c r="L28" i="14"/>
  <c r="M28" i="14"/>
  <c r="N28" i="14"/>
  <c r="A29" i="14"/>
  <c r="B29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A30" i="14"/>
  <c r="B30" i="14"/>
  <c r="C30" i="14"/>
  <c r="D30" i="14"/>
  <c r="E30" i="14"/>
  <c r="H30" i="14"/>
  <c r="I30" i="14"/>
  <c r="K30" i="14"/>
  <c r="L30" i="14"/>
  <c r="N30" i="14"/>
  <c r="A31" i="14"/>
  <c r="B31" i="14"/>
  <c r="C31" i="14"/>
  <c r="D31" i="14"/>
  <c r="E31" i="14"/>
  <c r="F31" i="14"/>
  <c r="G31" i="14"/>
  <c r="H31" i="14"/>
  <c r="I31" i="14"/>
  <c r="J31" i="14"/>
  <c r="K31" i="14"/>
  <c r="L31" i="14"/>
  <c r="N31" i="14"/>
  <c r="A32" i="14"/>
  <c r="B32" i="14"/>
  <c r="C32" i="14"/>
  <c r="D32" i="14"/>
  <c r="E32" i="14"/>
  <c r="K32" i="14"/>
  <c r="L32" i="14"/>
  <c r="N32" i="14"/>
  <c r="A33" i="14"/>
  <c r="B33" i="14"/>
  <c r="C33" i="14"/>
  <c r="D33" i="14"/>
  <c r="E33" i="14"/>
  <c r="F33" i="14"/>
  <c r="G33" i="14"/>
  <c r="H33" i="14"/>
  <c r="I33" i="14"/>
  <c r="J33" i="14"/>
  <c r="K33" i="14"/>
  <c r="L33" i="14"/>
  <c r="N33" i="14"/>
  <c r="A34" i="14"/>
  <c r="B34" i="14"/>
  <c r="C34" i="14"/>
  <c r="D34" i="14"/>
  <c r="E34" i="14"/>
  <c r="K34" i="14"/>
  <c r="L34" i="14"/>
  <c r="N34" i="14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K36" i="14"/>
  <c r="L36" i="14"/>
  <c r="M36" i="14"/>
  <c r="N36" i="14"/>
  <c r="A37" i="14"/>
  <c r="B37" i="14"/>
  <c r="C37" i="14"/>
  <c r="D37" i="14"/>
  <c r="E37" i="14"/>
  <c r="F37" i="14"/>
  <c r="G37" i="14"/>
  <c r="H37" i="14"/>
  <c r="I37" i="14"/>
  <c r="K37" i="14"/>
  <c r="L37" i="14"/>
  <c r="M37" i="14"/>
  <c r="N37" i="14"/>
  <c r="A38" i="14"/>
  <c r="B38" i="14"/>
  <c r="C38" i="14"/>
  <c r="D38" i="14"/>
  <c r="E38" i="14"/>
  <c r="F38" i="14"/>
  <c r="G38" i="14"/>
  <c r="H38" i="14"/>
  <c r="I38" i="14"/>
  <c r="K38" i="14"/>
  <c r="L38" i="14"/>
  <c r="N38" i="14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40" i="14"/>
  <c r="B40" i="14"/>
  <c r="C40" i="14"/>
  <c r="D40" i="14"/>
  <c r="E40" i="14"/>
  <c r="F40" i="14"/>
  <c r="G40" i="14"/>
  <c r="H40" i="14"/>
  <c r="I40" i="14"/>
  <c r="K40" i="14"/>
  <c r="L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42" i="14"/>
  <c r="B42" i="14"/>
  <c r="C42" i="14"/>
  <c r="D42" i="14"/>
  <c r="E42" i="14"/>
  <c r="H42" i="14"/>
  <c r="I42" i="14"/>
  <c r="K42" i="14"/>
  <c r="L42" i="14"/>
  <c r="N42" i="14"/>
  <c r="A43" i="14"/>
  <c r="B43" i="14"/>
  <c r="C43" i="14"/>
  <c r="D43" i="14"/>
  <c r="E43" i="14"/>
  <c r="F43" i="14"/>
  <c r="G43" i="14"/>
  <c r="H43" i="14"/>
  <c r="I43" i="14"/>
  <c r="K43" i="14"/>
  <c r="L43" i="14"/>
  <c r="N43" i="14"/>
  <c r="A44" i="14"/>
  <c r="B44" i="14"/>
  <c r="C44" i="14"/>
  <c r="D44" i="14"/>
  <c r="E44" i="14"/>
  <c r="K44" i="14"/>
  <c r="L44" i="14"/>
  <c r="N44" i="14"/>
  <c r="A45" i="14"/>
  <c r="B45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A46" i="14"/>
  <c r="B46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A47" i="14"/>
  <c r="B47" i="14"/>
  <c r="C47" i="14"/>
  <c r="D47" i="14"/>
  <c r="E47" i="14"/>
  <c r="F47" i="14"/>
  <c r="G47" i="14"/>
  <c r="H47" i="14"/>
  <c r="I47" i="14"/>
  <c r="J47" i="14"/>
  <c r="K47" i="14"/>
  <c r="L47" i="14"/>
  <c r="M47" i="14"/>
  <c r="N47" i="14"/>
  <c r="A48" i="14"/>
  <c r="B48" i="14"/>
  <c r="C48" i="14"/>
  <c r="D48" i="14"/>
  <c r="E48" i="14"/>
  <c r="F48" i="14"/>
  <c r="G48" i="14"/>
  <c r="H48" i="14"/>
  <c r="I48" i="14"/>
  <c r="K48" i="14"/>
  <c r="L48" i="14"/>
  <c r="N48" i="14"/>
  <c r="A49" i="14"/>
  <c r="B49" i="14"/>
  <c r="C49" i="14"/>
  <c r="D49" i="14"/>
  <c r="E49" i="14"/>
  <c r="H49" i="14"/>
  <c r="I49" i="14"/>
  <c r="K49" i="14"/>
  <c r="L49" i="14"/>
  <c r="N49" i="14"/>
  <c r="A50" i="14"/>
  <c r="B50" i="14"/>
  <c r="C50" i="14"/>
  <c r="D50" i="14"/>
  <c r="E50" i="14"/>
  <c r="H50" i="14"/>
  <c r="K50" i="14"/>
  <c r="L50" i="14"/>
  <c r="N50" i="14"/>
  <c r="A51" i="14"/>
  <c r="B51" i="14"/>
  <c r="C51" i="14"/>
  <c r="D51" i="14"/>
  <c r="E51" i="14"/>
  <c r="F51" i="14"/>
  <c r="G51" i="14"/>
  <c r="H51" i="14"/>
  <c r="I51" i="14"/>
  <c r="J51" i="14"/>
  <c r="K51" i="14"/>
  <c r="L51" i="14"/>
  <c r="M51" i="14"/>
  <c r="N51" i="14"/>
  <c r="A52" i="14"/>
  <c r="B52" i="14"/>
  <c r="C52" i="14"/>
  <c r="D52" i="14"/>
  <c r="E52" i="14"/>
  <c r="F52" i="14"/>
  <c r="G52" i="14"/>
  <c r="H52" i="14"/>
  <c r="I52" i="14"/>
  <c r="J52" i="14"/>
  <c r="K52" i="14"/>
  <c r="L52" i="14"/>
  <c r="M52" i="14"/>
  <c r="N52" i="14"/>
  <c r="A53" i="14"/>
  <c r="B53" i="14"/>
  <c r="C53" i="14"/>
  <c r="D53" i="14"/>
  <c r="E53" i="14"/>
  <c r="F53" i="14"/>
  <c r="G53" i="14"/>
  <c r="H53" i="14"/>
  <c r="I53" i="14"/>
  <c r="J53" i="14"/>
  <c r="K53" i="14"/>
  <c r="L53" i="14"/>
  <c r="M53" i="14"/>
  <c r="N53" i="14"/>
  <c r="A54" i="14"/>
  <c r="B54" i="14"/>
  <c r="C54" i="14"/>
  <c r="D54" i="14"/>
  <c r="E54" i="14"/>
  <c r="F54" i="14"/>
  <c r="G54" i="14"/>
  <c r="H54" i="14"/>
  <c r="I54" i="14"/>
  <c r="K54" i="14"/>
  <c r="M54" i="14"/>
  <c r="N54" i="14"/>
  <c r="A55" i="14"/>
  <c r="B55" i="14"/>
  <c r="C55" i="14"/>
  <c r="D55" i="14"/>
  <c r="E55" i="14"/>
  <c r="F55" i="14"/>
  <c r="G55" i="14"/>
  <c r="H55" i="14"/>
  <c r="I55" i="14"/>
  <c r="J55" i="14"/>
  <c r="K55" i="14"/>
  <c r="L55" i="14"/>
  <c r="M55" i="14"/>
  <c r="N55" i="14"/>
  <c r="A56" i="14"/>
  <c r="B56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A57" i="14"/>
  <c r="B57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A65" i="20"/>
  <c r="B65" i="20"/>
  <c r="C65" i="20"/>
  <c r="D65" i="20"/>
  <c r="E65" i="20"/>
  <c r="F65" i="20"/>
  <c r="G65" i="20"/>
  <c r="H65" i="20"/>
  <c r="I65" i="20"/>
  <c r="J65" i="20"/>
  <c r="K65" i="20"/>
  <c r="L65" i="20"/>
  <c r="M65" i="20"/>
  <c r="N65" i="20"/>
  <c r="A66" i="20"/>
  <c r="B66" i="20"/>
  <c r="C66" i="20"/>
  <c r="D66" i="20"/>
  <c r="E66" i="20"/>
  <c r="F66" i="20"/>
  <c r="G66" i="20"/>
  <c r="H66" i="20"/>
  <c r="I66" i="20"/>
  <c r="J66" i="20"/>
  <c r="K66" i="20"/>
  <c r="L66" i="20"/>
  <c r="N66" i="20"/>
  <c r="A67" i="20"/>
  <c r="B67" i="20"/>
  <c r="C67" i="20"/>
  <c r="D67" i="20"/>
  <c r="E67" i="20"/>
  <c r="F67" i="20"/>
  <c r="G67" i="20"/>
  <c r="H67" i="20"/>
  <c r="I67" i="20"/>
  <c r="J67" i="20"/>
  <c r="K67" i="20"/>
  <c r="L67" i="20"/>
  <c r="M67" i="20"/>
  <c r="A10" i="20"/>
  <c r="B10" i="20"/>
  <c r="C10" i="20"/>
  <c r="D10" i="20"/>
  <c r="E10" i="20"/>
  <c r="F10" i="20"/>
  <c r="G10" i="20"/>
  <c r="H10" i="20"/>
  <c r="I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K11" i="20"/>
  <c r="L11" i="20"/>
  <c r="N11" i="20"/>
  <c r="A12" i="20"/>
  <c r="B12" i="20"/>
  <c r="C12" i="20"/>
  <c r="D12" i="20"/>
  <c r="E12" i="20"/>
  <c r="F12" i="20"/>
  <c r="G12" i="20"/>
  <c r="H12" i="20"/>
  <c r="I12" i="20"/>
  <c r="K12" i="20"/>
  <c r="N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A15" i="20"/>
  <c r="B15" i="20"/>
  <c r="C15" i="20"/>
  <c r="D15" i="20"/>
  <c r="E15" i="20"/>
  <c r="F15" i="20"/>
  <c r="G15" i="20"/>
  <c r="H15" i="20"/>
  <c r="I15" i="20"/>
  <c r="K15" i="20"/>
  <c r="M15" i="20"/>
  <c r="N15" i="20"/>
  <c r="A16" i="20"/>
  <c r="B16" i="20"/>
  <c r="C16" i="20"/>
  <c r="D16" i="20"/>
  <c r="E16" i="20"/>
  <c r="F16" i="20"/>
  <c r="G16" i="20"/>
  <c r="H16" i="20"/>
  <c r="I16" i="20"/>
  <c r="K16" i="20"/>
  <c r="M16" i="20"/>
  <c r="N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A19" i="20"/>
  <c r="B19" i="20"/>
  <c r="C19" i="20"/>
  <c r="D19" i="20"/>
  <c r="E19" i="20"/>
  <c r="F19" i="20"/>
  <c r="G19" i="20"/>
  <c r="H19" i="20"/>
  <c r="I19" i="20"/>
  <c r="K19" i="20"/>
  <c r="L19" i="20"/>
  <c r="M19" i="20"/>
  <c r="N19" i="20"/>
  <c r="A20" i="20"/>
  <c r="B20" i="20"/>
  <c r="C20" i="20"/>
  <c r="D20" i="20"/>
  <c r="E20" i="20"/>
  <c r="F20" i="20"/>
  <c r="G20" i="20"/>
  <c r="H20" i="20"/>
  <c r="I20" i="20"/>
  <c r="K20" i="20"/>
  <c r="L20" i="20"/>
  <c r="N20" i="20"/>
  <c r="A21" i="20"/>
  <c r="B21" i="20"/>
  <c r="C21" i="20"/>
  <c r="D21" i="20"/>
  <c r="E21" i="20"/>
  <c r="F21" i="20"/>
  <c r="G21" i="20"/>
  <c r="H21" i="20"/>
  <c r="I21" i="20"/>
  <c r="K21" i="20"/>
  <c r="N21" i="20"/>
  <c r="A22" i="20"/>
  <c r="B22" i="20"/>
  <c r="C22" i="20"/>
  <c r="D22" i="20"/>
  <c r="E22" i="20"/>
  <c r="F22" i="20"/>
  <c r="G22" i="20"/>
  <c r="H22" i="20"/>
  <c r="I22" i="20"/>
  <c r="K22" i="20"/>
  <c r="L22" i="20"/>
  <c r="M22" i="20"/>
  <c r="N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A25" i="20"/>
  <c r="B25" i="20"/>
  <c r="C25" i="20"/>
  <c r="D25" i="20"/>
  <c r="E25" i="20"/>
  <c r="F25" i="20"/>
  <c r="G25" i="20"/>
  <c r="H25" i="20"/>
  <c r="I25" i="20"/>
  <c r="K25" i="20"/>
  <c r="M25" i="20"/>
  <c r="N25" i="20"/>
  <c r="A26" i="20"/>
  <c r="B26" i="20"/>
  <c r="C26" i="20"/>
  <c r="D26" i="20"/>
  <c r="E26" i="20"/>
  <c r="F26" i="20"/>
  <c r="G26" i="20"/>
  <c r="H26" i="20"/>
  <c r="I26" i="20"/>
  <c r="K26" i="20"/>
  <c r="N26" i="20"/>
  <c r="A27" i="20"/>
  <c r="B27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A28" i="20"/>
  <c r="B28" i="20"/>
  <c r="C28" i="20"/>
  <c r="D28" i="20"/>
  <c r="E28" i="20"/>
  <c r="F28" i="20"/>
  <c r="G28" i="20"/>
  <c r="H28" i="20"/>
  <c r="I28" i="20"/>
  <c r="K28" i="20"/>
  <c r="L28" i="20"/>
  <c r="N28" i="20"/>
  <c r="A29" i="20"/>
  <c r="B29" i="20"/>
  <c r="C29" i="20"/>
  <c r="D29" i="20"/>
  <c r="E29" i="20"/>
  <c r="F29" i="20"/>
  <c r="G29" i="20"/>
  <c r="H29" i="20"/>
  <c r="I29" i="20"/>
  <c r="K29" i="20"/>
  <c r="M29" i="20"/>
  <c r="N29" i="20"/>
  <c r="A30" i="20"/>
  <c r="B30" i="20"/>
  <c r="C30" i="20"/>
  <c r="D30" i="20"/>
  <c r="E30" i="20"/>
  <c r="F30" i="20"/>
  <c r="G30" i="20"/>
  <c r="H30" i="20"/>
  <c r="I30" i="20"/>
  <c r="K30" i="20"/>
  <c r="M30" i="20"/>
  <c r="N30" i="20"/>
  <c r="A31" i="20"/>
  <c r="B31" i="20"/>
  <c r="C31" i="20"/>
  <c r="D31" i="20"/>
  <c r="E31" i="20"/>
  <c r="F31" i="20"/>
  <c r="G31" i="20"/>
  <c r="K31" i="20"/>
  <c r="M31" i="20"/>
  <c r="N31" i="20"/>
  <c r="A32" i="20"/>
  <c r="B32" i="20"/>
  <c r="C32" i="20"/>
  <c r="D32" i="20"/>
  <c r="E32" i="20"/>
  <c r="F32" i="20"/>
  <c r="G32" i="20"/>
  <c r="I32" i="20"/>
  <c r="J32" i="20"/>
  <c r="K32" i="20"/>
  <c r="M32" i="20"/>
  <c r="N32" i="20"/>
  <c r="A33" i="20"/>
  <c r="B33" i="20"/>
  <c r="C33" i="20"/>
  <c r="D33" i="20"/>
  <c r="E33" i="20"/>
  <c r="F33" i="20"/>
  <c r="G33" i="20"/>
  <c r="H33" i="20"/>
  <c r="I33" i="20"/>
  <c r="K33" i="20"/>
  <c r="M33" i="20"/>
  <c r="N33" i="20"/>
  <c r="A34" i="20"/>
  <c r="B34" i="20"/>
  <c r="C34" i="20"/>
  <c r="D34" i="20"/>
  <c r="E34" i="20"/>
  <c r="F34" i="20"/>
  <c r="G34" i="20"/>
  <c r="H34" i="20"/>
  <c r="I34" i="20"/>
  <c r="K34" i="20"/>
  <c r="M34" i="20"/>
  <c r="N34" i="20"/>
  <c r="A35" i="20"/>
  <c r="B35" i="20"/>
  <c r="C35" i="20"/>
  <c r="D35" i="20"/>
  <c r="E35" i="20"/>
  <c r="K35" i="20"/>
  <c r="M35" i="20"/>
  <c r="N35" i="20"/>
  <c r="A36" i="20"/>
  <c r="B36" i="20"/>
  <c r="C36" i="20"/>
  <c r="D36" i="20"/>
  <c r="E36" i="20"/>
  <c r="F36" i="20"/>
  <c r="G36" i="20"/>
  <c r="H36" i="20"/>
  <c r="I36" i="20"/>
  <c r="J36" i="20"/>
  <c r="K36" i="20"/>
  <c r="L36" i="20"/>
  <c r="M36" i="20"/>
  <c r="N36" i="20"/>
  <c r="A37" i="20"/>
  <c r="B37" i="20"/>
  <c r="C37" i="20"/>
  <c r="D37" i="20"/>
  <c r="E37" i="20"/>
  <c r="F37" i="20"/>
  <c r="G37" i="20"/>
  <c r="H37" i="20"/>
  <c r="I37" i="20"/>
  <c r="J37" i="20"/>
  <c r="K37" i="20"/>
  <c r="L37" i="20"/>
  <c r="M37" i="20"/>
  <c r="N37" i="20"/>
  <c r="A38" i="20"/>
  <c r="B38" i="20"/>
  <c r="C38" i="20"/>
  <c r="D38" i="20"/>
  <c r="E38" i="20"/>
  <c r="F38" i="20"/>
  <c r="G38" i="20"/>
  <c r="H38" i="20"/>
  <c r="I38" i="20"/>
  <c r="J38" i="20"/>
  <c r="K38" i="20"/>
  <c r="L38" i="20"/>
  <c r="M38" i="20"/>
  <c r="N38" i="20"/>
  <c r="A39" i="20"/>
  <c r="B39" i="20"/>
  <c r="C39" i="20"/>
  <c r="D39" i="20"/>
  <c r="E39" i="20"/>
  <c r="G39" i="20"/>
  <c r="H39" i="20"/>
  <c r="I39" i="20"/>
  <c r="J39" i="20"/>
  <c r="K39" i="20"/>
  <c r="L39" i="20"/>
  <c r="M39" i="20"/>
  <c r="N39" i="20"/>
  <c r="A40" i="20"/>
  <c r="B40" i="20"/>
  <c r="C40" i="20"/>
  <c r="D40" i="20"/>
  <c r="E40" i="20"/>
  <c r="F40" i="20"/>
  <c r="G40" i="20"/>
  <c r="H40" i="20"/>
  <c r="I40" i="20"/>
  <c r="J40" i="20"/>
  <c r="K40" i="20"/>
  <c r="L40" i="20"/>
  <c r="M40" i="20"/>
  <c r="N40" i="20"/>
  <c r="A41" i="20"/>
  <c r="B41" i="20"/>
  <c r="C41" i="20"/>
  <c r="D41" i="20"/>
  <c r="E41" i="20"/>
  <c r="F41" i="20"/>
  <c r="G41" i="20"/>
  <c r="H41" i="20"/>
  <c r="I41" i="20"/>
  <c r="K41" i="20"/>
  <c r="L41" i="20"/>
  <c r="N41" i="20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N42" i="20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N43" i="20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N44" i="20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N45" i="20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N46" i="20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N47" i="20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N48" i="20"/>
  <c r="A49" i="20"/>
  <c r="B49" i="20"/>
  <c r="C49" i="20"/>
  <c r="D49" i="20"/>
  <c r="E49" i="20"/>
  <c r="F49" i="20"/>
  <c r="G49" i="20"/>
  <c r="H49" i="20"/>
  <c r="I49" i="20"/>
  <c r="K49" i="20"/>
  <c r="L49" i="20"/>
  <c r="M49" i="20"/>
  <c r="N49" i="20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N50" i="20"/>
  <c r="A51" i="20"/>
  <c r="B51" i="20"/>
  <c r="C51" i="20"/>
  <c r="D51" i="20"/>
  <c r="E51" i="20"/>
  <c r="F51" i="20"/>
  <c r="G51" i="20"/>
  <c r="H51" i="20"/>
  <c r="I51" i="20"/>
  <c r="K51" i="20"/>
  <c r="L51" i="20"/>
  <c r="N51" i="20"/>
  <c r="A52" i="20"/>
  <c r="B52" i="20"/>
  <c r="C52" i="20"/>
  <c r="D52" i="20"/>
  <c r="E52" i="20"/>
  <c r="F52" i="20"/>
  <c r="G52" i="20"/>
  <c r="H52" i="20"/>
  <c r="I52" i="20"/>
  <c r="K52" i="20"/>
  <c r="L52" i="20"/>
  <c r="N52" i="20"/>
  <c r="A53" i="20"/>
  <c r="B53" i="20"/>
  <c r="C53" i="20"/>
  <c r="D53" i="20"/>
  <c r="E53" i="20"/>
  <c r="F53" i="20"/>
  <c r="G53" i="20"/>
  <c r="K53" i="20"/>
  <c r="L53" i="20"/>
  <c r="N53" i="20"/>
  <c r="A54" i="20"/>
  <c r="B54" i="20"/>
  <c r="C54" i="20"/>
  <c r="D54" i="20"/>
  <c r="E54" i="20"/>
  <c r="F54" i="20"/>
  <c r="G54" i="20"/>
  <c r="H54" i="20"/>
  <c r="I54" i="20"/>
  <c r="K54" i="20"/>
  <c r="L54" i="20"/>
  <c r="M54" i="20"/>
  <c r="N54" i="20"/>
  <c r="A55" i="20"/>
  <c r="B55" i="20"/>
  <c r="C55" i="20"/>
  <c r="D55" i="20"/>
  <c r="E55" i="20"/>
  <c r="F55" i="20"/>
  <c r="G55" i="20"/>
  <c r="H55" i="20"/>
  <c r="I55" i="20"/>
  <c r="J55" i="20"/>
  <c r="K55" i="20"/>
  <c r="L55" i="20"/>
  <c r="M55" i="20"/>
  <c r="N55" i="20"/>
  <c r="A56" i="20"/>
  <c r="B56" i="20"/>
  <c r="C56" i="20"/>
  <c r="D56" i="20"/>
  <c r="E56" i="20"/>
  <c r="F56" i="20"/>
  <c r="G56" i="20"/>
  <c r="H56" i="20"/>
  <c r="I56" i="20"/>
  <c r="K56" i="20"/>
  <c r="M56" i="20"/>
  <c r="N56" i="20"/>
  <c r="A57" i="20"/>
  <c r="B57" i="20"/>
  <c r="C57" i="20"/>
  <c r="D57" i="20"/>
  <c r="E57" i="20"/>
  <c r="F57" i="20"/>
  <c r="G57" i="20"/>
  <c r="H57" i="20"/>
  <c r="I57" i="20"/>
  <c r="K57" i="20"/>
  <c r="N57" i="20"/>
  <c r="A58" i="20"/>
  <c r="B58" i="20"/>
  <c r="C58" i="20"/>
  <c r="D58" i="20"/>
  <c r="E58" i="20"/>
  <c r="F58" i="20"/>
  <c r="G58" i="20"/>
  <c r="H58" i="20"/>
  <c r="I58" i="20"/>
  <c r="J58" i="20"/>
  <c r="K58" i="20"/>
  <c r="M58" i="20"/>
  <c r="N58" i="20"/>
  <c r="A59" i="20"/>
  <c r="B59" i="20"/>
  <c r="C59" i="20"/>
  <c r="D59" i="20"/>
  <c r="E59" i="20"/>
  <c r="K59" i="20"/>
  <c r="M59" i="20"/>
  <c r="N59" i="20"/>
  <c r="A60" i="20"/>
  <c r="B60" i="20"/>
  <c r="C60" i="20"/>
  <c r="D60" i="20"/>
  <c r="E60" i="20"/>
  <c r="H60" i="20"/>
  <c r="I60" i="20"/>
  <c r="K60" i="20"/>
  <c r="M60" i="20"/>
  <c r="N60" i="20"/>
  <c r="A61" i="20"/>
  <c r="B61" i="20"/>
  <c r="C61" i="20"/>
  <c r="D61" i="20"/>
  <c r="E61" i="20"/>
  <c r="F61" i="20"/>
  <c r="G61" i="20"/>
  <c r="N61" i="20"/>
  <c r="A62" i="20"/>
  <c r="B62" i="20"/>
  <c r="C62" i="20"/>
  <c r="D62" i="20"/>
  <c r="E62" i="20"/>
  <c r="F62" i="20"/>
  <c r="G62" i="20"/>
  <c r="H62" i="20"/>
  <c r="I62" i="20"/>
  <c r="J62" i="20"/>
  <c r="K62" i="20"/>
  <c r="L62" i="20"/>
  <c r="N62" i="20"/>
  <c r="A63" i="20"/>
  <c r="B63" i="20"/>
  <c r="C63" i="20"/>
  <c r="D63" i="20"/>
  <c r="E63" i="20"/>
  <c r="F63" i="20"/>
  <c r="G63" i="20"/>
  <c r="H63" i="20"/>
  <c r="I63" i="20"/>
  <c r="K63" i="20"/>
  <c r="L63" i="20"/>
  <c r="M63" i="20"/>
  <c r="A64" i="20"/>
  <c r="B64" i="20"/>
  <c r="C64" i="20"/>
  <c r="D64" i="20"/>
  <c r="E64" i="20"/>
  <c r="F64" i="20"/>
  <c r="G64" i="20"/>
  <c r="H64" i="20"/>
  <c r="I64" i="20"/>
  <c r="K64" i="20"/>
  <c r="L64" i="20"/>
  <c r="M64" i="20"/>
  <c r="N64" i="20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18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A19" i="21"/>
  <c r="B19" i="21"/>
  <c r="C19" i="21"/>
  <c r="D19" i="21"/>
  <c r="E19" i="21"/>
  <c r="F19" i="21"/>
  <c r="G19" i="21"/>
  <c r="H19" i="21"/>
  <c r="I19" i="21"/>
  <c r="J19" i="21"/>
  <c r="K19" i="21"/>
  <c r="L19" i="21"/>
  <c r="N19" i="21"/>
  <c r="A20" i="21"/>
  <c r="B20" i="21"/>
  <c r="C20" i="21"/>
  <c r="D20" i="21"/>
  <c r="E20" i="21"/>
  <c r="F20" i="21"/>
  <c r="G20" i="21"/>
  <c r="H20" i="21"/>
  <c r="I20" i="21"/>
  <c r="K20" i="21"/>
  <c r="L20" i="21"/>
  <c r="N20" i="21"/>
  <c r="A21" i="21"/>
  <c r="B21" i="21"/>
  <c r="C21" i="21"/>
  <c r="D21" i="21"/>
  <c r="E21" i="21"/>
  <c r="F21" i="21"/>
  <c r="G21" i="21"/>
  <c r="H21" i="21"/>
  <c r="I21" i="21"/>
  <c r="K21" i="21"/>
  <c r="L21" i="21"/>
  <c r="N21" i="21"/>
  <c r="A22" i="21"/>
  <c r="B22" i="21"/>
  <c r="C22" i="21"/>
  <c r="D22" i="21"/>
  <c r="E22" i="21"/>
  <c r="F22" i="21"/>
  <c r="G22" i="21"/>
  <c r="H22" i="21"/>
  <c r="I22" i="21"/>
  <c r="K22" i="21"/>
  <c r="L22" i="21"/>
  <c r="M22" i="21"/>
  <c r="N22" i="21"/>
  <c r="A23" i="21"/>
  <c r="B23" i="21"/>
  <c r="C23" i="21"/>
  <c r="D23" i="21"/>
  <c r="E23" i="21"/>
  <c r="F23" i="21"/>
  <c r="G23" i="21"/>
  <c r="H23" i="21"/>
  <c r="I23" i="21"/>
  <c r="K23" i="21"/>
  <c r="L23" i="21"/>
  <c r="M23" i="21"/>
  <c r="N23" i="21"/>
  <c r="A24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A25" i="21"/>
  <c r="B25" i="21"/>
  <c r="C25" i="21"/>
  <c r="D25" i="21"/>
  <c r="E25" i="21"/>
  <c r="F25" i="21"/>
  <c r="G25" i="21"/>
  <c r="H25" i="21"/>
  <c r="I25" i="21"/>
  <c r="K25" i="21"/>
  <c r="L25" i="21"/>
  <c r="N25" i="21"/>
  <c r="A26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A27" i="21"/>
  <c r="B27" i="21"/>
  <c r="C27" i="21"/>
  <c r="D27" i="21"/>
  <c r="E27" i="21"/>
  <c r="F27" i="21"/>
  <c r="G27" i="21"/>
  <c r="H27" i="21"/>
  <c r="I27" i="21"/>
  <c r="K27" i="21"/>
  <c r="M27" i="21"/>
  <c r="N27" i="21"/>
  <c r="A28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A29" i="21"/>
  <c r="B29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A30" i="21"/>
  <c r="B30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A31" i="21"/>
  <c r="B31" i="21"/>
  <c r="C31" i="21"/>
  <c r="D31" i="21"/>
  <c r="E31" i="21"/>
  <c r="F31" i="21"/>
  <c r="G31" i="21"/>
  <c r="H31" i="21"/>
  <c r="I31" i="21"/>
  <c r="K31" i="21"/>
  <c r="L31" i="21"/>
  <c r="M31" i="21"/>
  <c r="N31" i="21"/>
  <c r="A32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A33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A34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A35" i="21"/>
  <c r="B35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A36" i="21"/>
  <c r="B36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A37" i="21"/>
  <c r="B37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A38" i="21"/>
  <c r="B38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A39" i="21"/>
  <c r="B39" i="21"/>
  <c r="C39" i="21"/>
  <c r="D39" i="21"/>
  <c r="E39" i="21"/>
  <c r="F39" i="21"/>
  <c r="G39" i="21"/>
  <c r="H39" i="21"/>
  <c r="I39" i="21"/>
  <c r="J39" i="21"/>
  <c r="K39" i="21"/>
  <c r="L39" i="21"/>
  <c r="M39" i="21"/>
  <c r="N39" i="21"/>
  <c r="A40" i="21"/>
  <c r="B40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A41" i="21"/>
  <c r="B41" i="21"/>
  <c r="C41" i="21"/>
  <c r="D41" i="21"/>
  <c r="E41" i="21"/>
  <c r="F41" i="21"/>
  <c r="G41" i="21"/>
  <c r="H41" i="21"/>
  <c r="I41" i="21"/>
  <c r="J41" i="21"/>
  <c r="K41" i="21"/>
  <c r="L41" i="21"/>
  <c r="M41" i="21"/>
  <c r="N41" i="21"/>
  <c r="G100" i="23"/>
  <c r="G51" i="23"/>
  <c r="F51" i="23"/>
  <c r="G44" i="23"/>
  <c r="F44" i="23"/>
  <c r="G32" i="23"/>
  <c r="F32" i="23"/>
  <c r="G15" i="23"/>
  <c r="F15" i="23"/>
  <c r="A7" i="21"/>
  <c r="B7" i="21"/>
  <c r="C7" i="21"/>
  <c r="D7" i="21"/>
  <c r="E7" i="21"/>
  <c r="F7" i="21"/>
  <c r="G7" i="21"/>
  <c r="H7" i="21"/>
  <c r="I7" i="21"/>
  <c r="K7" i="21"/>
  <c r="L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B14" i="21"/>
  <c r="C14" i="21"/>
  <c r="D14" i="21"/>
  <c r="E14" i="21"/>
  <c r="H14" i="21"/>
  <c r="I14" i="21"/>
  <c r="J14" i="21"/>
  <c r="K14" i="21"/>
  <c r="L14" i="21"/>
  <c r="M14" i="21"/>
  <c r="N14" i="21"/>
  <c r="A15" i="21"/>
  <c r="B15" i="21"/>
  <c r="C15" i="21"/>
  <c r="D15" i="21"/>
  <c r="E15" i="21"/>
  <c r="H15" i="21"/>
  <c r="I15" i="21"/>
  <c r="J15" i="21"/>
  <c r="K15" i="21"/>
  <c r="L15" i="21"/>
  <c r="M15" i="21"/>
  <c r="N15" i="21"/>
  <c r="A16" i="21"/>
  <c r="B16" i="21"/>
  <c r="C16" i="21"/>
  <c r="D16" i="21"/>
  <c r="E16" i="21"/>
  <c r="F16" i="21"/>
  <c r="G16" i="21"/>
  <c r="H16" i="21"/>
  <c r="I16" i="21"/>
  <c r="K16" i="21"/>
  <c r="L16" i="21"/>
  <c r="N16" i="21"/>
  <c r="A17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M8" i="20"/>
  <c r="N8" i="20"/>
  <c r="A9" i="20"/>
  <c r="B9" i="20"/>
  <c r="C9" i="20"/>
  <c r="D9" i="20"/>
  <c r="E9" i="20"/>
  <c r="F9" i="20"/>
  <c r="G9" i="20"/>
  <c r="H9" i="20"/>
  <c r="I9" i="20"/>
  <c r="K9" i="20"/>
  <c r="L9" i="20"/>
  <c r="M9" i="20"/>
  <c r="N9" i="20"/>
  <c r="B3" i="20"/>
  <c r="C3" i="20"/>
  <c r="D3" i="20"/>
  <c r="E3" i="20"/>
  <c r="F3" i="20"/>
  <c r="G3" i="20"/>
  <c r="H3" i="20"/>
  <c r="I3" i="20"/>
  <c r="K3" i="20"/>
  <c r="N3" i="20"/>
  <c r="A3" i="20"/>
  <c r="N3" i="14"/>
  <c r="G35" i="20"/>
  <c r="G49" i="14"/>
  <c r="F49" i="14"/>
  <c r="G42" i="14"/>
  <c r="F42" i="14"/>
  <c r="L61" i="20" l="1"/>
  <c r="G60" i="20"/>
  <c r="J60" i="20"/>
  <c r="J61" i="20"/>
  <c r="J26" i="20"/>
  <c r="J39" i="22"/>
  <c r="J34" i="14" s="1"/>
  <c r="J3" i="20"/>
  <c r="J59" i="20"/>
  <c r="J26" i="14"/>
  <c r="M39" i="22"/>
  <c r="M34" i="14" s="1"/>
  <c r="J24" i="22"/>
  <c r="J71" i="22"/>
  <c r="J31" i="20"/>
  <c r="J75" i="22"/>
  <c r="J56" i="20"/>
  <c r="J20" i="21"/>
  <c r="J20" i="20"/>
  <c r="J57" i="20"/>
  <c r="J11" i="20"/>
  <c r="L25" i="20"/>
  <c r="M70" i="22"/>
  <c r="M71" i="22" s="1"/>
  <c r="M73" i="22"/>
  <c r="M75" i="22" s="1"/>
  <c r="J33" i="20"/>
  <c r="M137" i="22"/>
  <c r="M52" i="20" s="1"/>
  <c r="M51" i="20"/>
  <c r="L59" i="20"/>
  <c r="J138" i="22"/>
  <c r="L56" i="20"/>
  <c r="J51" i="20"/>
  <c r="J27" i="21"/>
  <c r="J49" i="14"/>
  <c r="M41" i="20"/>
  <c r="J24" i="14"/>
  <c r="J35" i="20"/>
  <c r="L33" i="20"/>
  <c r="J48" i="14"/>
  <c r="L12" i="20"/>
  <c r="L9" i="22"/>
  <c r="L8" i="14" s="1"/>
  <c r="L21" i="20"/>
  <c r="M28" i="20"/>
  <c r="J50" i="14"/>
  <c r="J38" i="14"/>
  <c r="J7" i="14"/>
  <c r="L6" i="22"/>
  <c r="L7" i="22"/>
  <c r="L6" i="14" s="1"/>
  <c r="J44" i="14"/>
  <c r="J19" i="22"/>
  <c r="J18" i="14" s="1"/>
  <c r="J32" i="14"/>
  <c r="L54" i="14"/>
  <c r="M30" i="14"/>
  <c r="M16" i="21"/>
  <c r="L15" i="20"/>
  <c r="M44" i="14"/>
  <c r="M50" i="14"/>
  <c r="G15" i="14"/>
  <c r="F15" i="14"/>
  <c r="G30" i="14"/>
  <c r="F30" i="14"/>
  <c r="B3" i="14"/>
  <c r="C3" i="14"/>
  <c r="D3" i="14"/>
  <c r="E3" i="14"/>
  <c r="F3" i="14"/>
  <c r="G3" i="14"/>
  <c r="H3" i="14"/>
  <c r="I3" i="14"/>
  <c r="J3" i="14"/>
  <c r="K3" i="14"/>
  <c r="L3" i="14"/>
  <c r="M3" i="14"/>
  <c r="A3" i="14"/>
  <c r="L60" i="20" l="1"/>
  <c r="L31" i="20"/>
  <c r="L29" i="20"/>
  <c r="L30" i="20"/>
  <c r="J53" i="20"/>
  <c r="M138" i="22"/>
  <c r="M53" i="20" s="1"/>
  <c r="L35" i="20"/>
  <c r="L19" i="22"/>
  <c r="L18" i="14" s="1"/>
  <c r="L5" i="14"/>
  <c r="M26" i="20"/>
  <c r="M32" i="14"/>
</calcChain>
</file>

<file path=xl/sharedStrings.xml><?xml version="1.0" encoding="utf-8"?>
<sst xmlns="http://schemas.openxmlformats.org/spreadsheetml/2006/main" count="927" uniqueCount="388">
  <si>
    <t>NET RESIDUE</t>
  </si>
  <si>
    <t>PARCEL</t>
  </si>
  <si>
    <t>NO.</t>
  </si>
  <si>
    <t>OWNER</t>
  </si>
  <si>
    <t>SHEET</t>
  </si>
  <si>
    <t>OWNERS</t>
  </si>
  <si>
    <t>RECORD</t>
  </si>
  <si>
    <t>AUDITOR'S</t>
  </si>
  <si>
    <t>GROSS</t>
  </si>
  <si>
    <t>TAKE</t>
  </si>
  <si>
    <t>P.R.O. IN</t>
  </si>
  <si>
    <t>NET</t>
  </si>
  <si>
    <t>STRUC-</t>
  </si>
  <si>
    <t>TURE</t>
  </si>
  <si>
    <t>REMARKS</t>
  </si>
  <si>
    <t>LEFT</t>
  </si>
  <si>
    <t>RIGHT</t>
  </si>
  <si>
    <t>TOTAL</t>
  </si>
  <si>
    <t>P.R.O.</t>
  </si>
  <si>
    <t>AREA (AC)</t>
  </si>
  <si>
    <t>DONALD POKORNY AND ANN POKORNY</t>
  </si>
  <si>
    <t>RN 200502122</t>
  </si>
  <si>
    <t>39-00054.000</t>
  </si>
  <si>
    <t xml:space="preserve">SAWMILL CREEK LLC, </t>
  </si>
  <si>
    <t>AN OHIO LIMITED LIABILITY COMPANY</t>
  </si>
  <si>
    <t>RN 201905322</t>
  </si>
  <si>
    <t>42-00864.001</t>
  </si>
  <si>
    <t>RN 202201262</t>
  </si>
  <si>
    <t>HURON ECONO LODGE LODGE LIMITED PARTNERSHIP</t>
  </si>
  <si>
    <t xml:space="preserve">AND R.A.F. DEVELOPMENT COMPANY, INC., </t>
  </si>
  <si>
    <t>AN OHIO CORPORATION</t>
  </si>
  <si>
    <t>39-00053.001</t>
  </si>
  <si>
    <t>GREGORY L HILL &amp; THOMAS G BLEILE</t>
  </si>
  <si>
    <t>39-00052.000</t>
  </si>
  <si>
    <t>39-00420.001</t>
  </si>
  <si>
    <t>DANIEL F.BENNETT AND KRISTINE M. BENNETT</t>
  </si>
  <si>
    <t>OR 267, PG 472</t>
  </si>
  <si>
    <t>OR 146, PG 416</t>
  </si>
  <si>
    <t>DV 537, PG 578;</t>
  </si>
  <si>
    <t>39-00060.000</t>
  </si>
  <si>
    <t>RESORT PROPERTIES MANAGEMENT LTD.</t>
  </si>
  <si>
    <t>RN 200607520</t>
  </si>
  <si>
    <t>39-00419.000</t>
  </si>
  <si>
    <t>39-00420.000</t>
  </si>
  <si>
    <t xml:space="preserve">BURT E. EISENBERG, TRUSTEE </t>
  </si>
  <si>
    <t>OF THE SAWMILL CREEK TRUST</t>
  </si>
  <si>
    <t>RN 201212944</t>
  </si>
  <si>
    <t>39-00353.000</t>
  </si>
  <si>
    <t>39-01089.000</t>
  </si>
  <si>
    <t>RN 201212934</t>
  </si>
  <si>
    <t xml:space="preserve">LINCOLN BROTHERS PROPERTIES, LLC </t>
  </si>
  <si>
    <t>RN 202208354</t>
  </si>
  <si>
    <t>39-00534.000</t>
  </si>
  <si>
    <t>LJJ OHIO LLC, A DELAWARE LIMITED LIABLITY COMPANY</t>
  </si>
  <si>
    <t>RN 201803752</t>
  </si>
  <si>
    <t>39-01091.000</t>
  </si>
  <si>
    <t>MCDONALD'S CORPORATION</t>
  </si>
  <si>
    <t>DV 492, PG 426</t>
  </si>
  <si>
    <t>39-00878.000</t>
  </si>
  <si>
    <t>39-00724.000</t>
  </si>
  <si>
    <t>STANDARD DEVELOPMENT COMPANY OF OHIO, LCC,</t>
  </si>
  <si>
    <t>RN 201900839</t>
  </si>
  <si>
    <t>DANIEL F. LAPP AND CAROL C. LAPP, TRUSTEES OF THE</t>
  </si>
  <si>
    <t xml:space="preserve">LAPP FAMILY REVOCABLE LIVING TRUST, </t>
  </si>
  <si>
    <t>UAD MARCH 4, 1999</t>
  </si>
  <si>
    <t>39-00400.000</t>
  </si>
  <si>
    <t>DV 461, PG 866</t>
  </si>
  <si>
    <t>THE BOARD OF COUNTY COMMISSIONERS OF</t>
  </si>
  <si>
    <t>ERIE COUNTY, OHIO</t>
  </si>
  <si>
    <t>OR 109, PG 18</t>
  </si>
  <si>
    <t>39-60930.000</t>
  </si>
  <si>
    <t>39-00197.000</t>
  </si>
  <si>
    <t xml:space="preserve">FLATS CAPITAL COMPANY, L.L.C., </t>
  </si>
  <si>
    <t>RN 202205045</t>
  </si>
  <si>
    <t>39-00435.000</t>
  </si>
  <si>
    <t>42-01937.001</t>
  </si>
  <si>
    <t>RN 201604165</t>
  </si>
  <si>
    <t>43-00307.000</t>
  </si>
  <si>
    <t>RN 202209459</t>
  </si>
  <si>
    <t>43-00306.000</t>
  </si>
  <si>
    <t>68</t>
  </si>
  <si>
    <t>RN 201809747</t>
  </si>
  <si>
    <t>42-02064.000</t>
  </si>
  <si>
    <t>69</t>
  </si>
  <si>
    <t>RN 201505576</t>
  </si>
  <si>
    <t>43-00322.000</t>
  </si>
  <si>
    <t>PARK &amp; FUN LIMITED PARTNERSHIP</t>
  </si>
  <si>
    <t>RN 200311806</t>
  </si>
  <si>
    <t>42-00785.001</t>
  </si>
  <si>
    <t>42-02065.002</t>
  </si>
  <si>
    <t>78</t>
  </si>
  <si>
    <t>RN 201800327</t>
  </si>
  <si>
    <t>42-01937.000</t>
  </si>
  <si>
    <t>RN 201800604</t>
  </si>
  <si>
    <t>39-00627.000</t>
  </si>
  <si>
    <t>80</t>
  </si>
  <si>
    <t>RN 201500933</t>
  </si>
  <si>
    <t>42-04054.000</t>
  </si>
  <si>
    <t>81</t>
  </si>
  <si>
    <t>42-04054.001</t>
  </si>
  <si>
    <t>RN 201708429</t>
  </si>
  <si>
    <t>RN 201908504</t>
  </si>
  <si>
    <t>83</t>
  </si>
  <si>
    <t>RN 202114059</t>
  </si>
  <si>
    <t>39-00627.005</t>
  </si>
  <si>
    <t>39-00627.001</t>
  </si>
  <si>
    <t>39-00627.003</t>
  </si>
  <si>
    <t>RN 202102832</t>
  </si>
  <si>
    <t>42-02069.000</t>
  </si>
  <si>
    <t>85</t>
  </si>
  <si>
    <t>39-00645.000</t>
  </si>
  <si>
    <t>86</t>
  </si>
  <si>
    <t>RN 201500146</t>
  </si>
  <si>
    <t>42-00684.001</t>
  </si>
  <si>
    <t>STATE OF OHIO B.G.S.U.</t>
  </si>
  <si>
    <t>39-67009.000</t>
  </si>
  <si>
    <t>39-67005.000</t>
  </si>
  <si>
    <t>VACATIONLAND FEDERAL CREDIT UNION</t>
  </si>
  <si>
    <t>RN 201410829</t>
  </si>
  <si>
    <t>42-01972.004</t>
  </si>
  <si>
    <t>NOVA8516 LP, A DELAWARE LIMITED PARTNERSHIP</t>
  </si>
  <si>
    <t>NEILSON PROPERTY, LTD., AN</t>
  </si>
  <si>
    <t>OHIO LIMITED LIABILITY COMPANY</t>
  </si>
  <si>
    <t>5 CROOKS LLC, AN OHIO</t>
  </si>
  <si>
    <t>LIMITED LIABILITY COMPANY</t>
  </si>
  <si>
    <t xml:space="preserve">GOODWILL INDUSTRIES OF ERIE, HURON, </t>
  </si>
  <si>
    <t xml:space="preserve">OTTAWA AND SANDUSKY COUNTIES INC., AN </t>
  </si>
  <si>
    <t>OHIO CORPORATION FOR NON-PROFIT</t>
  </si>
  <si>
    <t>TURBO RESTAURANT MANAGEMENT, LLC,</t>
  </si>
  <si>
    <t>A TEXAS LIMITED LIABILITY COMPANY</t>
  </si>
  <si>
    <t>LLV GROUP II, AN OHIO LIMITED LIABILITY COMPANY</t>
  </si>
  <si>
    <t xml:space="preserve">SAWMILL PARKWAY LLC, AN </t>
  </si>
  <si>
    <t>RN 201303351</t>
  </si>
  <si>
    <t>HUMANETIC INNOVATIVE SOLUTIONS INC., A</t>
  </si>
  <si>
    <t>DELAWARE CORPORATION</t>
  </si>
  <si>
    <t>DV 373 PG 291</t>
  </si>
  <si>
    <t>DV 373 PG 258</t>
  </si>
  <si>
    <t>KENNETH A. GADD AND MARLENE L. GADD</t>
  </si>
  <si>
    <t>RN 201403454</t>
  </si>
  <si>
    <t>43-00185.000</t>
  </si>
  <si>
    <t>92</t>
  </si>
  <si>
    <t>ERIE VILLAGE, LTD., AN OHIO LIMITED PARNTERSHIP</t>
  </si>
  <si>
    <t>DV 498 PG 791</t>
  </si>
  <si>
    <t>39-00931.000</t>
  </si>
  <si>
    <t>CORY L. WESTGATE</t>
  </si>
  <si>
    <t>RN 201808120</t>
  </si>
  <si>
    <t>43-00195.000</t>
  </si>
  <si>
    <t>OR 275 PG 694</t>
  </si>
  <si>
    <t>43-00433.000</t>
  </si>
  <si>
    <t>43-00434.000</t>
  </si>
  <si>
    <t>RN 202202477</t>
  </si>
  <si>
    <t>RN 202202476</t>
  </si>
  <si>
    <t>DV 548, PG 737</t>
  </si>
  <si>
    <t>DV 548, PG 735</t>
  </si>
  <si>
    <t>JAN WESKE BUCHOLZ</t>
  </si>
  <si>
    <t>RN 202209458</t>
  </si>
  <si>
    <t>43-00305.000</t>
  </si>
  <si>
    <t>0.0734 [C]</t>
  </si>
  <si>
    <t>OSTER'S MHP, LLC,</t>
  </si>
  <si>
    <t>42-00553.001</t>
  </si>
  <si>
    <t>42-00859.002</t>
  </si>
  <si>
    <t>42-01076.005</t>
  </si>
  <si>
    <t>42-01076.001</t>
  </si>
  <si>
    <t>42-01076.004</t>
  </si>
  <si>
    <t>42-00827.001</t>
  </si>
  <si>
    <t>42-00864.002</t>
  </si>
  <si>
    <t>42-00864.003</t>
  </si>
  <si>
    <t>42-01076.011</t>
  </si>
  <si>
    <t>NOT USED</t>
  </si>
  <si>
    <t>70-76</t>
  </si>
  <si>
    <t>77</t>
  </si>
  <si>
    <t>39-67007.000</t>
  </si>
  <si>
    <t>J. CHRISTOPHER MARIOTTI</t>
  </si>
  <si>
    <t>NORFOLK &amp; SOUTHERN R.R.</t>
  </si>
  <si>
    <t xml:space="preserve">NO AUDITOR'S </t>
  </si>
  <si>
    <t>PARCEL NUMBER</t>
  </si>
  <si>
    <t>BRADLEY J. FRANCIS</t>
  </si>
  <si>
    <t>50-SH</t>
  </si>
  <si>
    <t>52-SH</t>
  </si>
  <si>
    <t>52-T</t>
  </si>
  <si>
    <t>53-SH</t>
  </si>
  <si>
    <t>54-SH</t>
  </si>
  <si>
    <t>54-T</t>
  </si>
  <si>
    <t>`</t>
  </si>
  <si>
    <t>55-T</t>
  </si>
  <si>
    <t>56-SH1</t>
  </si>
  <si>
    <t>56-SH2</t>
  </si>
  <si>
    <t>57-SH</t>
  </si>
  <si>
    <t>58-T</t>
  </si>
  <si>
    <t>59-T</t>
  </si>
  <si>
    <t>60-SH</t>
  </si>
  <si>
    <t>60-T</t>
  </si>
  <si>
    <t>RN 9903959</t>
  </si>
  <si>
    <t>61-T</t>
  </si>
  <si>
    <t>62-SH</t>
  </si>
  <si>
    <t>62-T</t>
  </si>
  <si>
    <t>63-SH1</t>
  </si>
  <si>
    <t>63-SH2</t>
  </si>
  <si>
    <t>63-T1</t>
  </si>
  <si>
    <t>63-T2</t>
  </si>
  <si>
    <t>65-T</t>
  </si>
  <si>
    <t>66-SH</t>
  </si>
  <si>
    <t>67-SH</t>
  </si>
  <si>
    <t>67-T</t>
  </si>
  <si>
    <t>79-SH</t>
  </si>
  <si>
    <t>79-T</t>
  </si>
  <si>
    <t>82-SH</t>
  </si>
  <si>
    <t>84-SH</t>
  </si>
  <si>
    <t>89-T</t>
  </si>
  <si>
    <t>91-T</t>
  </si>
  <si>
    <t>90-SH</t>
  </si>
  <si>
    <t>90-T</t>
  </si>
  <si>
    <t>53-T1</t>
  </si>
  <si>
    <t>53-T2</t>
  </si>
  <si>
    <t>61-SH</t>
  </si>
  <si>
    <t>64-SH</t>
  </si>
  <si>
    <t>64-T</t>
  </si>
  <si>
    <t>65-SH1</t>
  </si>
  <si>
    <t>65-SH2</t>
  </si>
  <si>
    <t>87-SH1</t>
  </si>
  <si>
    <t>87-SH2</t>
  </si>
  <si>
    <t>88-SH</t>
  </si>
  <si>
    <t>4 TREES TO BE REMOVED</t>
  </si>
  <si>
    <t>TO CONSTRUCT DRIVE</t>
  </si>
  <si>
    <t>TO COMPLETE GRADING</t>
  </si>
  <si>
    <t>TO CONSTRUCT DRIVE, 1 TREE TO BE REMOVED</t>
  </si>
  <si>
    <t>3 BOULDERS TO BE REMOVED</t>
  </si>
  <si>
    <t>2 TREES TO BE REMOVED</t>
  </si>
  <si>
    <t>12 TREES TO BE REMOVED, 4 BOULDERS TO BE REMOVED, 1 SIGN TO BE REMOVED,</t>
  </si>
  <si>
    <t>2 POSTS TO BE REMOVED, LANDSCAPE BED TO BE REMOVED,</t>
  </si>
  <si>
    <t>2 TREES TO BE REMOVED, 3 BOULDERS TO BE REMOVED</t>
  </si>
  <si>
    <t>12" CONCRETE PIPE TO BE REMOVED,INSTALLATION OF 12" STORM PIPE</t>
  </si>
  <si>
    <t>1 TREE TO BE REMOVED</t>
  </si>
  <si>
    <t>8 TREES AND 1 STUMP TO BE REMOVED</t>
  </si>
  <si>
    <t>9 TREES TO BE REMOVED, 55' WOOD FENCE TO BE REMOVED</t>
  </si>
  <si>
    <t xml:space="preserve">TO CONSTRUCT DRIVE, 1 SIGN, 1 POST, AND 1 ELECTRIC BOX TO BE REMOVED, </t>
  </si>
  <si>
    <t>1 TREE AND 2 BOULDERS TO BE REMOVED</t>
  </si>
  <si>
    <t>TO CONSTRUCT DRIVE AND COMPLETE GRADING</t>
  </si>
  <si>
    <t>51-SH1</t>
  </si>
  <si>
    <t>51-SH2</t>
  </si>
  <si>
    <t>51-SH3</t>
  </si>
  <si>
    <t>51-SH4</t>
  </si>
  <si>
    <t>51-T1</t>
  </si>
  <si>
    <t>TO CONSTRUCT DRIVE, COMPLETE GRADING, 1 LIGHT AND 1 SIGN TO BE REMOVED</t>
  </si>
  <si>
    <t>51-T2</t>
  </si>
  <si>
    <t>51-T3</t>
  </si>
  <si>
    <t>51-T4</t>
  </si>
  <si>
    <t>55-SH1</t>
  </si>
  <si>
    <t>55-SH2</t>
  </si>
  <si>
    <t>56-T</t>
  </si>
  <si>
    <t>TO CONSTRUCT DRIVE, TO COMPLETE GRADING, 1 BOULDER TO BE REMOVED</t>
  </si>
  <si>
    <t>TO CONSTRUCT DRIVE, TO COMPLETE GRADING</t>
  </si>
  <si>
    <t>1 TREE, 1 FLAG POLE AND 16 BUSHES TO BE REMOVED</t>
  </si>
  <si>
    <t>66-T1</t>
  </si>
  <si>
    <t>66-T2</t>
  </si>
  <si>
    <t>LIABILITY COMPANY</t>
  </si>
  <si>
    <t>HURON RETAIL, LLC, AN OHIO LIMITED</t>
  </si>
  <si>
    <t>TO CONSTRUCT STORM SEWER</t>
  </si>
  <si>
    <t>IS THIS REALLY A PARCEL?? YES!</t>
  </si>
  <si>
    <t>NO ADDITIONAL R/W REQUIRED, 3 TREES TO BE REMOVED</t>
  </si>
  <si>
    <t>NO ADDITIONAL R/W REQUIRED</t>
  </si>
  <si>
    <t>7 BUSHES AND 1 BOULDER TO BE REMOVED</t>
  </si>
  <si>
    <t>TO CONSTRUCT DRIVE AND PARKING LOT</t>
  </si>
  <si>
    <t>TO CONSTRUCT PARKING LOT</t>
  </si>
  <si>
    <t>TO CONSTRUCT PARKING LOT, 6 BUSHES TO BE REMOVED</t>
  </si>
  <si>
    <t>TO COMPLETE GRADING, 1 TREE TO BE REMOVED</t>
  </si>
  <si>
    <t>TO CONSTRUCT DRIVE AND COMPLETE GRADING, 1 TREE TO BE REMOVED</t>
  </si>
  <si>
    <t>TORRES AND ELVIRA R. TORRES, HUSBAND AND WIFE</t>
  </si>
  <si>
    <t>JOSE R. TORRES, aka, JOSEPH R. TORRES, aka JOE R.</t>
  </si>
  <si>
    <t>55-SH</t>
  </si>
  <si>
    <t>84-T</t>
  </si>
  <si>
    <t>NO ADDITIONAL R/W REQUIRED, 2 TREES TO BE REMOVED</t>
  </si>
  <si>
    <t>AREA</t>
  </si>
  <si>
    <t>42-01076.029</t>
  </si>
  <si>
    <t>0.8686(A)</t>
  </si>
  <si>
    <t>42-01076.017</t>
  </si>
  <si>
    <t>42-00859.001</t>
  </si>
  <si>
    <t>RN 202201265</t>
  </si>
  <si>
    <t>DANIEL F. BENNETT AND KRISTINE M. BENNETT</t>
  </si>
  <si>
    <t xml:space="preserve">DV 537, PG 578; </t>
  </si>
  <si>
    <t>RN 201604558</t>
  </si>
  <si>
    <t>PARK &amp; FUN LIMITED PARTNERSHIP,</t>
  </si>
  <si>
    <t>AN OHIO GENERAL PARTNERSHIP</t>
  </si>
  <si>
    <t>STATE OF OHIO FOR THE USE OF</t>
  </si>
  <si>
    <t>BOWLING GREEN STATE UNIVERSITY</t>
  </si>
  <si>
    <t xml:space="preserve">OTTAWA AND SANDUSKY COUNTIES, INC., AN </t>
  </si>
  <si>
    <t>ERIE VILLAGE, LTD., AN OHIO LIMITED PARTNERSHIP</t>
  </si>
  <si>
    <t>51-SH</t>
  </si>
  <si>
    <t>(S)</t>
  </si>
  <si>
    <t>(S)(2)</t>
  </si>
  <si>
    <t>TO RECONSTRUCT DRIVE, COMPLETE GRADING, 1 LIGHT AND 1 SIGN TO BE REMOVED</t>
  </si>
  <si>
    <t>TO RECONSTRUCT DRIVE</t>
  </si>
  <si>
    <t>TO RECONSTRUCT DRIVE, 1 TREE TO BE REMOVED</t>
  </si>
  <si>
    <t>TO RECONSTRUCT DRIVE, TO COMPLETE GRADING</t>
  </si>
  <si>
    <t>TO RECONSTRUCT DRIVE AND COMPLETE GRADING</t>
  </si>
  <si>
    <t>TO RECONSTRUCT DRIVE, TO COMPLETE GRADING, 1 BOULDER TO BE REMOVED</t>
  </si>
  <si>
    <t>TRINITY HOLDINGS, LLC.</t>
  </si>
  <si>
    <t>(S)(3)</t>
  </si>
  <si>
    <t>(S)(4)</t>
  </si>
  <si>
    <t>RN 202309268</t>
  </si>
  <si>
    <t xml:space="preserve">THE CITY OF HURON, </t>
  </si>
  <si>
    <t>AN OHIO CHARTERED MUNICIPALITY</t>
  </si>
  <si>
    <t>RN 202400725</t>
  </si>
  <si>
    <t>57-T</t>
  </si>
  <si>
    <t>59-SH</t>
  </si>
  <si>
    <t>82</t>
  </si>
  <si>
    <t>87-SH</t>
  </si>
  <si>
    <t>89-SH</t>
  </si>
  <si>
    <t>91-SH</t>
  </si>
  <si>
    <t>RN 200502123</t>
  </si>
  <si>
    <t>RN 200502122,</t>
  </si>
  <si>
    <t>HURON ECONO LODGE LIMITED PARTNERSHIP</t>
  </si>
  <si>
    <t>OR 498 PG 791</t>
  </si>
  <si>
    <t>161-162</t>
  </si>
  <si>
    <t>SEE SHEETS 120, 122, AND 124 FOR EASEMENT OVERLAP</t>
  </si>
  <si>
    <t>SEE SHEETS 120, 122, 124, 126, 128, 130, AND 132 FOR EASEMENT OVERLAP</t>
  </si>
  <si>
    <t>SEE SHEETS 124 AND 126 FOR EASEMENT OVERLAP</t>
  </si>
  <si>
    <t>SEE SHEET 126 FOR EASEMENT OVERLAP</t>
  </si>
  <si>
    <t>SEE SHEETS 126 AND 128 FOR EASEMENT OVERLAP</t>
  </si>
  <si>
    <t>SEE SHEET 128 FOR EASEMENT OVERLAP</t>
  </si>
  <si>
    <t>SEE SHEETS 128, 130, AND 132 FOR EASEMENT OVERLAP</t>
  </si>
  <si>
    <t>NOT AN ADC CONTROLLED HIGHWAY.</t>
  </si>
  <si>
    <t>SEE SHEET 132 FOR EASEMENT OVERLAP</t>
  </si>
  <si>
    <t>3 SIGNS TO BE REMOVED. SEE SHEET 132 FOR EASEMENT OVERLAP</t>
  </si>
  <si>
    <t xml:space="preserve">SIGN TO BE REMOVED. </t>
  </si>
  <si>
    <t>SEE SHEET 134 FOR EASEMENT OVERLAP</t>
  </si>
  <si>
    <t>SEE SHEET 134 FOR EASEMENT OVERAP</t>
  </si>
  <si>
    <t>SEE SHEET 136 FOR EASEMENT OVERLAP</t>
  </si>
  <si>
    <t>SEE SHEETS 146 AND 148 FOR EASEMENT OVERLAP</t>
  </si>
  <si>
    <t>SEE SHEET 160 FOR EASEMENT OVERLAP</t>
  </si>
  <si>
    <t>2 TREES TO BE REMOVED. SEE SHEET 162 FOR EASEMENT OVERLAP</t>
  </si>
  <si>
    <t>20 TREES TO BE REMOVED, 4 BOULDERS TO BE REMOVED, 2 SIGNS TO BE REMOVED,</t>
  </si>
  <si>
    <t>(S)2</t>
  </si>
  <si>
    <t>2 TEMP SIGN POSTS TO BE REMOVED, 2 LANDSCAPE BEDS WITH SIGNS TO BE REMOVED,</t>
  </si>
  <si>
    <t>12" CONCRETE PIPE TO BE REMOVED, INSTALLATION OF 12" STORM PIPE,</t>
  </si>
  <si>
    <t>TO COMPLETE GRADING, AND REMOVE LANDSCAPE BED</t>
  </si>
  <si>
    <t>3 TREES TO BE REMOVED, 5 BOULDERS TO BE REMOVED</t>
  </si>
  <si>
    <t>1 TREE, 1 FLAG POLE, 16 BUSHES, AND 2 LIGHT POLES TO BE REMOVED</t>
  </si>
  <si>
    <t>TO RECONSTRUCT PARKING LOT, 1 BUSH TO BE REMOVED</t>
  </si>
  <si>
    <t>1 STUMP TO BE REMOVED; 1 ELECTRIC BILLBOARD TO BE REMOVED, NOT AN ADC CONTROLLED ROUTE</t>
  </si>
  <si>
    <t>7 BUSHES, 1 BOULDER, AND 3 SIGNS TO BE REMOVED. SEE SHEET 134 FOR EASEMENT OVERLAP</t>
  </si>
  <si>
    <t>3 BOULDERS TO BE REMOVED, SEE SHEET 152 FOR EASEMENT OVERLAP</t>
  </si>
  <si>
    <t>12 TREES AND 1 STUMP TO BE REMOVED; 3 BILLBOARDS 2 OF WHICH ARE ENCROACHMENTS</t>
  </si>
  <si>
    <t>TO RECONSTRUCT DRIVE, 2 BOULDERS TO BE REMOVED</t>
  </si>
  <si>
    <t>OWNERS RECORD</t>
  </si>
  <si>
    <t>119-124</t>
  </si>
  <si>
    <t>121-132</t>
  </si>
  <si>
    <t>121-126</t>
  </si>
  <si>
    <t>127-128</t>
  </si>
  <si>
    <t>125-128</t>
  </si>
  <si>
    <t>131-134</t>
  </si>
  <si>
    <t>133-134</t>
  </si>
  <si>
    <t>133-136</t>
  </si>
  <si>
    <t>145-148</t>
  </si>
  <si>
    <t>145-150</t>
  </si>
  <si>
    <t>147-150</t>
  </si>
  <si>
    <t>149-152</t>
  </si>
  <si>
    <t>151-154</t>
  </si>
  <si>
    <t>DANIEL F. LAPP AND CAROL C. LAPP, TRUSTEES OF</t>
  </si>
  <si>
    <t>THE LAPP FAMILY REVOCABLE LIVING TRUST,</t>
  </si>
  <si>
    <t>LLC, AN OHIO LIMITED LIABILITY COMPANY</t>
  </si>
  <si>
    <t>STANDARD DEVELOPMENT COMPANY OF OHIO,</t>
  </si>
  <si>
    <t>LJJ OHIO LLC, A DELAWARE LIMITED</t>
  </si>
  <si>
    <t>TO COMPLETE GRADING, 1 TREE TO BE REMOVED, BLDG. FOUNDATION, WALKS AND CURB TO BE REMOVED</t>
  </si>
  <si>
    <t>3 TREES TO BE REMOVED</t>
  </si>
  <si>
    <t>3 TREES AND A BUSH TO BE REMOVED, 5 PARKING BLOCKS AND 1 DRIVE ENTRENCE TO BE REMOVED</t>
  </si>
  <si>
    <t>4-PARKING SPOTS LOST TEMPORARILY</t>
  </si>
  <si>
    <t>TO RECONSTRUCT DRIVE AND COMPLETE GRADING, 1 TREE TO BE REMOVED,</t>
  </si>
  <si>
    <t>GREGORY L. HILL</t>
  </si>
  <si>
    <t>RN 202403955</t>
  </si>
  <si>
    <t>STANDARD DEVELOPMENT COMPANY OF OHIO, LLC,</t>
  </si>
  <si>
    <t>RN 202403954</t>
  </si>
  <si>
    <t>4 TREES AND 3 BOULDERS TO BE REMOVED</t>
  </si>
  <si>
    <t>3 ROCKS, 2 LIGHT POLES TO BE REMOVED, SEE SHEET 132 FOR EASEMENT OVERLAP</t>
  </si>
  <si>
    <t>LANDSCAPE BED AND 1 ROCK TO BE REMOVED AND TO COMPLETE GRADING</t>
  </si>
  <si>
    <t>PRIVATE SIGN TO BE REMOVED</t>
  </si>
  <si>
    <t>TO RECONSTRUCT DRIVE AND PARKING LOT, LANDSCAPE BED, 12 BOULDERS AND 1 TREE TO BE REMOVED</t>
  </si>
  <si>
    <t>3 SIGNS, 2 TREES, 1 POST, AND 1 ELECTRIC BOX TO BE REMOVED</t>
  </si>
  <si>
    <t>1 TREE TO BE REMOVED, 1 BOULDER AND 55' WOOD FENCE TO BE REMOVED</t>
  </si>
  <si>
    <t>6 TREES AND CONCRETE SLAB PILE TO BE REMOVED</t>
  </si>
  <si>
    <t>2 LIGHT POLES, 1 POLE FNDTN, AND 2 SIGNS TO BE REMOVED, SEE SHEET 132 FOR EASEMENT OVERLAP</t>
  </si>
  <si>
    <t>DEBRA A. GADD</t>
  </si>
  <si>
    <t>RN 202406199</t>
  </si>
  <si>
    <t>NM HMN, L.L.C., A DELAWARE</t>
  </si>
  <si>
    <t>RN 202407423</t>
  </si>
  <si>
    <t>RN 202406185</t>
  </si>
  <si>
    <t>66A-SH</t>
  </si>
  <si>
    <t>ALDRIDGE RESTORATION. LLC, AN OHIO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</si>
</sst>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000"/>
    <numFmt numFmtId="165" formatCode="0.0000_);\(0.0000\)"/>
    <numFmt numFmtId="166" formatCode="#0.#####\ \(\C\)"/>
    <numFmt numFmtId="167" formatCode="#0.###0\ \(\C\)"/>
    <numFmt numFmtId="168" formatCode="#0.#####0\ \(\C\)"/>
    <numFmt numFmtId="169" formatCode="#0.#####\ \(\A\)"/>
    <numFmt numFmtId="170" formatCode="#0.#####00\ \(\A\)"/>
    <numFmt numFmtId="171" formatCode="#0.#####0\ \(\A\)"/>
    <numFmt numFmtId="172" formatCode="#0.####\ \(\A\)"/>
    <numFmt numFmtId="173" formatCode="#0.####00\ \(\A\)"/>
    <numFmt numFmtId="174" formatCode="#0.####0\ \(\A\)"/>
    <numFmt numFmtId="175" formatCode="#0.####000\ \(\A\)"/>
    <numFmt numFmtId="176" formatCode="#0.####0000\ \(\A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164" fontId="0" fillId="2" borderId="6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167" fontId="3" fillId="0" borderId="16" xfId="0" applyNumberFormat="1" applyFont="1" applyBorder="1" applyAlignment="1">
      <alignment horizontal="center" vertical="center" wrapText="1"/>
    </xf>
    <xf numFmtId="168" fontId="3" fillId="0" borderId="16" xfId="0" applyNumberFormat="1" applyFont="1" applyBorder="1" applyAlignment="1">
      <alignment horizontal="center" vertical="center" wrapText="1"/>
    </xf>
    <xf numFmtId="169" fontId="3" fillId="0" borderId="16" xfId="0" applyNumberFormat="1" applyFont="1" applyBorder="1" applyAlignment="1">
      <alignment horizontal="center" vertical="center" wrapText="1"/>
    </xf>
    <xf numFmtId="170" fontId="3" fillId="0" borderId="20" xfId="0" applyNumberFormat="1" applyFont="1" applyBorder="1" applyAlignment="1">
      <alignment horizontal="center" vertical="center" wrapText="1"/>
    </xf>
    <xf numFmtId="172" fontId="3" fillId="0" borderId="16" xfId="0" applyNumberFormat="1" applyFont="1" applyBorder="1" applyAlignment="1">
      <alignment horizontal="center" vertical="center" wrapText="1"/>
    </xf>
    <xf numFmtId="173" fontId="3" fillId="0" borderId="16" xfId="0" applyNumberFormat="1" applyFont="1" applyBorder="1" applyAlignment="1">
      <alignment horizontal="center" vertical="center" wrapText="1"/>
    </xf>
    <xf numFmtId="174" fontId="3" fillId="0" borderId="16" xfId="0" applyNumberFormat="1" applyFont="1" applyBorder="1" applyAlignment="1">
      <alignment horizontal="center" vertical="center" wrapText="1"/>
    </xf>
    <xf numFmtId="172" fontId="3" fillId="0" borderId="21" xfId="0" applyNumberFormat="1" applyFont="1" applyBorder="1" applyAlignment="1">
      <alignment horizontal="center" vertical="center" wrapText="1"/>
    </xf>
    <xf numFmtId="172" fontId="3" fillId="0" borderId="18" xfId="0" applyNumberFormat="1" applyFont="1" applyBorder="1" applyAlignment="1">
      <alignment horizontal="center" vertical="center" wrapText="1"/>
    </xf>
    <xf numFmtId="175" fontId="3" fillId="0" borderId="16" xfId="0" applyNumberFormat="1" applyFont="1" applyBorder="1" applyAlignment="1">
      <alignment horizontal="center" vertical="center" wrapText="1"/>
    </xf>
    <xf numFmtId="174" fontId="3" fillId="0" borderId="21" xfId="0" applyNumberFormat="1" applyFont="1" applyBorder="1" applyAlignment="1">
      <alignment horizontal="center" vertical="center" wrapText="1"/>
    </xf>
    <xf numFmtId="174" fontId="3" fillId="0" borderId="18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66" fontId="3" fillId="0" borderId="21" xfId="0" applyNumberFormat="1" applyFont="1" applyBorder="1" applyAlignment="1">
      <alignment horizontal="center" vertical="center" wrapText="1"/>
    </xf>
    <xf numFmtId="168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 vertical="center"/>
    </xf>
    <xf numFmtId="164" fontId="3" fillId="0" borderId="22" xfId="0" applyNumberFormat="1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center" vertical="center" wrapText="1"/>
    </xf>
    <xf numFmtId="167" fontId="3" fillId="0" borderId="18" xfId="0" applyNumberFormat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172" fontId="3" fillId="0" borderId="20" xfId="0" applyNumberFormat="1" applyFont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 wrapText="1"/>
    </xf>
    <xf numFmtId="171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F17B-E5DB-4C03-B2A0-C2125C8CBCE9}">
  <sheetPr>
    <pageSetUpPr fitToPage="1"/>
  </sheetPr>
  <dimension ref="A1:CF248"/>
  <sheetViews>
    <sheetView tabSelected="1" zoomScale="85" zoomScaleNormal="85" zoomScaleSheetLayoutView="55" workbookViewId="0">
      <pane ySplit="2" topLeftCell="A68" activePane="bottomLeft" state="frozen"/>
      <selection pane="bottomLeft" activeCell="B70" sqref="B70"/>
    </sheetView>
  </sheetViews>
  <sheetFormatPr defaultColWidth="9.140625" defaultRowHeight="15" x14ac:dyDescent="0.25"/>
  <cols>
    <col min="1" max="1" width="8.5703125" style="35" customWidth="1"/>
    <col min="2" max="2" width="43.28515625" style="35" customWidth="1"/>
    <col min="3" max="3" width="9.5703125" style="35" customWidth="1"/>
    <col min="4" max="4" width="25.140625" style="35" customWidth="1"/>
    <col min="5" max="5" width="13.85546875" style="35" customWidth="1"/>
    <col min="6" max="6" width="11.7109375" style="35" customWidth="1"/>
    <col min="7" max="7" width="11.140625" style="35" customWidth="1"/>
    <col min="8" max="10" width="10.28515625" style="35" customWidth="1"/>
    <col min="11" max="11" width="7.85546875" style="35" customWidth="1"/>
    <col min="12" max="13" width="10.5703125" style="35" customWidth="1"/>
    <col min="14" max="14" width="100.7109375" style="43" customWidth="1"/>
    <col min="15" max="84" width="9.140625" style="3"/>
    <col min="85" max="16384" width="9.140625" style="27"/>
  </cols>
  <sheetData>
    <row r="1" spans="1:15" s="26" customFormat="1" ht="12.75" customHeight="1" x14ac:dyDescent="0.25">
      <c r="A1" s="52" t="s">
        <v>1</v>
      </c>
      <c r="B1" s="95" t="s">
        <v>3</v>
      </c>
      <c r="C1" s="52" t="s">
        <v>4</v>
      </c>
      <c r="D1" s="98" t="s">
        <v>344</v>
      </c>
      <c r="E1" s="52" t="s">
        <v>7</v>
      </c>
      <c r="F1" s="52" t="s">
        <v>6</v>
      </c>
      <c r="G1" s="52" t="s">
        <v>17</v>
      </c>
      <c r="H1" s="52" t="s">
        <v>8</v>
      </c>
      <c r="I1" s="52" t="s">
        <v>10</v>
      </c>
      <c r="J1" s="52" t="s">
        <v>11</v>
      </c>
      <c r="K1" s="52" t="s">
        <v>12</v>
      </c>
      <c r="L1" s="97" t="s">
        <v>0</v>
      </c>
      <c r="M1" s="97"/>
      <c r="N1" s="95" t="s">
        <v>14</v>
      </c>
      <c r="O1" s="3">
        <v>1</v>
      </c>
    </row>
    <row r="2" spans="1:15" ht="12.75" customHeight="1" thickBot="1" x14ac:dyDescent="0.3">
      <c r="A2" s="53" t="s">
        <v>2</v>
      </c>
      <c r="B2" s="96"/>
      <c r="C2" s="53" t="s">
        <v>2</v>
      </c>
      <c r="D2" s="99"/>
      <c r="E2" s="53" t="s">
        <v>1</v>
      </c>
      <c r="F2" s="53" t="s">
        <v>272</v>
      </c>
      <c r="G2" s="53" t="s">
        <v>18</v>
      </c>
      <c r="H2" s="53" t="s">
        <v>9</v>
      </c>
      <c r="I2" s="53" t="s">
        <v>9</v>
      </c>
      <c r="J2" s="53" t="s">
        <v>9</v>
      </c>
      <c r="K2" s="53" t="s">
        <v>13</v>
      </c>
      <c r="L2" s="51" t="s">
        <v>15</v>
      </c>
      <c r="M2" s="51" t="s">
        <v>16</v>
      </c>
      <c r="N2" s="96"/>
      <c r="O2" s="3">
        <v>1</v>
      </c>
    </row>
    <row r="3" spans="1:15" ht="12.75" customHeight="1" x14ac:dyDescent="0.25">
      <c r="A3" s="46" t="s">
        <v>177</v>
      </c>
      <c r="B3" s="47" t="s">
        <v>20</v>
      </c>
      <c r="C3" s="48" t="s">
        <v>345</v>
      </c>
      <c r="D3" s="48" t="s">
        <v>310</v>
      </c>
      <c r="E3" s="48" t="s">
        <v>22</v>
      </c>
      <c r="F3" s="67">
        <v>5.88</v>
      </c>
      <c r="G3" s="66">
        <v>0.27560000000000001</v>
      </c>
      <c r="H3" s="48">
        <v>0.47510000000000002</v>
      </c>
      <c r="I3" s="49">
        <v>0</v>
      </c>
      <c r="J3" s="48">
        <f>H3-I3</f>
        <v>0.47510000000000002</v>
      </c>
      <c r="K3" s="48"/>
      <c r="L3" s="48"/>
      <c r="M3" s="48">
        <f>5.88-G3-J3</f>
        <v>5.1292999999999997</v>
      </c>
      <c r="N3" s="50" t="s">
        <v>227</v>
      </c>
      <c r="O3" s="3">
        <v>1</v>
      </c>
    </row>
    <row r="4" spans="1:15" ht="12.75" customHeight="1" x14ac:dyDescent="0.25">
      <c r="A4" s="46"/>
      <c r="B4" s="47"/>
      <c r="C4" s="48"/>
      <c r="D4" s="48" t="s">
        <v>309</v>
      </c>
      <c r="E4" s="48"/>
      <c r="F4" s="67"/>
      <c r="G4" s="66"/>
      <c r="H4" s="48"/>
      <c r="I4" s="49"/>
      <c r="J4" s="48"/>
      <c r="K4" s="48"/>
      <c r="L4" s="48"/>
      <c r="M4" s="48"/>
      <c r="N4" s="50" t="s">
        <v>314</v>
      </c>
      <c r="O4" s="3">
        <v>1</v>
      </c>
    </row>
    <row r="5" spans="1:15" ht="12.75" customHeight="1" x14ac:dyDescent="0.25">
      <c r="A5" s="28"/>
      <c r="B5" s="29"/>
      <c r="C5" s="30"/>
      <c r="D5" s="30"/>
      <c r="E5" s="30"/>
      <c r="F5" s="31"/>
      <c r="G5" s="30"/>
      <c r="H5" s="30"/>
      <c r="I5" s="30"/>
      <c r="J5" s="30"/>
      <c r="K5" s="30"/>
      <c r="L5" s="30"/>
      <c r="M5" s="30"/>
      <c r="N5" s="29"/>
      <c r="O5" s="3">
        <v>1</v>
      </c>
    </row>
    <row r="6" spans="1:15" ht="12.75" customHeight="1" x14ac:dyDescent="0.25">
      <c r="A6" s="28" t="s">
        <v>287</v>
      </c>
      <c r="B6" s="29" t="s">
        <v>23</v>
      </c>
      <c r="C6" s="30" t="s">
        <v>346</v>
      </c>
      <c r="D6" s="30" t="s">
        <v>277</v>
      </c>
      <c r="E6" s="30" t="s">
        <v>163</v>
      </c>
      <c r="F6" s="90">
        <v>96.518000000000001</v>
      </c>
      <c r="G6" s="61">
        <v>0.29289999999999999</v>
      </c>
      <c r="H6" s="31">
        <v>0.36299999999999999</v>
      </c>
      <c r="I6" s="60">
        <v>0</v>
      </c>
      <c r="J6" s="60">
        <f>H6-I6</f>
        <v>0.36299999999999999</v>
      </c>
      <c r="K6" s="30" t="s">
        <v>332</v>
      </c>
      <c r="L6" s="30">
        <f>96.518-G6-J6</f>
        <v>95.862099999999998</v>
      </c>
      <c r="M6" s="30"/>
      <c r="N6" s="91" t="s">
        <v>331</v>
      </c>
      <c r="O6" s="3">
        <v>1</v>
      </c>
    </row>
    <row r="7" spans="1:15" ht="12.75" customHeight="1" x14ac:dyDescent="0.25">
      <c r="A7" s="28"/>
      <c r="B7" s="29" t="s">
        <v>24</v>
      </c>
      <c r="C7" s="30"/>
      <c r="D7" s="30" t="s">
        <v>150</v>
      </c>
      <c r="E7" s="30" t="s">
        <v>162</v>
      </c>
      <c r="F7" s="68">
        <v>5.5353000000000003</v>
      </c>
      <c r="G7" s="61">
        <v>0.14979999999999999</v>
      </c>
      <c r="H7" s="30">
        <v>0.22720000000000001</v>
      </c>
      <c r="I7" s="31">
        <v>0</v>
      </c>
      <c r="J7" s="60">
        <f>H7-I7</f>
        <v>0.22720000000000001</v>
      </c>
      <c r="K7" s="30" t="s">
        <v>332</v>
      </c>
      <c r="L7" s="30">
        <f>5.5353-G7-J7</f>
        <v>5.1583000000000006</v>
      </c>
      <c r="M7" s="30"/>
      <c r="N7" s="91" t="s">
        <v>333</v>
      </c>
      <c r="O7" s="3">
        <v>1</v>
      </c>
    </row>
    <row r="8" spans="1:15" ht="12.75" customHeight="1" x14ac:dyDescent="0.25">
      <c r="A8" s="28"/>
      <c r="B8" s="29"/>
      <c r="C8" s="30"/>
      <c r="D8" s="30" t="s">
        <v>150</v>
      </c>
      <c r="E8" s="30" t="s">
        <v>159</v>
      </c>
      <c r="F8" s="68">
        <v>3.1236999999999999</v>
      </c>
      <c r="G8" s="31">
        <v>0</v>
      </c>
      <c r="H8" s="30">
        <v>0.3881</v>
      </c>
      <c r="I8" s="31">
        <v>0</v>
      </c>
      <c r="J8" s="30">
        <f>H8-I8</f>
        <v>0.3881</v>
      </c>
      <c r="K8" s="30"/>
      <c r="L8" s="31">
        <f>3.1237-G8-J8</f>
        <v>2.7355999999999998</v>
      </c>
      <c r="M8" s="30"/>
      <c r="N8" s="91" t="s">
        <v>334</v>
      </c>
      <c r="O8" s="3">
        <v>1</v>
      </c>
    </row>
    <row r="9" spans="1:15" ht="12.75" customHeight="1" x14ac:dyDescent="0.25">
      <c r="A9" s="28"/>
      <c r="B9" s="29"/>
      <c r="C9" s="30"/>
      <c r="D9" s="30" t="s">
        <v>150</v>
      </c>
      <c r="E9" s="30" t="s">
        <v>160</v>
      </c>
      <c r="F9" s="68">
        <v>16.8598</v>
      </c>
      <c r="G9" s="61">
        <v>0.3256</v>
      </c>
      <c r="H9" s="30">
        <v>0.28120000000000001</v>
      </c>
      <c r="I9" s="31">
        <v>0</v>
      </c>
      <c r="J9" s="30">
        <f>H9-I9</f>
        <v>0.28120000000000001</v>
      </c>
      <c r="K9" s="30"/>
      <c r="L9" s="30">
        <f>16.8598-G9-J9</f>
        <v>16.253</v>
      </c>
      <c r="M9" s="30"/>
      <c r="N9" s="91" t="s">
        <v>226</v>
      </c>
      <c r="O9" s="3">
        <v>1</v>
      </c>
    </row>
    <row r="10" spans="1:15" ht="12.75" customHeight="1" x14ac:dyDescent="0.25">
      <c r="A10" s="28"/>
      <c r="B10" s="29"/>
      <c r="C10" s="30"/>
      <c r="D10" s="30" t="s">
        <v>150</v>
      </c>
      <c r="E10" s="30" t="s">
        <v>161</v>
      </c>
      <c r="F10" s="70">
        <v>2.5830000000000002</v>
      </c>
      <c r="G10" s="31">
        <v>0</v>
      </c>
      <c r="H10" s="30"/>
      <c r="I10" s="30"/>
      <c r="J10" s="30"/>
      <c r="K10" s="30"/>
      <c r="L10" s="31">
        <f>2.583-G10-J10</f>
        <v>2.5830000000000002</v>
      </c>
      <c r="M10" s="30"/>
      <c r="N10" s="91" t="s">
        <v>315</v>
      </c>
      <c r="O10" s="3">
        <v>1</v>
      </c>
    </row>
    <row r="11" spans="1:15" ht="12.75" customHeight="1" x14ac:dyDescent="0.25">
      <c r="A11" s="28"/>
      <c r="B11" s="29"/>
      <c r="C11" s="30"/>
      <c r="D11" s="30" t="s">
        <v>150</v>
      </c>
      <c r="E11" s="30" t="s">
        <v>164</v>
      </c>
      <c r="F11" s="68">
        <v>16.1983</v>
      </c>
      <c r="G11" s="31">
        <v>0</v>
      </c>
      <c r="H11" s="30"/>
      <c r="I11" s="30"/>
      <c r="J11" s="30"/>
      <c r="K11" s="30"/>
      <c r="L11" s="31">
        <f>16.1983-G11-J11</f>
        <v>16.1983</v>
      </c>
      <c r="M11" s="30"/>
      <c r="N11" s="91"/>
      <c r="O11" s="3">
        <v>1</v>
      </c>
    </row>
    <row r="12" spans="1:15" ht="12.75" customHeight="1" x14ac:dyDescent="0.25">
      <c r="A12" s="28"/>
      <c r="B12" s="29"/>
      <c r="C12" s="30"/>
      <c r="D12" s="30" t="s">
        <v>150</v>
      </c>
      <c r="E12" s="30" t="s">
        <v>165</v>
      </c>
      <c r="F12" s="69">
        <v>0.38</v>
      </c>
      <c r="G12" s="31">
        <v>0</v>
      </c>
      <c r="H12" s="30"/>
      <c r="I12" s="30"/>
      <c r="J12" s="30"/>
      <c r="K12" s="30"/>
      <c r="L12" s="31">
        <f>0.38-G12-J12</f>
        <v>0.38</v>
      </c>
      <c r="M12" s="30"/>
      <c r="N12" s="91"/>
      <c r="O12" s="3">
        <v>1</v>
      </c>
    </row>
    <row r="13" spans="1:15" ht="12.75" customHeight="1" x14ac:dyDescent="0.25">
      <c r="A13" s="28"/>
      <c r="B13" s="29"/>
      <c r="C13" s="30"/>
      <c r="D13" s="30" t="s">
        <v>150</v>
      </c>
      <c r="E13" s="30" t="s">
        <v>166</v>
      </c>
      <c r="F13" s="68">
        <v>4.4737</v>
      </c>
      <c r="G13" s="31">
        <v>0</v>
      </c>
      <c r="H13" s="30"/>
      <c r="I13" s="30"/>
      <c r="J13" s="30"/>
      <c r="K13" s="30"/>
      <c r="L13" s="31">
        <f>4.4737-G13-J13</f>
        <v>4.4737</v>
      </c>
      <c r="M13" s="30"/>
      <c r="N13" s="91"/>
      <c r="O13" s="3">
        <v>1</v>
      </c>
    </row>
    <row r="14" spans="1:15" ht="12.75" customHeight="1" x14ac:dyDescent="0.25">
      <c r="A14" s="28"/>
      <c r="B14" s="29"/>
      <c r="C14" s="30"/>
      <c r="D14" s="30" t="s">
        <v>150</v>
      </c>
      <c r="E14" s="30" t="s">
        <v>26</v>
      </c>
      <c r="F14" s="69">
        <v>7.82</v>
      </c>
      <c r="G14" s="31">
        <v>0</v>
      </c>
      <c r="H14" s="30"/>
      <c r="I14" s="30"/>
      <c r="J14" s="30"/>
      <c r="K14" s="30"/>
      <c r="L14" s="31">
        <f>7.82-G14-J14</f>
        <v>7.82</v>
      </c>
      <c r="M14" s="30"/>
      <c r="N14" s="91"/>
      <c r="O14" s="3">
        <v>1</v>
      </c>
    </row>
    <row r="15" spans="1:15" ht="12.75" customHeight="1" x14ac:dyDescent="0.25">
      <c r="A15" s="28"/>
      <c r="B15" s="29"/>
      <c r="C15" s="30"/>
      <c r="D15" s="30" t="s">
        <v>27</v>
      </c>
      <c r="E15" s="30" t="s">
        <v>167</v>
      </c>
      <c r="F15" s="68">
        <v>6.7900000000000002E-2</v>
      </c>
      <c r="G15" s="31">
        <v>0</v>
      </c>
      <c r="H15" s="30"/>
      <c r="I15" s="30"/>
      <c r="J15" s="30"/>
      <c r="K15" s="30"/>
      <c r="L15" s="31">
        <f>0.0679-G15-J15</f>
        <v>6.7900000000000002E-2</v>
      </c>
      <c r="M15" s="30"/>
      <c r="N15" s="91"/>
      <c r="O15" s="3">
        <v>1</v>
      </c>
    </row>
    <row r="16" spans="1:15" ht="12.75" customHeight="1" x14ac:dyDescent="0.25">
      <c r="A16" s="28"/>
      <c r="B16" s="33"/>
      <c r="C16" s="30"/>
      <c r="D16" s="30" t="s">
        <v>150</v>
      </c>
      <c r="E16" s="30" t="s">
        <v>273</v>
      </c>
      <c r="F16" s="68">
        <v>27.738499999999998</v>
      </c>
      <c r="G16" s="31">
        <v>0</v>
      </c>
      <c r="H16" s="30"/>
      <c r="I16" s="30"/>
      <c r="J16" s="30"/>
      <c r="K16" s="30"/>
      <c r="L16" s="31">
        <f>27.7385-G16-J16</f>
        <v>27.738499999999998</v>
      </c>
      <c r="M16" s="30"/>
      <c r="N16" s="91"/>
      <c r="O16" s="3">
        <v>1</v>
      </c>
    </row>
    <row r="17" spans="1:15" ht="12.75" customHeight="1" x14ac:dyDescent="0.25">
      <c r="A17" s="28"/>
      <c r="B17" s="33"/>
      <c r="C17" s="30"/>
      <c r="D17" s="30" t="s">
        <v>277</v>
      </c>
      <c r="E17" s="30" t="s">
        <v>275</v>
      </c>
      <c r="F17" s="68">
        <v>0.22520000000000001</v>
      </c>
      <c r="G17" s="31">
        <v>0</v>
      </c>
      <c r="H17" s="30"/>
      <c r="I17" s="30"/>
      <c r="J17" s="30"/>
      <c r="K17" s="30"/>
      <c r="L17" s="31">
        <f>0.2252-G17-J17</f>
        <v>0.22520000000000001</v>
      </c>
      <c r="M17" s="30"/>
      <c r="N17" s="91"/>
      <c r="O17" s="3">
        <v>1</v>
      </c>
    </row>
    <row r="18" spans="1:15" ht="12.75" customHeight="1" thickBot="1" x14ac:dyDescent="0.3">
      <c r="A18" s="28"/>
      <c r="B18" s="29"/>
      <c r="C18" s="42"/>
      <c r="D18" s="42" t="s">
        <v>150</v>
      </c>
      <c r="E18" s="42" t="s">
        <v>276</v>
      </c>
      <c r="F18" s="71">
        <v>0.25669999999999998</v>
      </c>
      <c r="G18" s="44">
        <v>0</v>
      </c>
      <c r="H18" s="42"/>
      <c r="I18" s="42"/>
      <c r="J18" s="42"/>
      <c r="K18" s="42"/>
      <c r="L18" s="44">
        <f>0.2567-G18-J18</f>
        <v>0.25669999999999998</v>
      </c>
      <c r="M18" s="42"/>
      <c r="N18" s="32"/>
      <c r="O18" s="3">
        <v>1</v>
      </c>
    </row>
    <row r="19" spans="1:15" ht="12.75" customHeight="1" x14ac:dyDescent="0.25">
      <c r="A19" s="28"/>
      <c r="B19" s="33" t="s">
        <v>17</v>
      </c>
      <c r="C19" s="48"/>
      <c r="D19" s="48"/>
      <c r="E19" s="48"/>
      <c r="F19" s="56">
        <f>SUM(F6:F18)</f>
        <v>181.78009999999998</v>
      </c>
      <c r="G19" s="60">
        <f>SUM(G3:G18)</f>
        <v>1.0438999999999998</v>
      </c>
      <c r="H19" s="49">
        <f>SUM(H6:H9)</f>
        <v>1.2595000000000001</v>
      </c>
      <c r="I19" s="49">
        <f t="shared" ref="I19:J19" si="0">SUM(I6:I9)</f>
        <v>0</v>
      </c>
      <c r="J19" s="49">
        <f t="shared" si="0"/>
        <v>1.2595000000000001</v>
      </c>
      <c r="K19" s="48"/>
      <c r="L19" s="48">
        <f>SUM(L6:L18)</f>
        <v>179.75229999999999</v>
      </c>
      <c r="M19" s="48"/>
      <c r="N19" s="32"/>
      <c r="O19" s="3">
        <v>1</v>
      </c>
    </row>
    <row r="20" spans="1:15" ht="12.75" customHeight="1" x14ac:dyDescent="0.25">
      <c r="A20" s="28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2"/>
      <c r="O20" s="3">
        <v>1</v>
      </c>
    </row>
    <row r="21" spans="1:15" ht="12.75" customHeight="1" x14ac:dyDescent="0.25">
      <c r="A21" s="28" t="s">
        <v>242</v>
      </c>
      <c r="B21" s="29"/>
      <c r="C21" s="30" t="s">
        <v>347</v>
      </c>
      <c r="D21" s="30" t="s">
        <v>277</v>
      </c>
      <c r="E21" s="30" t="s">
        <v>163</v>
      </c>
      <c r="F21" s="70">
        <v>96.518000000000001</v>
      </c>
      <c r="G21" s="61"/>
      <c r="H21" s="30">
        <v>0.14810000000000001</v>
      </c>
      <c r="I21" s="55">
        <v>0</v>
      </c>
      <c r="J21" s="55">
        <f t="shared" ref="J21:J23" si="1">H21-I21</f>
        <v>0.14810000000000001</v>
      </c>
      <c r="K21" s="30"/>
      <c r="L21" s="30"/>
      <c r="M21" s="30"/>
      <c r="N21" s="32" t="s">
        <v>290</v>
      </c>
      <c r="O21" s="3">
        <v>1</v>
      </c>
    </row>
    <row r="22" spans="1:15" ht="12.75" customHeight="1" x14ac:dyDescent="0.25">
      <c r="A22" s="28"/>
      <c r="B22" s="29"/>
      <c r="C22" s="54"/>
      <c r="D22" s="30" t="s">
        <v>150</v>
      </c>
      <c r="E22" s="30" t="s">
        <v>162</v>
      </c>
      <c r="F22" s="68">
        <v>5.5353000000000003</v>
      </c>
      <c r="G22" s="61"/>
      <c r="H22" s="54">
        <v>9.2799999999999994E-2</v>
      </c>
      <c r="I22" s="55">
        <v>0</v>
      </c>
      <c r="J22" s="55">
        <f t="shared" si="1"/>
        <v>9.2799999999999994E-2</v>
      </c>
      <c r="K22" s="54"/>
      <c r="L22" s="54"/>
      <c r="M22" s="54"/>
      <c r="N22" s="32" t="s">
        <v>372</v>
      </c>
      <c r="O22" s="3">
        <v>1</v>
      </c>
    </row>
    <row r="23" spans="1:15" ht="12.75" customHeight="1" thickBot="1" x14ac:dyDescent="0.3">
      <c r="A23" s="28"/>
      <c r="B23" s="29"/>
      <c r="C23" s="42"/>
      <c r="D23" s="42" t="s">
        <v>150</v>
      </c>
      <c r="E23" s="42" t="s">
        <v>159</v>
      </c>
      <c r="F23" s="72">
        <v>3.1236999999999999</v>
      </c>
      <c r="G23" s="89"/>
      <c r="H23" s="42">
        <v>8.3999999999999995E-3</v>
      </c>
      <c r="I23" s="44">
        <v>0</v>
      </c>
      <c r="J23" s="44">
        <f t="shared" si="1"/>
        <v>8.3999999999999995E-3</v>
      </c>
      <c r="K23" s="42"/>
      <c r="L23" s="42"/>
      <c r="M23" s="42"/>
      <c r="N23" s="32"/>
      <c r="O23" s="3">
        <v>1</v>
      </c>
    </row>
    <row r="24" spans="1:15" ht="12.75" customHeight="1" x14ac:dyDescent="0.25">
      <c r="A24" s="28"/>
      <c r="B24" s="33" t="s">
        <v>17</v>
      </c>
      <c r="C24" s="76"/>
      <c r="D24" s="48"/>
      <c r="E24" s="48"/>
      <c r="F24" s="87">
        <f>SUM(F21:F23)</f>
        <v>105.17700000000001</v>
      </c>
      <c r="G24" s="88"/>
      <c r="H24" s="76">
        <f>SUM(H21:H23)</f>
        <v>0.24929999999999999</v>
      </c>
      <c r="I24" s="82">
        <f>SUM(I21:I23)</f>
        <v>0</v>
      </c>
      <c r="J24" s="82">
        <f>SUM(J21:J23)</f>
        <v>0.24929999999999999</v>
      </c>
      <c r="K24" s="76"/>
      <c r="L24" s="76"/>
      <c r="M24" s="76"/>
      <c r="N24" s="32"/>
      <c r="O24" s="3">
        <v>1</v>
      </c>
    </row>
    <row r="25" spans="1:15" ht="12.75" customHeight="1" x14ac:dyDescent="0.25">
      <c r="A25" s="28"/>
      <c r="B25" s="29"/>
      <c r="C25" s="54"/>
      <c r="D25" s="54"/>
      <c r="E25" s="54"/>
      <c r="F25" s="71"/>
      <c r="G25" s="79"/>
      <c r="H25" s="54"/>
      <c r="I25" s="55"/>
      <c r="J25" s="55"/>
      <c r="K25" s="54"/>
      <c r="L25" s="54"/>
      <c r="M25" s="54"/>
      <c r="N25" s="32"/>
      <c r="O25" s="3">
        <v>1</v>
      </c>
    </row>
    <row r="26" spans="1:15" ht="12.75" customHeight="1" x14ac:dyDescent="0.25">
      <c r="A26" s="28" t="s">
        <v>244</v>
      </c>
      <c r="B26" s="29"/>
      <c r="C26" s="92">
        <v>127128</v>
      </c>
      <c r="D26" s="30" t="s">
        <v>150</v>
      </c>
      <c r="E26" s="30" t="s">
        <v>159</v>
      </c>
      <c r="F26" s="68">
        <v>3.1236999999999999</v>
      </c>
      <c r="G26" s="79"/>
      <c r="H26" s="54">
        <v>3.2099999999999997E-2</v>
      </c>
      <c r="I26" s="55">
        <v>0</v>
      </c>
      <c r="J26" s="55">
        <f>H26-I26</f>
        <v>3.2099999999999997E-2</v>
      </c>
      <c r="K26" s="54"/>
      <c r="L26" s="54"/>
      <c r="M26" s="54"/>
      <c r="N26" s="32" t="s">
        <v>335</v>
      </c>
      <c r="O26" s="3">
        <v>1</v>
      </c>
    </row>
    <row r="27" spans="1:15" ht="12.75" customHeight="1" x14ac:dyDescent="0.25">
      <c r="A27" s="28" t="s">
        <v>245</v>
      </c>
      <c r="B27" s="29"/>
      <c r="C27" s="93">
        <v>131132</v>
      </c>
      <c r="D27" s="30" t="s">
        <v>150</v>
      </c>
      <c r="E27" s="30" t="s">
        <v>160</v>
      </c>
      <c r="F27" s="68">
        <v>16.8598</v>
      </c>
      <c r="G27" s="31"/>
      <c r="H27" s="30">
        <v>1.23E-2</v>
      </c>
      <c r="I27" s="31">
        <v>0</v>
      </c>
      <c r="J27" s="31">
        <f>H27-I27</f>
        <v>1.23E-2</v>
      </c>
      <c r="K27" s="30"/>
      <c r="L27" s="30"/>
      <c r="M27" s="30"/>
      <c r="N27" s="32" t="s">
        <v>224</v>
      </c>
      <c r="O27" s="3">
        <v>1</v>
      </c>
    </row>
    <row r="28" spans="1:15" ht="12.75" customHeight="1" x14ac:dyDescent="0.25">
      <c r="A28" s="28"/>
      <c r="B28" s="29"/>
      <c r="C28" s="30"/>
      <c r="D28" s="30"/>
      <c r="E28" s="30"/>
      <c r="F28" s="68"/>
      <c r="G28" s="31"/>
      <c r="H28" s="30"/>
      <c r="I28" s="31"/>
      <c r="J28" s="31"/>
      <c r="K28" s="30"/>
      <c r="L28" s="30"/>
      <c r="M28" s="30"/>
      <c r="N28" s="32"/>
      <c r="O28" s="3">
        <v>1</v>
      </c>
    </row>
    <row r="29" spans="1:15" ht="12.75" customHeight="1" x14ac:dyDescent="0.25">
      <c r="A29" s="28"/>
      <c r="B29" s="33"/>
      <c r="C29" s="48"/>
      <c r="D29" s="48"/>
      <c r="E29" s="48"/>
      <c r="F29" s="84"/>
      <c r="G29" s="84"/>
      <c r="H29" s="48"/>
      <c r="I29" s="49"/>
      <c r="J29" s="48"/>
      <c r="K29" s="48"/>
      <c r="L29" s="48"/>
      <c r="M29" s="48"/>
      <c r="N29" s="32"/>
      <c r="O29" s="3">
        <v>1</v>
      </c>
    </row>
    <row r="30" spans="1:15" ht="12.75" customHeight="1" x14ac:dyDescent="0.25">
      <c r="A30" s="28"/>
      <c r="B30" s="33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9"/>
      <c r="O30" s="3">
        <v>1</v>
      </c>
    </row>
    <row r="31" spans="1:15" ht="12.75" customHeight="1" x14ac:dyDescent="0.25">
      <c r="A31" s="28" t="s">
        <v>178</v>
      </c>
      <c r="B31" s="29" t="s">
        <v>311</v>
      </c>
      <c r="C31" s="93">
        <v>123126</v>
      </c>
      <c r="D31" s="30" t="s">
        <v>38</v>
      </c>
      <c r="E31" s="30" t="s">
        <v>31</v>
      </c>
      <c r="F31" s="73">
        <v>3.8</v>
      </c>
      <c r="G31" s="64">
        <v>0.184</v>
      </c>
      <c r="H31" s="30">
        <v>0.32229999999999998</v>
      </c>
      <c r="I31" s="31">
        <v>0</v>
      </c>
      <c r="J31" s="30">
        <f>H31-I31</f>
        <v>0.32229999999999998</v>
      </c>
      <c r="K31" s="30"/>
      <c r="L31" s="30"/>
      <c r="M31" s="31">
        <f>3.8-G31-J31</f>
        <v>3.2936999999999999</v>
      </c>
      <c r="N31" s="32" t="s">
        <v>365</v>
      </c>
      <c r="O31" s="3">
        <v>1</v>
      </c>
    </row>
    <row r="32" spans="1:15" ht="12.75" customHeight="1" x14ac:dyDescent="0.25">
      <c r="A32" s="28"/>
      <c r="B32" s="29" t="s">
        <v>29</v>
      </c>
      <c r="C32" s="30"/>
      <c r="D32" s="30" t="s">
        <v>37</v>
      </c>
      <c r="E32" s="30"/>
      <c r="F32" s="30"/>
      <c r="G32" s="30"/>
      <c r="H32" s="30"/>
      <c r="I32" s="30"/>
      <c r="J32" s="30"/>
      <c r="K32" s="30"/>
      <c r="L32" s="30"/>
      <c r="M32" s="30"/>
      <c r="N32" s="32" t="s">
        <v>316</v>
      </c>
      <c r="O32" s="3">
        <v>1</v>
      </c>
    </row>
    <row r="33" spans="1:15" ht="12.75" customHeight="1" x14ac:dyDescent="0.25">
      <c r="A33" s="28"/>
      <c r="B33" s="29" t="s">
        <v>30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29"/>
      <c r="O33" s="3">
        <v>1</v>
      </c>
    </row>
    <row r="34" spans="1:15" ht="12.75" customHeight="1" x14ac:dyDescent="0.25">
      <c r="A34" s="28" t="s">
        <v>179</v>
      </c>
      <c r="B34" s="29"/>
      <c r="C34" s="93">
        <v>123126</v>
      </c>
      <c r="D34" s="30" t="s">
        <v>279</v>
      </c>
      <c r="E34" s="30" t="s">
        <v>31</v>
      </c>
      <c r="F34" s="73">
        <v>3.8</v>
      </c>
      <c r="G34" s="31"/>
      <c r="H34" s="30">
        <v>4.2900000000000001E-2</v>
      </c>
      <c r="I34" s="31">
        <v>0</v>
      </c>
      <c r="J34" s="30">
        <f>H34-I34</f>
        <v>4.2900000000000001E-2</v>
      </c>
      <c r="K34" s="30"/>
      <c r="L34" s="30"/>
      <c r="M34" s="30"/>
      <c r="N34" s="32" t="s">
        <v>291</v>
      </c>
      <c r="O34" s="3">
        <v>1</v>
      </c>
    </row>
    <row r="35" spans="1:15" ht="12.75" customHeight="1" x14ac:dyDescent="0.25">
      <c r="A35" s="28"/>
      <c r="B35" s="29"/>
      <c r="C35" s="30"/>
      <c r="D35" s="30" t="s">
        <v>37</v>
      </c>
      <c r="E35" s="30"/>
      <c r="F35" s="30"/>
      <c r="G35" s="30"/>
      <c r="H35" s="30"/>
      <c r="I35" s="30"/>
      <c r="J35" s="30"/>
      <c r="K35" s="30"/>
      <c r="L35" s="30"/>
      <c r="M35" s="30"/>
      <c r="N35" s="29"/>
      <c r="O35" s="3">
        <v>1</v>
      </c>
    </row>
    <row r="36" spans="1:15" ht="12.75" customHeight="1" x14ac:dyDescent="0.25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29"/>
      <c r="O36" s="3">
        <v>1</v>
      </c>
    </row>
    <row r="37" spans="1:15" ht="12.75" customHeight="1" x14ac:dyDescent="0.25">
      <c r="A37" s="28" t="s">
        <v>180</v>
      </c>
      <c r="B37" s="29" t="s">
        <v>368</v>
      </c>
      <c r="C37" s="93">
        <v>125126</v>
      </c>
      <c r="D37" s="30" t="s">
        <v>369</v>
      </c>
      <c r="E37" s="30" t="s">
        <v>33</v>
      </c>
      <c r="F37" s="73">
        <v>3.8</v>
      </c>
      <c r="G37" s="61">
        <v>0.1585</v>
      </c>
      <c r="H37" s="30">
        <v>0.28270000000000001</v>
      </c>
      <c r="I37" s="31">
        <v>0</v>
      </c>
      <c r="J37" s="30">
        <f>H37-I37</f>
        <v>0.28270000000000001</v>
      </c>
      <c r="K37" s="30"/>
      <c r="L37" s="30"/>
      <c r="M37" s="30">
        <f>3.8-G37-J37</f>
        <v>3.3587999999999996</v>
      </c>
      <c r="N37" s="32" t="s">
        <v>336</v>
      </c>
      <c r="O37" s="3">
        <v>1</v>
      </c>
    </row>
    <row r="38" spans="1:15" ht="12.75" customHeight="1" thickBot="1" x14ac:dyDescent="0.3">
      <c r="A38" s="28"/>
      <c r="B38" s="29"/>
      <c r="C38" s="42"/>
      <c r="D38" s="42" t="s">
        <v>371</v>
      </c>
      <c r="E38" s="42" t="s">
        <v>34</v>
      </c>
      <c r="F38" s="74">
        <v>0.114</v>
      </c>
      <c r="G38" s="44">
        <v>0</v>
      </c>
      <c r="H38" s="42"/>
      <c r="I38" s="42"/>
      <c r="J38" s="42"/>
      <c r="K38" s="42"/>
      <c r="L38" s="42"/>
      <c r="M38" s="44">
        <f>0.114-G38-J38</f>
        <v>0.114</v>
      </c>
      <c r="N38" s="32" t="s">
        <v>317</v>
      </c>
      <c r="O38" s="3">
        <v>1</v>
      </c>
    </row>
    <row r="39" spans="1:15" ht="12.75" customHeight="1" x14ac:dyDescent="0.25">
      <c r="A39" s="28"/>
      <c r="B39" s="33" t="s">
        <v>17</v>
      </c>
      <c r="C39" s="48"/>
      <c r="D39" s="48"/>
      <c r="E39" s="48"/>
      <c r="F39" s="57">
        <f>SUM(F37:F38)</f>
        <v>3.9139999999999997</v>
      </c>
      <c r="G39" s="60">
        <f>SUM(G37:G38)</f>
        <v>0.1585</v>
      </c>
      <c r="H39" s="48">
        <f>SUM(H37:H38)</f>
        <v>0.28270000000000001</v>
      </c>
      <c r="I39" s="49">
        <f t="shared" ref="I39:J39" si="2">SUM(I37:I38)</f>
        <v>0</v>
      </c>
      <c r="J39" s="48">
        <f t="shared" si="2"/>
        <v>0.28270000000000001</v>
      </c>
      <c r="K39" s="48"/>
      <c r="L39" s="48"/>
      <c r="M39" s="48">
        <f>SUM(M37:M38)</f>
        <v>3.4727999999999994</v>
      </c>
      <c r="N39" s="29"/>
      <c r="O39" s="3">
        <v>1</v>
      </c>
    </row>
    <row r="40" spans="1:15" ht="12.75" customHeight="1" x14ac:dyDescent="0.25">
      <c r="A40" s="28"/>
      <c r="B40" s="33"/>
      <c r="C40" s="30"/>
      <c r="D40" s="30"/>
      <c r="E40" s="30"/>
      <c r="F40" s="31"/>
      <c r="G40" s="31"/>
      <c r="H40" s="30"/>
      <c r="I40" s="30"/>
      <c r="J40" s="30"/>
      <c r="K40" s="30"/>
      <c r="L40" s="30"/>
      <c r="M40" s="30"/>
      <c r="N40" s="29"/>
      <c r="O40" s="3">
        <v>1</v>
      </c>
    </row>
    <row r="41" spans="1:15" ht="12.75" customHeight="1" x14ac:dyDescent="0.25">
      <c r="A41" s="28" t="s">
        <v>212</v>
      </c>
      <c r="B41" s="29"/>
      <c r="C41" s="93">
        <v>125126</v>
      </c>
      <c r="D41" s="30" t="s">
        <v>152</v>
      </c>
      <c r="E41" s="30" t="s">
        <v>33</v>
      </c>
      <c r="F41" s="73">
        <v>3.8</v>
      </c>
      <c r="G41" s="30"/>
      <c r="H41" s="30">
        <v>2.3E-3</v>
      </c>
      <c r="I41" s="31">
        <v>0</v>
      </c>
      <c r="J41" s="30">
        <f>H41-I41</f>
        <v>2.3E-3</v>
      </c>
      <c r="K41" s="30"/>
      <c r="L41" s="30"/>
      <c r="M41" s="30"/>
      <c r="N41" s="32" t="s">
        <v>224</v>
      </c>
      <c r="O41" s="3">
        <v>1</v>
      </c>
    </row>
    <row r="42" spans="1:15" ht="12.75" customHeight="1" x14ac:dyDescent="0.25">
      <c r="A42" s="28" t="s">
        <v>213</v>
      </c>
      <c r="B42" s="29"/>
      <c r="C42" s="93">
        <v>125126</v>
      </c>
      <c r="D42" s="30" t="s">
        <v>152</v>
      </c>
      <c r="E42" s="30" t="s">
        <v>33</v>
      </c>
      <c r="F42" s="73">
        <v>3.8</v>
      </c>
      <c r="G42" s="30"/>
      <c r="H42" s="30">
        <v>8.6E-3</v>
      </c>
      <c r="I42" s="31">
        <v>0</v>
      </c>
      <c r="J42" s="30">
        <f>H42-I42</f>
        <v>8.6E-3</v>
      </c>
      <c r="K42" s="30"/>
      <c r="L42" s="30"/>
      <c r="M42" s="30"/>
      <c r="N42" s="32" t="s">
        <v>292</v>
      </c>
      <c r="O42" s="3">
        <v>1</v>
      </c>
    </row>
    <row r="43" spans="1:15" ht="12.75" customHeight="1" x14ac:dyDescent="0.25">
      <c r="A43" s="28"/>
      <c r="B43" s="33"/>
      <c r="C43" s="48"/>
      <c r="D43" s="48"/>
      <c r="E43" s="48"/>
      <c r="F43" s="49"/>
      <c r="G43" s="48"/>
      <c r="H43" s="48"/>
      <c r="I43" s="49"/>
      <c r="J43" s="48"/>
      <c r="K43" s="48"/>
      <c r="L43" s="48"/>
      <c r="M43" s="48"/>
      <c r="N43" s="32"/>
      <c r="O43" s="3">
        <v>1</v>
      </c>
    </row>
    <row r="44" spans="1:15" ht="12.75" customHeight="1" x14ac:dyDescent="0.25">
      <c r="A44" s="28"/>
      <c r="B44" s="29"/>
      <c r="C44" s="30"/>
      <c r="D44" s="30"/>
      <c r="E44" s="30"/>
      <c r="F44" s="31"/>
      <c r="G44" s="31"/>
      <c r="H44" s="30"/>
      <c r="I44" s="30"/>
      <c r="J44" s="30"/>
      <c r="K44" s="30"/>
      <c r="L44" s="30"/>
      <c r="M44" s="30"/>
      <c r="N44" s="29"/>
      <c r="O44" s="3">
        <v>1</v>
      </c>
    </row>
    <row r="45" spans="1:15" ht="12.75" customHeight="1" x14ac:dyDescent="0.25">
      <c r="A45" s="28" t="s">
        <v>181</v>
      </c>
      <c r="B45" s="29" t="s">
        <v>278</v>
      </c>
      <c r="C45" s="30" t="s">
        <v>349</v>
      </c>
      <c r="D45" s="30" t="s">
        <v>36</v>
      </c>
      <c r="E45" s="30" t="s">
        <v>39</v>
      </c>
      <c r="F45" s="69">
        <v>0.37</v>
      </c>
      <c r="G45" s="64">
        <v>4.4999999999999998E-2</v>
      </c>
      <c r="H45" s="30">
        <v>7.5300000000000006E-2</v>
      </c>
      <c r="I45" s="31">
        <v>0</v>
      </c>
      <c r="J45" s="30">
        <f>H45-I45</f>
        <v>7.5300000000000006E-2</v>
      </c>
      <c r="K45" s="30"/>
      <c r="L45" s="30"/>
      <c r="M45" s="31">
        <f>0.37-G45-J45</f>
        <v>0.24970000000000001</v>
      </c>
      <c r="N45" s="32" t="s">
        <v>226</v>
      </c>
      <c r="O45" s="3">
        <v>1</v>
      </c>
    </row>
    <row r="46" spans="1:15" ht="12.75" customHeight="1" x14ac:dyDescent="0.25">
      <c r="A46" s="28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2" t="s">
        <v>318</v>
      </c>
      <c r="O46" s="3">
        <v>1</v>
      </c>
    </row>
    <row r="47" spans="1:15" ht="12.75" customHeight="1" x14ac:dyDescent="0.25">
      <c r="A47" s="28" t="s">
        <v>182</v>
      </c>
      <c r="B47" s="29"/>
      <c r="C47" s="30" t="s">
        <v>349</v>
      </c>
      <c r="D47" s="30" t="s">
        <v>36</v>
      </c>
      <c r="E47" s="30" t="s">
        <v>39</v>
      </c>
      <c r="F47" s="69">
        <v>0.37</v>
      </c>
      <c r="G47" s="30"/>
      <c r="H47" s="30">
        <v>8.8999999999999999E-3</v>
      </c>
      <c r="I47" s="31">
        <v>0</v>
      </c>
      <c r="J47" s="30">
        <f>H47-I47</f>
        <v>8.8999999999999999E-3</v>
      </c>
      <c r="K47" s="30"/>
      <c r="L47" s="30"/>
      <c r="M47" s="30"/>
      <c r="N47" s="32" t="s">
        <v>291</v>
      </c>
      <c r="O47" s="3">
        <v>1</v>
      </c>
    </row>
    <row r="48" spans="1:15" ht="12.75" customHeight="1" x14ac:dyDescent="0.25">
      <c r="A48" s="28"/>
      <c r="B48" s="29"/>
      <c r="C48" s="30"/>
      <c r="D48" s="30"/>
      <c r="E48" s="30"/>
      <c r="F48" s="70"/>
      <c r="G48" s="64"/>
      <c r="H48" s="30"/>
      <c r="I48" s="31"/>
      <c r="J48" s="30"/>
      <c r="K48" s="30"/>
      <c r="L48" s="30"/>
      <c r="M48" s="31"/>
      <c r="N48" s="34"/>
      <c r="O48" s="3">
        <v>1</v>
      </c>
    </row>
    <row r="49" spans="1:15" ht="12.75" customHeight="1" x14ac:dyDescent="0.25">
      <c r="A49" s="28"/>
      <c r="B49" s="33"/>
      <c r="C49" s="30"/>
      <c r="D49" s="30"/>
      <c r="E49" s="30"/>
      <c r="F49" s="31"/>
      <c r="G49" s="31"/>
      <c r="H49" s="30"/>
      <c r="I49" s="31"/>
      <c r="J49" s="30"/>
      <c r="K49" s="30"/>
      <c r="L49" s="30"/>
      <c r="M49" s="31"/>
      <c r="N49" s="34"/>
      <c r="O49" s="3">
        <v>1</v>
      </c>
    </row>
    <row r="50" spans="1:15" ht="12.75" customHeight="1" x14ac:dyDescent="0.25">
      <c r="A50" s="28"/>
      <c r="B50" s="29"/>
      <c r="C50" s="30"/>
      <c r="D50" s="30"/>
      <c r="E50" s="30"/>
      <c r="F50" s="31"/>
      <c r="G50" s="31"/>
      <c r="H50" s="30"/>
      <c r="I50" s="30"/>
      <c r="J50" s="30"/>
      <c r="K50" s="30"/>
      <c r="L50" s="30"/>
      <c r="M50" s="30"/>
      <c r="N50" s="29"/>
      <c r="O50" s="3">
        <v>1</v>
      </c>
    </row>
    <row r="51" spans="1:15" ht="12.75" customHeight="1" x14ac:dyDescent="0.25">
      <c r="A51" s="28"/>
      <c r="B51" s="29"/>
      <c r="C51" s="30"/>
      <c r="D51" s="30"/>
      <c r="E51" s="30"/>
      <c r="F51" s="68"/>
      <c r="G51" s="31"/>
      <c r="H51" s="30"/>
      <c r="I51" s="31"/>
      <c r="J51" s="30"/>
      <c r="K51" s="30"/>
      <c r="L51" s="30"/>
      <c r="M51" s="31"/>
      <c r="N51" s="34"/>
      <c r="O51" s="3">
        <v>1</v>
      </c>
    </row>
    <row r="52" spans="1:15" ht="12.75" customHeight="1" x14ac:dyDescent="0.25">
      <c r="A52" s="28"/>
      <c r="B52" s="33"/>
      <c r="C52" s="30"/>
      <c r="D52" s="30"/>
      <c r="E52" s="30"/>
      <c r="F52" s="31"/>
      <c r="G52" s="31"/>
      <c r="H52" s="30"/>
      <c r="I52" s="31"/>
      <c r="J52" s="30"/>
      <c r="K52" s="30"/>
      <c r="L52" s="30"/>
      <c r="M52" s="31"/>
      <c r="N52" s="34"/>
      <c r="O52" s="3">
        <v>1</v>
      </c>
    </row>
    <row r="53" spans="1:15" ht="12.75" customHeight="1" x14ac:dyDescent="0.25">
      <c r="A53" s="28"/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29"/>
      <c r="O53" s="3">
        <v>1</v>
      </c>
    </row>
    <row r="54" spans="1:15" ht="12.75" customHeight="1" x14ac:dyDescent="0.25">
      <c r="A54" s="28"/>
      <c r="B54" s="29"/>
      <c r="C54" s="30"/>
      <c r="D54" s="30"/>
      <c r="E54" s="30"/>
      <c r="F54" s="69"/>
      <c r="G54" s="31"/>
      <c r="H54" s="31"/>
      <c r="I54" s="31"/>
      <c r="J54" s="31"/>
      <c r="K54" s="30"/>
      <c r="L54" s="30"/>
      <c r="M54" s="30"/>
      <c r="N54" s="32"/>
      <c r="O54" s="3">
        <v>1</v>
      </c>
    </row>
    <row r="55" spans="1:15" s="36" customFormat="1" ht="12.75" customHeight="1" x14ac:dyDescent="0.25">
      <c r="A55" s="58"/>
      <c r="B55" s="29"/>
      <c r="C55" s="54"/>
      <c r="D55" s="54"/>
      <c r="E55" s="54"/>
      <c r="F55" s="76"/>
      <c r="G55" s="54"/>
      <c r="H55" s="54"/>
      <c r="I55" s="54"/>
      <c r="J55" s="54"/>
      <c r="K55" s="54"/>
      <c r="L55" s="54"/>
      <c r="M55" s="54"/>
      <c r="N55" s="62"/>
      <c r="O55" s="3">
        <v>1</v>
      </c>
    </row>
    <row r="56" spans="1:15" s="36" customFormat="1" ht="12.75" customHeight="1" x14ac:dyDescent="0.25">
      <c r="A56" s="58"/>
      <c r="B56" s="59"/>
      <c r="C56" s="54"/>
      <c r="D56" s="54"/>
      <c r="E56" s="30"/>
      <c r="F56" s="68"/>
      <c r="G56" s="54"/>
      <c r="H56" s="54"/>
      <c r="I56" s="54"/>
      <c r="J56" s="54"/>
      <c r="K56" s="54"/>
      <c r="L56" s="54"/>
      <c r="M56" s="54"/>
      <c r="N56" s="62"/>
      <c r="O56" s="3">
        <v>1</v>
      </c>
    </row>
    <row r="57" spans="1:15" s="36" customFormat="1" ht="12.75" customHeight="1" thickBot="1" x14ac:dyDescent="0.3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1"/>
      <c r="O57" s="3">
        <v>1</v>
      </c>
    </row>
    <row r="66" spans="1:15" s="3" customFormat="1" ht="12.75" customHeight="1" x14ac:dyDescent="0.25">
      <c r="A66" s="52" t="s">
        <v>1</v>
      </c>
      <c r="B66" s="95" t="s">
        <v>3</v>
      </c>
      <c r="C66" s="52" t="s">
        <v>4</v>
      </c>
      <c r="D66" s="98" t="s">
        <v>344</v>
      </c>
      <c r="E66" s="52" t="s">
        <v>7</v>
      </c>
      <c r="F66" s="52" t="s">
        <v>6</v>
      </c>
      <c r="G66" s="52" t="s">
        <v>17</v>
      </c>
      <c r="H66" s="52" t="s">
        <v>8</v>
      </c>
      <c r="I66" s="52" t="s">
        <v>10</v>
      </c>
      <c r="J66" s="52" t="s">
        <v>11</v>
      </c>
      <c r="K66" s="52" t="s">
        <v>12</v>
      </c>
      <c r="L66" s="97" t="s">
        <v>0</v>
      </c>
      <c r="M66" s="97"/>
      <c r="N66" s="95" t="s">
        <v>14</v>
      </c>
      <c r="O66" s="3">
        <v>1</v>
      </c>
    </row>
    <row r="67" spans="1:15" s="26" customFormat="1" ht="12.75" customHeight="1" thickBot="1" x14ac:dyDescent="0.3">
      <c r="A67" s="53" t="s">
        <v>2</v>
      </c>
      <c r="B67" s="96"/>
      <c r="C67" s="53" t="s">
        <v>2</v>
      </c>
      <c r="D67" s="99"/>
      <c r="E67" s="53" t="s">
        <v>1</v>
      </c>
      <c r="F67" s="53" t="s">
        <v>272</v>
      </c>
      <c r="G67" s="53" t="s">
        <v>18</v>
      </c>
      <c r="H67" s="53" t="s">
        <v>9</v>
      </c>
      <c r="I67" s="53" t="s">
        <v>9</v>
      </c>
      <c r="J67" s="53" t="s">
        <v>9</v>
      </c>
      <c r="K67" s="53" t="s">
        <v>13</v>
      </c>
      <c r="L67" s="51" t="s">
        <v>15</v>
      </c>
      <c r="M67" s="51" t="s">
        <v>16</v>
      </c>
      <c r="N67" s="96"/>
      <c r="O67" s="3">
        <v>1</v>
      </c>
    </row>
    <row r="68" spans="1:15" ht="12.75" customHeight="1" x14ac:dyDescent="0.25">
      <c r="A68" s="46"/>
      <c r="B68" s="47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7"/>
      <c r="O68" s="3">
        <v>1</v>
      </c>
    </row>
    <row r="69" spans="1:15" ht="12.75" customHeight="1" x14ac:dyDescent="0.25">
      <c r="A69" s="28" t="s">
        <v>269</v>
      </c>
      <c r="B69" s="29" t="s">
        <v>387</v>
      </c>
      <c r="C69" s="93">
        <v>127128</v>
      </c>
      <c r="D69" s="30" t="s">
        <v>384</v>
      </c>
      <c r="E69" s="30" t="s">
        <v>42</v>
      </c>
      <c r="F69" s="69">
        <v>0.06</v>
      </c>
      <c r="G69" s="31">
        <v>0</v>
      </c>
      <c r="H69" s="31">
        <v>0.06</v>
      </c>
      <c r="I69" s="31">
        <v>0</v>
      </c>
      <c r="J69" s="31">
        <f>H69-I69</f>
        <v>0.06</v>
      </c>
      <c r="K69" s="30"/>
      <c r="L69" s="30"/>
      <c r="M69" s="31">
        <f>0.06-G69-J69</f>
        <v>0</v>
      </c>
      <c r="N69" s="34" t="s">
        <v>378</v>
      </c>
      <c r="O69" s="3">
        <v>1</v>
      </c>
    </row>
    <row r="70" spans="1:15" ht="12.75" customHeight="1" thickBot="1" x14ac:dyDescent="0.3">
      <c r="A70" s="28"/>
      <c r="B70" s="29" t="s">
        <v>124</v>
      </c>
      <c r="C70" s="42"/>
      <c r="D70" s="42"/>
      <c r="E70" s="42" t="s">
        <v>43</v>
      </c>
      <c r="F70" s="75">
        <v>0.435</v>
      </c>
      <c r="G70" s="85">
        <v>6.3899999999999998E-2</v>
      </c>
      <c r="H70" s="42">
        <v>5.6399999999999999E-2</v>
      </c>
      <c r="I70" s="44">
        <v>0</v>
      </c>
      <c r="J70" s="42">
        <f>H70-I70</f>
        <v>5.6399999999999999E-2</v>
      </c>
      <c r="K70" s="42"/>
      <c r="L70" s="42"/>
      <c r="M70" s="44">
        <f>0.435-G70-J70</f>
        <v>0.31469999999999998</v>
      </c>
      <c r="N70" s="34" t="s">
        <v>319</v>
      </c>
      <c r="O70" s="3">
        <v>1</v>
      </c>
    </row>
    <row r="71" spans="1:15" ht="12.75" customHeight="1" x14ac:dyDescent="0.25">
      <c r="A71" s="28"/>
      <c r="B71" s="33" t="s">
        <v>17</v>
      </c>
      <c r="C71" s="48"/>
      <c r="D71" s="48"/>
      <c r="E71" s="48"/>
      <c r="F71" s="49">
        <f>SUM(F69:F70)</f>
        <v>0.495</v>
      </c>
      <c r="G71" s="49">
        <f>SUM(G69:G70)</f>
        <v>6.3899999999999998E-2</v>
      </c>
      <c r="H71" s="48">
        <f>SUM(H69:H70)</f>
        <v>0.1164</v>
      </c>
      <c r="I71" s="49">
        <f t="shared" ref="I71:J71" si="3">SUM(I69:I70)</f>
        <v>0</v>
      </c>
      <c r="J71" s="48">
        <f t="shared" si="3"/>
        <v>0.1164</v>
      </c>
      <c r="K71" s="48"/>
      <c r="L71" s="48"/>
      <c r="M71" s="49">
        <f>SUM(M69:M70)</f>
        <v>0.31469999999999998</v>
      </c>
      <c r="N71" s="34"/>
      <c r="O71" s="3">
        <v>1</v>
      </c>
    </row>
    <row r="72" spans="1:15" ht="12.75" customHeight="1" x14ac:dyDescent="0.25">
      <c r="A72" s="28"/>
      <c r="B72" s="29"/>
      <c r="C72" s="30"/>
      <c r="D72" s="30"/>
      <c r="E72" s="30"/>
      <c r="F72" s="31"/>
      <c r="G72" s="31"/>
      <c r="H72" s="30"/>
      <c r="I72" s="30"/>
      <c r="J72" s="30"/>
      <c r="K72" s="30"/>
      <c r="L72" s="30"/>
      <c r="M72" s="30"/>
      <c r="N72" s="29"/>
      <c r="O72" s="3">
        <v>1</v>
      </c>
    </row>
    <row r="73" spans="1:15" ht="12.75" customHeight="1" x14ac:dyDescent="0.25">
      <c r="A73" s="28" t="s">
        <v>185</v>
      </c>
      <c r="B73" s="29" t="s">
        <v>44</v>
      </c>
      <c r="C73" s="30" t="s">
        <v>348</v>
      </c>
      <c r="D73" s="30" t="s">
        <v>46</v>
      </c>
      <c r="E73" s="30" t="s">
        <v>47</v>
      </c>
      <c r="F73" s="69">
        <v>1.88</v>
      </c>
      <c r="G73" s="31">
        <v>3.8699999999999998E-2</v>
      </c>
      <c r="H73" s="30">
        <v>0.1033</v>
      </c>
      <c r="I73" s="31">
        <v>0</v>
      </c>
      <c r="J73" s="30">
        <f>H73-I73</f>
        <v>0.1033</v>
      </c>
      <c r="K73" s="30"/>
      <c r="L73" s="30"/>
      <c r="M73" s="31">
        <f>1.88-G73-J73</f>
        <v>1.738</v>
      </c>
      <c r="N73" s="32" t="s">
        <v>379</v>
      </c>
      <c r="O73" s="3">
        <v>1</v>
      </c>
    </row>
    <row r="74" spans="1:15" ht="12.75" customHeight="1" thickBot="1" x14ac:dyDescent="0.3">
      <c r="A74" s="28" t="s">
        <v>186</v>
      </c>
      <c r="B74" s="29" t="s">
        <v>45</v>
      </c>
      <c r="C74" s="94">
        <v>129130</v>
      </c>
      <c r="D74" s="42" t="s">
        <v>49</v>
      </c>
      <c r="E74" s="42" t="s">
        <v>48</v>
      </c>
      <c r="F74" s="72">
        <v>5.3808999999999996</v>
      </c>
      <c r="G74" s="44">
        <v>0</v>
      </c>
      <c r="H74" s="42">
        <v>4.9200000000000001E-2</v>
      </c>
      <c r="I74" s="44">
        <v>0</v>
      </c>
      <c r="J74" s="42">
        <f>H74-I74</f>
        <v>4.9200000000000001E-2</v>
      </c>
      <c r="K74" s="42" t="s">
        <v>289</v>
      </c>
      <c r="L74" s="42"/>
      <c r="M74" s="44">
        <f>5.3809-G74-J74</f>
        <v>5.3316999999999997</v>
      </c>
      <c r="N74" s="34" t="s">
        <v>342</v>
      </c>
      <c r="O74" s="3">
        <v>1</v>
      </c>
    </row>
    <row r="75" spans="1:15" ht="12.75" customHeight="1" x14ac:dyDescent="0.25">
      <c r="A75" s="28"/>
      <c r="B75" s="33" t="s">
        <v>17</v>
      </c>
      <c r="C75" s="48"/>
      <c r="D75" s="48"/>
      <c r="E75" s="48"/>
      <c r="F75" s="49">
        <f>SUM(F73:F74)</f>
        <v>7.2608999999999995</v>
      </c>
      <c r="G75" s="49">
        <f>SUM(G73:G74)</f>
        <v>3.8699999999999998E-2</v>
      </c>
      <c r="H75" s="48">
        <f>SUM(H73:H74)</f>
        <v>0.1525</v>
      </c>
      <c r="I75" s="49">
        <f t="shared" ref="I75:J75" si="4">SUM(I73:I74)</f>
        <v>0</v>
      </c>
      <c r="J75" s="48">
        <f t="shared" si="4"/>
        <v>0.1525</v>
      </c>
      <c r="K75" s="48"/>
      <c r="L75" s="48"/>
      <c r="M75" s="49">
        <f>SUM(M73:M74)</f>
        <v>7.0696999999999992</v>
      </c>
      <c r="N75" s="34" t="s">
        <v>321</v>
      </c>
      <c r="O75" s="3">
        <v>1</v>
      </c>
    </row>
    <row r="76" spans="1:15" ht="12.75" customHeight="1" x14ac:dyDescent="0.25">
      <c r="A76" s="28"/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2" t="s">
        <v>320</v>
      </c>
      <c r="O76" s="3">
        <v>1</v>
      </c>
    </row>
    <row r="77" spans="1:15" ht="12.75" customHeight="1" x14ac:dyDescent="0.25">
      <c r="A77" s="28" t="s">
        <v>249</v>
      </c>
      <c r="B77" s="29"/>
      <c r="C77" s="93">
        <v>129130</v>
      </c>
      <c r="D77" s="30" t="s">
        <v>46</v>
      </c>
      <c r="E77" s="30" t="s">
        <v>48</v>
      </c>
      <c r="F77" s="68">
        <v>5.3808999999999996</v>
      </c>
      <c r="G77" s="31"/>
      <c r="H77" s="31">
        <v>8.6999999999999994E-2</v>
      </c>
      <c r="I77" s="31">
        <v>0</v>
      </c>
      <c r="J77" s="31">
        <f>H77-I77</f>
        <v>8.6999999999999994E-2</v>
      </c>
      <c r="K77" s="30"/>
      <c r="L77" s="30"/>
      <c r="M77" s="30"/>
      <c r="N77" s="32" t="s">
        <v>291</v>
      </c>
      <c r="O77" s="3">
        <v>1</v>
      </c>
    </row>
    <row r="78" spans="1:15" ht="12.75" customHeight="1" x14ac:dyDescent="0.25">
      <c r="A78" s="28"/>
      <c r="B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9"/>
      <c r="O78" s="3">
        <v>1</v>
      </c>
    </row>
    <row r="79" spans="1:15" ht="12.75" customHeight="1" x14ac:dyDescent="0.25">
      <c r="A79" s="28" t="s">
        <v>187</v>
      </c>
      <c r="B79" s="29" t="s">
        <v>50</v>
      </c>
      <c r="C79" s="93">
        <v>131132</v>
      </c>
      <c r="D79" s="30" t="s">
        <v>51</v>
      </c>
      <c r="E79" s="30" t="s">
        <v>52</v>
      </c>
      <c r="F79" s="68">
        <v>1.0350999999999999</v>
      </c>
      <c r="G79" s="61">
        <v>0.14990000000000001</v>
      </c>
      <c r="H79" s="30">
        <v>1.3899999999999999E-2</v>
      </c>
      <c r="I79" s="31">
        <v>0</v>
      </c>
      <c r="J79" s="30">
        <f>H79-I79</f>
        <v>1.3899999999999999E-2</v>
      </c>
      <c r="K79" s="30" t="s">
        <v>288</v>
      </c>
      <c r="L79" s="60">
        <f>1.0351-G79-J79</f>
        <v>0.87129999999999985</v>
      </c>
      <c r="M79" s="30"/>
      <c r="N79" s="32" t="s">
        <v>373</v>
      </c>
      <c r="O79" s="3">
        <v>1</v>
      </c>
    </row>
    <row r="80" spans="1:15" ht="12.75" customHeight="1" x14ac:dyDescent="0.25">
      <c r="A80" s="58"/>
      <c r="B80" s="29" t="s">
        <v>24</v>
      </c>
      <c r="C80" s="54"/>
      <c r="D80" s="54"/>
      <c r="E80" s="54"/>
      <c r="F80" s="76"/>
      <c r="G80" s="54"/>
      <c r="H80" s="54"/>
      <c r="I80" s="54"/>
      <c r="J80" s="54"/>
      <c r="K80" s="54"/>
      <c r="L80" s="54"/>
      <c r="M80" s="54"/>
      <c r="N80" s="62"/>
      <c r="O80" s="3">
        <v>1</v>
      </c>
    </row>
    <row r="81" spans="1:15" ht="12.75" customHeight="1" x14ac:dyDescent="0.25">
      <c r="A81" s="58" t="s">
        <v>303</v>
      </c>
      <c r="B81" s="59"/>
      <c r="C81" s="92">
        <v>131132</v>
      </c>
      <c r="D81" s="54" t="s">
        <v>51</v>
      </c>
      <c r="E81" s="30" t="s">
        <v>52</v>
      </c>
      <c r="F81" s="68">
        <v>1.0350999999999999</v>
      </c>
      <c r="G81" s="54"/>
      <c r="H81" s="54">
        <v>7.0400000000000004E-2</v>
      </c>
      <c r="I81" s="54">
        <v>0</v>
      </c>
      <c r="J81" s="54">
        <f>H81-I81</f>
        <v>7.0400000000000004E-2</v>
      </c>
      <c r="K81" s="54"/>
      <c r="L81" s="54"/>
      <c r="M81" s="54"/>
      <c r="N81" s="62" t="s">
        <v>374</v>
      </c>
      <c r="O81" s="3">
        <v>1</v>
      </c>
    </row>
    <row r="82" spans="1:15" ht="12.75" customHeight="1" x14ac:dyDescent="0.25">
      <c r="A82" s="28"/>
      <c r="B82" s="2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29"/>
      <c r="O82" s="3">
        <v>1</v>
      </c>
    </row>
    <row r="83" spans="1:15" ht="12.75" customHeight="1" x14ac:dyDescent="0.25">
      <c r="A83" s="28"/>
      <c r="B83" s="29"/>
      <c r="C83" s="30"/>
      <c r="D83" s="30"/>
      <c r="E83" s="30"/>
      <c r="F83" s="68"/>
      <c r="G83" s="61"/>
      <c r="H83" s="30"/>
      <c r="I83" s="31"/>
      <c r="J83" s="30"/>
      <c r="K83" s="30"/>
      <c r="L83" s="30"/>
      <c r="M83" s="30"/>
      <c r="N83" s="32"/>
      <c r="O83" s="3">
        <v>1</v>
      </c>
    </row>
    <row r="84" spans="1:15" ht="12.75" customHeight="1" x14ac:dyDescent="0.25">
      <c r="A84" s="28" t="s">
        <v>188</v>
      </c>
      <c r="B84" s="29" t="s">
        <v>362</v>
      </c>
      <c r="C84" s="93">
        <v>131132</v>
      </c>
      <c r="D84" s="30" t="s">
        <v>54</v>
      </c>
      <c r="E84" s="30" t="s">
        <v>55</v>
      </c>
      <c r="F84" s="68">
        <v>1.6389</v>
      </c>
      <c r="G84" s="31"/>
      <c r="H84" s="30">
        <v>3.49E-2</v>
      </c>
      <c r="I84" s="31">
        <v>0</v>
      </c>
      <c r="J84" s="30">
        <f>H84-I84</f>
        <v>3.49E-2</v>
      </c>
      <c r="K84" s="30" t="s">
        <v>288</v>
      </c>
      <c r="L84" s="30"/>
      <c r="M84" s="30"/>
      <c r="N84" s="32" t="s">
        <v>293</v>
      </c>
      <c r="O84" s="3">
        <v>1</v>
      </c>
    </row>
    <row r="85" spans="1:15" ht="12.75" customHeight="1" x14ac:dyDescent="0.25">
      <c r="A85" s="28"/>
      <c r="B85" s="29" t="s">
        <v>255</v>
      </c>
      <c r="C85" s="30"/>
      <c r="D85" s="30"/>
      <c r="E85" s="30"/>
      <c r="F85" s="68"/>
      <c r="G85" s="30"/>
      <c r="H85" s="30"/>
      <c r="I85" s="30"/>
      <c r="J85" s="30"/>
      <c r="K85" s="30"/>
      <c r="L85" s="30"/>
      <c r="M85" s="30"/>
      <c r="N85" s="29"/>
      <c r="O85" s="3">
        <v>1</v>
      </c>
    </row>
    <row r="86" spans="1:15" ht="12.75" customHeight="1" x14ac:dyDescent="0.25">
      <c r="A86" s="28"/>
      <c r="B86" s="29"/>
      <c r="C86" s="93"/>
      <c r="D86" s="30"/>
      <c r="E86" s="30"/>
      <c r="F86" s="68"/>
      <c r="G86" s="31"/>
      <c r="H86" s="30"/>
      <c r="I86" s="31"/>
      <c r="J86" s="30"/>
      <c r="K86" s="30"/>
      <c r="L86" s="30"/>
      <c r="M86" s="31"/>
      <c r="N86" s="34"/>
    </row>
    <row r="87" spans="1:15" ht="12.75" customHeight="1" x14ac:dyDescent="0.25">
      <c r="A87" s="28" t="s">
        <v>304</v>
      </c>
      <c r="B87" s="29" t="s">
        <v>56</v>
      </c>
      <c r="C87" s="93">
        <v>131132</v>
      </c>
      <c r="D87" s="30" t="s">
        <v>57</v>
      </c>
      <c r="E87" s="30" t="s">
        <v>58</v>
      </c>
      <c r="F87" s="68">
        <v>2.8203</v>
      </c>
      <c r="G87" s="31">
        <v>0</v>
      </c>
      <c r="H87" s="30">
        <v>2.3699999999999999E-2</v>
      </c>
      <c r="I87" s="31">
        <v>0</v>
      </c>
      <c r="J87" s="30">
        <f>H87-I87</f>
        <v>2.3699999999999999E-2</v>
      </c>
      <c r="K87" s="30" t="s">
        <v>297</v>
      </c>
      <c r="L87" s="30"/>
      <c r="M87" s="31">
        <f>2.8203-G87-J87</f>
        <v>2.7966000000000002</v>
      </c>
      <c r="N87" s="34" t="s">
        <v>377</v>
      </c>
      <c r="O87" s="3">
        <v>1</v>
      </c>
    </row>
    <row r="88" spans="1:15" ht="12.75" customHeight="1" x14ac:dyDescent="0.25">
      <c r="A88" s="28"/>
      <c r="B88" s="29"/>
      <c r="C88" s="30"/>
      <c r="D88" s="30"/>
      <c r="E88" s="30"/>
      <c r="F88" s="68"/>
      <c r="G88" s="31"/>
      <c r="H88" s="30"/>
      <c r="I88" s="30"/>
      <c r="J88" s="30"/>
      <c r="K88" s="30"/>
      <c r="L88" s="30"/>
      <c r="M88" s="30"/>
      <c r="N88" s="34"/>
      <c r="O88" s="3">
        <v>1</v>
      </c>
    </row>
    <row r="89" spans="1:15" ht="12.75" customHeight="1" x14ac:dyDescent="0.25">
      <c r="A89" s="28" t="s">
        <v>189</v>
      </c>
      <c r="B89" s="29"/>
      <c r="C89" s="93">
        <v>131132</v>
      </c>
      <c r="D89" s="30" t="s">
        <v>57</v>
      </c>
      <c r="E89" s="30" t="s">
        <v>58</v>
      </c>
      <c r="F89" s="68">
        <v>2.8203</v>
      </c>
      <c r="G89" s="31"/>
      <c r="H89" s="30">
        <v>0.1666</v>
      </c>
      <c r="I89" s="31">
        <v>0</v>
      </c>
      <c r="J89" s="30">
        <f>H89-I89</f>
        <v>0.1666</v>
      </c>
      <c r="K89" s="30"/>
      <c r="L89" s="30"/>
      <c r="M89" s="30"/>
      <c r="N89" s="34" t="s">
        <v>343</v>
      </c>
      <c r="O89" s="3">
        <v>1</v>
      </c>
    </row>
    <row r="90" spans="1:15" ht="12.75" customHeight="1" x14ac:dyDescent="0.25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29"/>
      <c r="O90" s="3">
        <v>1</v>
      </c>
    </row>
    <row r="91" spans="1:15" ht="12.75" customHeight="1" x14ac:dyDescent="0.25">
      <c r="A91" s="28" t="s">
        <v>190</v>
      </c>
      <c r="B91" s="29" t="s">
        <v>361</v>
      </c>
      <c r="C91" s="93">
        <v>131132</v>
      </c>
      <c r="D91" s="30" t="s">
        <v>61</v>
      </c>
      <c r="E91" s="30" t="s">
        <v>59</v>
      </c>
      <c r="F91" s="68">
        <v>0.75560000000000005</v>
      </c>
      <c r="G91" s="61">
        <v>0.1031</v>
      </c>
      <c r="H91" s="30">
        <v>2.75E-2</v>
      </c>
      <c r="I91" s="31">
        <v>0</v>
      </c>
      <c r="J91" s="30">
        <f>H91-I91</f>
        <v>2.75E-2</v>
      </c>
      <c r="K91" s="30" t="s">
        <v>298</v>
      </c>
      <c r="L91" s="31">
        <f>0.7556-G91-J91</f>
        <v>0.62500000000000011</v>
      </c>
      <c r="M91" s="30"/>
      <c r="N91" s="32" t="s">
        <v>323</v>
      </c>
      <c r="O91" s="3">
        <v>1</v>
      </c>
    </row>
    <row r="92" spans="1:15" ht="12.75" customHeight="1" x14ac:dyDescent="0.25">
      <c r="A92" s="28"/>
      <c r="B92" s="29" t="s">
        <v>360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29"/>
      <c r="O92" s="3">
        <v>1</v>
      </c>
    </row>
    <row r="93" spans="1:15" ht="12.75" customHeight="1" x14ac:dyDescent="0.25">
      <c r="A93" s="28" t="s">
        <v>191</v>
      </c>
      <c r="B93" s="29"/>
      <c r="C93" s="93">
        <v>131132</v>
      </c>
      <c r="D93" s="30" t="s">
        <v>61</v>
      </c>
      <c r="E93" s="30" t="s">
        <v>59</v>
      </c>
      <c r="F93" s="68">
        <v>0.75560000000000005</v>
      </c>
      <c r="G93" s="30"/>
      <c r="H93" s="30">
        <v>4.1200000000000001E-2</v>
      </c>
      <c r="I93" s="31">
        <v>0</v>
      </c>
      <c r="J93" s="30">
        <f>H93-I93</f>
        <v>4.1200000000000001E-2</v>
      </c>
      <c r="K93" s="30"/>
      <c r="L93" s="30"/>
      <c r="M93" s="30"/>
      <c r="N93" s="32" t="s">
        <v>294</v>
      </c>
      <c r="O93" s="3">
        <v>1</v>
      </c>
    </row>
    <row r="94" spans="1:15" ht="12.75" customHeight="1" x14ac:dyDescent="0.25">
      <c r="A94" s="28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29"/>
      <c r="O94" s="3">
        <v>1</v>
      </c>
    </row>
    <row r="95" spans="1:15" ht="12.75" customHeight="1" x14ac:dyDescent="0.25">
      <c r="A95" s="28" t="s">
        <v>214</v>
      </c>
      <c r="B95" s="29" t="s">
        <v>358</v>
      </c>
      <c r="C95" s="30" t="s">
        <v>350</v>
      </c>
      <c r="D95" s="30" t="s">
        <v>192</v>
      </c>
      <c r="E95" s="30" t="s">
        <v>65</v>
      </c>
      <c r="F95" s="69">
        <v>1.44</v>
      </c>
      <c r="G95" s="31">
        <v>0</v>
      </c>
      <c r="H95" s="31">
        <v>0.13800000000000001</v>
      </c>
      <c r="I95" s="31">
        <v>0</v>
      </c>
      <c r="J95" s="31">
        <f>H95-I95</f>
        <v>0.13800000000000001</v>
      </c>
      <c r="K95" s="30" t="s">
        <v>288</v>
      </c>
      <c r="L95" s="30"/>
      <c r="M95" s="31">
        <f>1.44-G95-J95</f>
        <v>1.302</v>
      </c>
      <c r="N95" s="32" t="s">
        <v>380</v>
      </c>
      <c r="O95" s="3">
        <v>1</v>
      </c>
    </row>
    <row r="96" spans="1:15" ht="12.75" customHeight="1" x14ac:dyDescent="0.25">
      <c r="A96" s="28"/>
      <c r="B96" s="29" t="s">
        <v>359</v>
      </c>
      <c r="C96" s="93">
        <v>159160</v>
      </c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29"/>
      <c r="O96" s="3">
        <v>1</v>
      </c>
    </row>
    <row r="97" spans="1:15" ht="12.75" customHeight="1" x14ac:dyDescent="0.25">
      <c r="A97" s="28" t="s">
        <v>193</v>
      </c>
      <c r="B97" s="29" t="s">
        <v>64</v>
      </c>
      <c r="C97" s="30" t="s">
        <v>350</v>
      </c>
      <c r="D97" s="30" t="s">
        <v>192</v>
      </c>
      <c r="E97" s="30" t="s">
        <v>65</v>
      </c>
      <c r="F97" s="69">
        <v>1.44</v>
      </c>
      <c r="G97" s="30"/>
      <c r="H97" s="30">
        <v>4.1500000000000002E-2</v>
      </c>
      <c r="I97" s="31">
        <v>0</v>
      </c>
      <c r="J97" s="30">
        <f>H97-I97</f>
        <v>4.1500000000000002E-2</v>
      </c>
      <c r="K97" s="30" t="s">
        <v>289</v>
      </c>
      <c r="L97" s="30"/>
      <c r="M97" s="30"/>
      <c r="N97" s="32" t="s">
        <v>295</v>
      </c>
      <c r="O97" s="3">
        <v>1</v>
      </c>
    </row>
    <row r="98" spans="1:15" ht="12.75" customHeight="1" x14ac:dyDescent="0.25">
      <c r="A98" s="28"/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29"/>
      <c r="O98" s="3">
        <v>1</v>
      </c>
    </row>
    <row r="99" spans="1:15" ht="12.75" customHeight="1" x14ac:dyDescent="0.25">
      <c r="A99" s="28" t="s">
        <v>194</v>
      </c>
      <c r="B99" s="29" t="s">
        <v>67</v>
      </c>
      <c r="C99" s="93">
        <v>131132</v>
      </c>
      <c r="D99" s="30" t="s">
        <v>69</v>
      </c>
      <c r="E99" s="30" t="s">
        <v>70</v>
      </c>
      <c r="F99" s="68">
        <v>6.3278999999999996</v>
      </c>
      <c r="G99" s="61">
        <v>4.36E-2</v>
      </c>
      <c r="H99" s="30">
        <v>2.18E-2</v>
      </c>
      <c r="I99" s="31">
        <v>0</v>
      </c>
      <c r="J99" s="30">
        <f>H99-I99</f>
        <v>2.18E-2</v>
      </c>
      <c r="K99" s="30"/>
      <c r="L99" s="30">
        <f>6.3279-G99-J99</f>
        <v>6.2625000000000002</v>
      </c>
      <c r="M99" s="30"/>
      <c r="N99" s="32" t="s">
        <v>322</v>
      </c>
      <c r="O99" s="3">
        <v>1</v>
      </c>
    </row>
    <row r="100" spans="1:15" ht="12.75" customHeight="1" x14ac:dyDescent="0.25">
      <c r="A100" s="28"/>
      <c r="B100" s="29" t="s">
        <v>68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29"/>
      <c r="O100" s="3">
        <v>1</v>
      </c>
    </row>
    <row r="101" spans="1:15" ht="12.75" customHeight="1" x14ac:dyDescent="0.25">
      <c r="A101" s="28" t="s">
        <v>195</v>
      </c>
      <c r="B101" s="29"/>
      <c r="C101" s="93">
        <v>131132</v>
      </c>
      <c r="D101" s="30" t="s">
        <v>69</v>
      </c>
      <c r="E101" s="30" t="s">
        <v>70</v>
      </c>
      <c r="F101" s="68">
        <v>6.3278999999999996</v>
      </c>
      <c r="G101" s="30"/>
      <c r="H101" s="30">
        <v>3.27E-2</v>
      </c>
      <c r="I101" s="31">
        <v>0</v>
      </c>
      <c r="J101" s="30">
        <f>H101-I101</f>
        <v>3.27E-2</v>
      </c>
      <c r="K101" s="30" t="s">
        <v>288</v>
      </c>
      <c r="L101" s="30"/>
      <c r="M101" s="30"/>
      <c r="N101" s="32" t="s">
        <v>291</v>
      </c>
      <c r="O101" s="3">
        <v>1</v>
      </c>
    </row>
    <row r="102" spans="1:15" ht="12.75" customHeight="1" x14ac:dyDescent="0.25">
      <c r="A102" s="28"/>
      <c r="B102" s="29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29"/>
      <c r="O102" s="3">
        <v>1</v>
      </c>
    </row>
    <row r="103" spans="1:15" ht="12.75" customHeight="1" x14ac:dyDescent="0.25">
      <c r="A103" s="28" t="s">
        <v>196</v>
      </c>
      <c r="B103" s="29" t="s">
        <v>370</v>
      </c>
      <c r="C103" s="93" t="s">
        <v>350</v>
      </c>
      <c r="D103" s="30" t="s">
        <v>61</v>
      </c>
      <c r="E103" s="30" t="s">
        <v>71</v>
      </c>
      <c r="F103" s="69">
        <v>0.86</v>
      </c>
      <c r="G103" s="65">
        <v>9.5000000000000001E-2</v>
      </c>
      <c r="H103" s="30">
        <v>8.5300000000000001E-2</v>
      </c>
      <c r="I103" s="31">
        <v>0</v>
      </c>
      <c r="J103" s="30">
        <f>H103-I103</f>
        <v>8.5300000000000001E-2</v>
      </c>
      <c r="K103" s="30"/>
      <c r="L103" s="31">
        <f>0.86-G103-J103</f>
        <v>0.67969999999999997</v>
      </c>
      <c r="M103" s="30"/>
      <c r="N103" s="32" t="s">
        <v>337</v>
      </c>
      <c r="O103" s="3">
        <v>1</v>
      </c>
    </row>
    <row r="104" spans="1:15" ht="12.75" customHeight="1" thickBot="1" x14ac:dyDescent="0.3">
      <c r="A104" s="28" t="s">
        <v>197</v>
      </c>
      <c r="B104" s="29" t="s">
        <v>24</v>
      </c>
      <c r="C104" s="92" t="s">
        <v>313</v>
      </c>
      <c r="D104" s="54" t="s">
        <v>61</v>
      </c>
      <c r="E104" s="54" t="s">
        <v>71</v>
      </c>
      <c r="F104" s="69">
        <v>0.86</v>
      </c>
      <c r="G104" s="80">
        <v>9.5000000000000001E-2</v>
      </c>
      <c r="H104" s="55">
        <v>4.99E-2</v>
      </c>
      <c r="I104" s="55">
        <v>0</v>
      </c>
      <c r="J104" s="55">
        <f>H104-I104</f>
        <v>4.99E-2</v>
      </c>
      <c r="K104" s="54" t="s">
        <v>288</v>
      </c>
      <c r="L104" s="55">
        <f>L103-J104</f>
        <v>0.62979999999999992</v>
      </c>
      <c r="M104" s="54"/>
      <c r="N104" s="32" t="s">
        <v>324</v>
      </c>
      <c r="O104" s="3">
        <v>1</v>
      </c>
    </row>
    <row r="105" spans="1:15" ht="12.75" customHeight="1" x14ac:dyDescent="0.25">
      <c r="A105" s="28"/>
      <c r="B105" s="33" t="s">
        <v>17</v>
      </c>
      <c r="C105" s="56"/>
      <c r="D105" s="56"/>
      <c r="E105" s="56"/>
      <c r="F105" s="57">
        <v>0.86</v>
      </c>
      <c r="G105" s="77">
        <v>9.5000000000000001E-2</v>
      </c>
      <c r="H105" s="56">
        <f>SUM(H103:H104)</f>
        <v>0.13519999999999999</v>
      </c>
      <c r="I105" s="57">
        <f t="shared" ref="I105:J105" si="5">SUM(I103:I104)</f>
        <v>0</v>
      </c>
      <c r="J105" s="56">
        <f t="shared" si="5"/>
        <v>0.13519999999999999</v>
      </c>
      <c r="K105" s="56"/>
      <c r="L105" s="57">
        <f>0.86-G105-J105</f>
        <v>0.62980000000000003</v>
      </c>
      <c r="M105" s="56"/>
      <c r="N105" s="32" t="s">
        <v>325</v>
      </c>
      <c r="O105" s="3">
        <v>1</v>
      </c>
    </row>
    <row r="106" spans="1:15" ht="12.75" customHeight="1" x14ac:dyDescent="0.25">
      <c r="A106" s="28"/>
      <c r="B106" s="29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29"/>
      <c r="O106" s="3">
        <v>1</v>
      </c>
    </row>
    <row r="107" spans="1:15" ht="12.75" customHeight="1" x14ac:dyDescent="0.25">
      <c r="A107" s="28" t="s">
        <v>198</v>
      </c>
      <c r="B107" s="29"/>
      <c r="C107" s="30" t="s">
        <v>350</v>
      </c>
      <c r="D107" s="30" t="s">
        <v>61</v>
      </c>
      <c r="E107" s="30" t="s">
        <v>71</v>
      </c>
      <c r="F107" s="69">
        <v>0.86</v>
      </c>
      <c r="G107" s="31"/>
      <c r="H107" s="30">
        <v>8.7800000000000003E-2</v>
      </c>
      <c r="I107" s="31">
        <v>0</v>
      </c>
      <c r="J107" s="30">
        <f>H107-I107</f>
        <v>8.7800000000000003E-2</v>
      </c>
      <c r="K107" s="30" t="s">
        <v>288</v>
      </c>
      <c r="L107" s="30"/>
      <c r="M107" s="30"/>
      <c r="N107" s="32" t="s">
        <v>338</v>
      </c>
      <c r="O107" s="3">
        <v>1</v>
      </c>
    </row>
    <row r="108" spans="1:15" ht="12.75" customHeight="1" x14ac:dyDescent="0.25">
      <c r="A108" s="28" t="s">
        <v>199</v>
      </c>
      <c r="B108" s="29"/>
      <c r="C108" s="30" t="s">
        <v>313</v>
      </c>
      <c r="D108" s="30" t="s">
        <v>61</v>
      </c>
      <c r="E108" s="30" t="s">
        <v>71</v>
      </c>
      <c r="F108" s="69">
        <v>0.86</v>
      </c>
      <c r="G108" s="31"/>
      <c r="H108" s="30">
        <v>4.0099999999999997E-2</v>
      </c>
      <c r="I108" s="31">
        <v>0</v>
      </c>
      <c r="J108" s="30">
        <v>4.0099999999999997E-2</v>
      </c>
      <c r="K108" s="30"/>
      <c r="L108" s="30"/>
      <c r="M108" s="30"/>
      <c r="N108" s="32" t="s">
        <v>291</v>
      </c>
      <c r="O108" s="3">
        <v>1</v>
      </c>
    </row>
    <row r="109" spans="1:15" ht="12.75" customHeight="1" x14ac:dyDescent="0.25">
      <c r="A109" s="28"/>
      <c r="B109" s="33"/>
      <c r="C109" s="48"/>
      <c r="D109" s="48"/>
      <c r="E109" s="48"/>
      <c r="F109" s="49"/>
      <c r="G109" s="49"/>
      <c r="H109" s="48"/>
      <c r="I109" s="49"/>
      <c r="J109" s="48"/>
      <c r="K109" s="48"/>
      <c r="L109" s="48"/>
      <c r="M109" s="48"/>
      <c r="N109" s="32"/>
      <c r="O109" s="3">
        <v>1</v>
      </c>
    </row>
    <row r="110" spans="1:15" ht="12.75" customHeight="1" x14ac:dyDescent="0.25">
      <c r="A110" s="28"/>
      <c r="B110" s="29"/>
      <c r="C110" s="30"/>
      <c r="D110" s="30"/>
      <c r="E110" s="30"/>
      <c r="F110" s="68"/>
      <c r="G110" s="31"/>
      <c r="H110" s="30"/>
      <c r="I110" s="31"/>
      <c r="J110" s="30"/>
      <c r="K110" s="30"/>
      <c r="L110" s="30"/>
      <c r="M110" s="31"/>
      <c r="N110" s="32"/>
      <c r="O110" s="3">
        <v>1</v>
      </c>
    </row>
    <row r="111" spans="1:15" ht="12.75" customHeight="1" x14ac:dyDescent="0.25">
      <c r="A111" s="28"/>
      <c r="B111" s="29"/>
      <c r="C111" s="30"/>
      <c r="D111" s="30"/>
      <c r="E111" s="30"/>
      <c r="F111" s="68"/>
      <c r="G111" s="31"/>
      <c r="H111" s="30"/>
      <c r="I111" s="31"/>
      <c r="J111" s="30"/>
      <c r="K111" s="30"/>
      <c r="L111" s="30"/>
      <c r="M111" s="31"/>
      <c r="N111" s="32"/>
      <c r="O111" s="3">
        <v>1</v>
      </c>
    </row>
    <row r="112" spans="1:15" ht="12.75" customHeight="1" x14ac:dyDescent="0.25">
      <c r="A112" s="28"/>
      <c r="B112" s="29"/>
      <c r="C112" s="30"/>
      <c r="D112" s="30"/>
      <c r="E112" s="30"/>
      <c r="F112" s="68"/>
      <c r="G112" s="31"/>
      <c r="H112" s="30"/>
      <c r="I112" s="31"/>
      <c r="J112" s="30"/>
      <c r="K112" s="30"/>
      <c r="L112" s="30"/>
      <c r="M112" s="31"/>
      <c r="N112" s="32"/>
      <c r="O112" s="3">
        <v>1</v>
      </c>
    </row>
    <row r="113" spans="1:15" ht="12.75" customHeight="1" x14ac:dyDescent="0.25">
      <c r="A113" s="28"/>
      <c r="B113" s="29"/>
      <c r="C113" s="30"/>
      <c r="D113" s="30"/>
      <c r="E113" s="30"/>
      <c r="F113" s="68"/>
      <c r="G113" s="31"/>
      <c r="H113" s="30"/>
      <c r="I113" s="31"/>
      <c r="J113" s="30"/>
      <c r="K113" s="30"/>
      <c r="L113" s="30"/>
      <c r="M113" s="31"/>
      <c r="N113" s="32"/>
      <c r="O113" s="3">
        <v>1</v>
      </c>
    </row>
    <row r="114" spans="1:15" ht="12.75" customHeight="1" x14ac:dyDescent="0.25">
      <c r="A114" s="28"/>
      <c r="B114" s="29"/>
      <c r="C114" s="30"/>
      <c r="D114" s="30"/>
      <c r="E114" s="30"/>
      <c r="F114" s="68"/>
      <c r="G114" s="31"/>
      <c r="H114" s="30"/>
      <c r="I114" s="31"/>
      <c r="J114" s="30"/>
      <c r="K114" s="30"/>
      <c r="L114" s="30"/>
      <c r="M114" s="31"/>
      <c r="N114" s="32"/>
      <c r="O114" s="3">
        <v>1</v>
      </c>
    </row>
    <row r="115" spans="1:15" ht="12.75" customHeight="1" x14ac:dyDescent="0.25">
      <c r="A115" s="28"/>
      <c r="B115" s="29"/>
      <c r="C115" s="30"/>
      <c r="D115" s="30"/>
      <c r="E115" s="30"/>
      <c r="F115" s="68"/>
      <c r="G115" s="31"/>
      <c r="H115" s="30"/>
      <c r="I115" s="31"/>
      <c r="J115" s="30"/>
      <c r="K115" s="30"/>
      <c r="L115" s="30"/>
      <c r="M115" s="31"/>
      <c r="N115" s="32"/>
      <c r="O115" s="3">
        <v>1</v>
      </c>
    </row>
    <row r="116" spans="1:15" ht="12.75" customHeight="1" x14ac:dyDescent="0.25">
      <c r="A116" s="28"/>
      <c r="B116" s="29"/>
      <c r="C116" s="30"/>
      <c r="D116" s="30"/>
      <c r="E116" s="30"/>
      <c r="F116" s="68"/>
      <c r="G116" s="31"/>
      <c r="H116" s="30"/>
      <c r="I116" s="31"/>
      <c r="J116" s="30"/>
      <c r="K116" s="30"/>
      <c r="L116" s="30"/>
      <c r="M116" s="31"/>
      <c r="N116" s="32"/>
      <c r="O116" s="3">
        <v>1</v>
      </c>
    </row>
    <row r="117" spans="1:15" ht="12.75" customHeight="1" x14ac:dyDescent="0.25">
      <c r="A117" s="28"/>
      <c r="B117" s="29"/>
      <c r="C117" s="30"/>
      <c r="D117" s="30"/>
      <c r="E117" s="30"/>
      <c r="F117" s="30"/>
      <c r="G117" s="31"/>
      <c r="H117" s="30"/>
      <c r="I117" s="30"/>
      <c r="J117" s="30"/>
      <c r="K117" s="30"/>
      <c r="L117" s="30"/>
      <c r="M117" s="30"/>
      <c r="N117" s="29"/>
      <c r="O117" s="3">
        <v>1</v>
      </c>
    </row>
    <row r="118" spans="1:15" ht="12.75" customHeight="1" x14ac:dyDescent="0.25">
      <c r="A118" s="28"/>
      <c r="B118" s="29"/>
      <c r="C118" s="30"/>
      <c r="D118" s="30"/>
      <c r="E118" s="30"/>
      <c r="F118" s="68"/>
      <c r="G118" s="31"/>
      <c r="H118" s="30"/>
      <c r="I118" s="31"/>
      <c r="J118" s="30"/>
      <c r="K118" s="30"/>
      <c r="L118" s="30"/>
      <c r="M118" s="30"/>
      <c r="N118" s="32"/>
      <c r="O118" s="3">
        <v>1</v>
      </c>
    </row>
    <row r="119" spans="1:15" ht="12.75" customHeight="1" x14ac:dyDescent="0.25">
      <c r="A119" s="28"/>
      <c r="B119" s="29"/>
      <c r="C119" s="30"/>
      <c r="D119" s="30"/>
      <c r="E119" s="30"/>
      <c r="F119" s="30"/>
      <c r="G119" s="31"/>
      <c r="H119" s="30"/>
      <c r="I119" s="30"/>
      <c r="J119" s="30"/>
      <c r="K119" s="30"/>
      <c r="L119" s="30"/>
      <c r="M119" s="30"/>
      <c r="N119" s="32"/>
      <c r="O119" s="3">
        <v>1</v>
      </c>
    </row>
    <row r="120" spans="1:15" ht="12.75" customHeight="1" x14ac:dyDescent="0.25">
      <c r="A120" s="28"/>
      <c r="B120" s="29"/>
      <c r="C120" s="30"/>
      <c r="D120" s="30"/>
      <c r="E120" s="30"/>
      <c r="F120" s="70"/>
      <c r="G120" s="31"/>
      <c r="H120" s="30"/>
      <c r="I120" s="30"/>
      <c r="J120" s="30"/>
      <c r="K120" s="30"/>
      <c r="L120" s="30"/>
      <c r="M120" s="30"/>
      <c r="N120" s="32"/>
      <c r="O120" s="3">
        <v>1</v>
      </c>
    </row>
    <row r="121" spans="1:15" ht="12.75" customHeight="1" x14ac:dyDescent="0.25">
      <c r="A121" s="28"/>
      <c r="B121" s="29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29"/>
      <c r="O121" s="3">
        <v>1</v>
      </c>
    </row>
    <row r="122" spans="1:15" s="36" customFormat="1" ht="12.75" customHeight="1" thickBot="1" x14ac:dyDescent="0.3">
      <c r="A122" s="40"/>
      <c r="B122" s="41"/>
      <c r="C122" s="42"/>
      <c r="D122" s="42"/>
      <c r="E122" s="42"/>
      <c r="F122" s="44"/>
      <c r="G122" s="44"/>
      <c r="H122" s="42"/>
      <c r="I122" s="42"/>
      <c r="J122" s="42"/>
      <c r="K122" s="42"/>
      <c r="L122" s="42"/>
      <c r="M122" s="42"/>
      <c r="N122" s="45"/>
      <c r="O122" s="3">
        <v>1</v>
      </c>
    </row>
    <row r="129" spans="1:15" s="3" customFormat="1" ht="12.75" customHeight="1" x14ac:dyDescent="0.25">
      <c r="A129" s="52" t="s">
        <v>1</v>
      </c>
      <c r="B129" s="95" t="s">
        <v>3</v>
      </c>
      <c r="C129" s="52" t="s">
        <v>4</v>
      </c>
      <c r="D129" s="98" t="s">
        <v>344</v>
      </c>
      <c r="E129" s="52" t="s">
        <v>7</v>
      </c>
      <c r="F129" s="52" t="s">
        <v>6</v>
      </c>
      <c r="G129" s="52" t="s">
        <v>17</v>
      </c>
      <c r="H129" s="52" t="s">
        <v>8</v>
      </c>
      <c r="I129" s="52" t="s">
        <v>10</v>
      </c>
      <c r="J129" s="52" t="s">
        <v>11</v>
      </c>
      <c r="K129" s="52" t="s">
        <v>12</v>
      </c>
      <c r="L129" s="97" t="s">
        <v>0</v>
      </c>
      <c r="M129" s="97"/>
      <c r="N129" s="95" t="s">
        <v>14</v>
      </c>
      <c r="O129" s="3">
        <v>1</v>
      </c>
    </row>
    <row r="130" spans="1:15" s="26" customFormat="1" ht="12.75" customHeight="1" thickBot="1" x14ac:dyDescent="0.3">
      <c r="A130" s="53" t="s">
        <v>2</v>
      </c>
      <c r="B130" s="96"/>
      <c r="C130" s="53" t="s">
        <v>2</v>
      </c>
      <c r="D130" s="99"/>
      <c r="E130" s="53" t="s">
        <v>1</v>
      </c>
      <c r="F130" s="53" t="s">
        <v>19</v>
      </c>
      <c r="G130" s="53" t="s">
        <v>18</v>
      </c>
      <c r="H130" s="53" t="s">
        <v>9</v>
      </c>
      <c r="I130" s="53" t="s">
        <v>9</v>
      </c>
      <c r="J130" s="53" t="s">
        <v>9</v>
      </c>
      <c r="K130" s="53" t="s">
        <v>13</v>
      </c>
      <c r="L130" s="51" t="s">
        <v>15</v>
      </c>
      <c r="M130" s="51" t="s">
        <v>16</v>
      </c>
      <c r="N130" s="96"/>
      <c r="O130" s="3">
        <v>1</v>
      </c>
    </row>
    <row r="131" spans="1:15" ht="12.75" customHeight="1" x14ac:dyDescent="0.25">
      <c r="A131" s="28"/>
      <c r="B131" s="29"/>
      <c r="C131" s="30"/>
      <c r="D131" s="30"/>
      <c r="E131" s="30"/>
      <c r="F131" s="30"/>
      <c r="G131" s="31"/>
      <c r="H131" s="30"/>
      <c r="I131" s="30"/>
      <c r="J131" s="30"/>
      <c r="K131" s="30"/>
      <c r="L131" s="30"/>
      <c r="M131" s="30"/>
      <c r="N131" s="32"/>
      <c r="O131" s="3">
        <v>1</v>
      </c>
    </row>
    <row r="132" spans="1:15" ht="12.75" customHeight="1" x14ac:dyDescent="0.25">
      <c r="A132" s="28" t="s">
        <v>215</v>
      </c>
      <c r="B132" s="29" t="s">
        <v>72</v>
      </c>
      <c r="C132" s="93">
        <v>133134</v>
      </c>
      <c r="D132" s="30" t="s">
        <v>73</v>
      </c>
      <c r="E132" s="30" t="s">
        <v>74</v>
      </c>
      <c r="F132" s="69">
        <v>0.59</v>
      </c>
      <c r="G132" s="61">
        <v>9.7299999999999998E-2</v>
      </c>
      <c r="H132" s="31">
        <v>0.374</v>
      </c>
      <c r="I132" s="31">
        <v>0</v>
      </c>
      <c r="J132" s="31">
        <f>H132-I132</f>
        <v>0.374</v>
      </c>
      <c r="K132" s="30" t="s">
        <v>288</v>
      </c>
      <c r="L132" s="30">
        <f>0.59-G132-J132</f>
        <v>0.11869999999999997</v>
      </c>
      <c r="M132" s="30"/>
      <c r="N132" s="32" t="s">
        <v>339</v>
      </c>
      <c r="O132" s="3">
        <v>1</v>
      </c>
    </row>
    <row r="133" spans="1:15" ht="12.75" customHeight="1" x14ac:dyDescent="0.25">
      <c r="A133" s="28"/>
      <c r="B133" s="29" t="s">
        <v>24</v>
      </c>
      <c r="C133" s="93">
        <v>161162</v>
      </c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2" t="s">
        <v>326</v>
      </c>
      <c r="O133" s="3">
        <v>1</v>
      </c>
    </row>
    <row r="134" spans="1:15" ht="12.75" customHeight="1" x14ac:dyDescent="0.25">
      <c r="A134" s="28" t="s">
        <v>216</v>
      </c>
      <c r="B134" s="29"/>
      <c r="C134" s="93">
        <v>133134</v>
      </c>
      <c r="D134" s="30" t="s">
        <v>73</v>
      </c>
      <c r="E134" s="30" t="s">
        <v>74</v>
      </c>
      <c r="F134" s="69">
        <v>0.59</v>
      </c>
      <c r="G134" s="30"/>
      <c r="H134" s="30">
        <v>0.1176</v>
      </c>
      <c r="I134" s="31">
        <v>0</v>
      </c>
      <c r="J134" s="30">
        <f>H134-I134</f>
        <v>0.1176</v>
      </c>
      <c r="K134" s="30"/>
      <c r="L134" s="30"/>
      <c r="M134" s="30"/>
      <c r="N134" s="32" t="s">
        <v>363</v>
      </c>
      <c r="O134" s="3">
        <v>1</v>
      </c>
    </row>
    <row r="135" spans="1:15" ht="12.75" customHeight="1" x14ac:dyDescent="0.25">
      <c r="A135" s="28"/>
      <c r="B135" s="29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29"/>
      <c r="O135" s="3">
        <v>1</v>
      </c>
    </row>
    <row r="136" spans="1:15" ht="12.75" customHeight="1" x14ac:dyDescent="0.25">
      <c r="A136" s="28" t="s">
        <v>217</v>
      </c>
      <c r="B136" s="29" t="s">
        <v>120</v>
      </c>
      <c r="C136" s="93">
        <v>133134</v>
      </c>
      <c r="D136" s="30" t="s">
        <v>280</v>
      </c>
      <c r="E136" s="30" t="s">
        <v>75</v>
      </c>
      <c r="F136" s="68">
        <v>1.5555000000000001</v>
      </c>
      <c r="G136" s="31">
        <v>0</v>
      </c>
      <c r="H136" s="30">
        <v>9.8400000000000001E-2</v>
      </c>
      <c r="I136" s="31">
        <v>0</v>
      </c>
      <c r="J136" s="30">
        <f>H136-I136</f>
        <v>9.8400000000000001E-2</v>
      </c>
      <c r="K136" s="30" t="s">
        <v>288</v>
      </c>
      <c r="L136" s="30"/>
      <c r="M136" s="31">
        <f>1.5555-G136-J136</f>
        <v>1.4571000000000001</v>
      </c>
      <c r="N136" s="32" t="s">
        <v>340</v>
      </c>
      <c r="O136" s="3">
        <v>1</v>
      </c>
    </row>
    <row r="137" spans="1:15" ht="12.75" customHeight="1" thickBot="1" x14ac:dyDescent="0.3">
      <c r="A137" s="28" t="s">
        <v>218</v>
      </c>
      <c r="B137" s="29"/>
      <c r="C137" s="92">
        <v>159160</v>
      </c>
      <c r="D137" s="54" t="s">
        <v>280</v>
      </c>
      <c r="E137" s="54" t="s">
        <v>75</v>
      </c>
      <c r="F137" s="68">
        <v>1.5555000000000001</v>
      </c>
      <c r="G137" s="55">
        <v>0</v>
      </c>
      <c r="H137" s="54">
        <v>7.46E-2</v>
      </c>
      <c r="I137" s="55">
        <v>0</v>
      </c>
      <c r="J137" s="54">
        <f>H137-I137</f>
        <v>7.46E-2</v>
      </c>
      <c r="K137" s="54"/>
      <c r="L137" s="54"/>
      <c r="M137" s="55">
        <f>M136-J137</f>
        <v>1.3825000000000001</v>
      </c>
      <c r="N137" s="32" t="s">
        <v>329</v>
      </c>
      <c r="O137" s="3">
        <v>1</v>
      </c>
    </row>
    <row r="138" spans="1:15" ht="12.75" customHeight="1" x14ac:dyDescent="0.25">
      <c r="A138" s="28"/>
      <c r="B138" s="33" t="s">
        <v>17</v>
      </c>
      <c r="C138" s="56"/>
      <c r="D138" s="56"/>
      <c r="E138" s="56"/>
      <c r="F138" s="56">
        <v>1.5555000000000001</v>
      </c>
      <c r="G138" s="57">
        <v>0</v>
      </c>
      <c r="H138" s="56">
        <f>SUM(H136:H137)</f>
        <v>0.17299999999999999</v>
      </c>
      <c r="I138" s="57">
        <f t="shared" ref="I138:J138" si="6">SUM(I136:I137)</f>
        <v>0</v>
      </c>
      <c r="J138" s="56">
        <f t="shared" si="6"/>
        <v>0.17299999999999999</v>
      </c>
      <c r="K138" s="56"/>
      <c r="L138" s="56"/>
      <c r="M138" s="57">
        <f>1.5555-G138-J138</f>
        <v>1.3825000000000001</v>
      </c>
      <c r="N138" s="32"/>
      <c r="O138" s="3">
        <v>1</v>
      </c>
    </row>
    <row r="139" spans="1:15" ht="12.75" customHeight="1" x14ac:dyDescent="0.25">
      <c r="A139" s="28"/>
      <c r="B139" s="29"/>
      <c r="C139" s="30"/>
      <c r="D139" s="30"/>
      <c r="E139" s="30"/>
      <c r="F139" s="30"/>
      <c r="G139" s="31"/>
      <c r="H139" s="30"/>
      <c r="I139" s="30"/>
      <c r="J139" s="30"/>
      <c r="K139" s="30"/>
      <c r="L139" s="30"/>
      <c r="M139" s="30"/>
      <c r="N139" s="32"/>
      <c r="O139" s="3">
        <v>1</v>
      </c>
    </row>
    <row r="140" spans="1:15" ht="12.75" customHeight="1" x14ac:dyDescent="0.25">
      <c r="A140" s="28" t="s">
        <v>200</v>
      </c>
      <c r="B140" s="29"/>
      <c r="C140" s="30" t="s">
        <v>351</v>
      </c>
      <c r="D140" s="30" t="s">
        <v>280</v>
      </c>
      <c r="E140" s="30" t="s">
        <v>75</v>
      </c>
      <c r="F140" s="68">
        <v>1.5555000000000001</v>
      </c>
      <c r="G140" s="31"/>
      <c r="H140" s="30">
        <v>0.2271</v>
      </c>
      <c r="I140" s="31">
        <v>0</v>
      </c>
      <c r="J140" s="30">
        <f>H140-I140</f>
        <v>0.2271</v>
      </c>
      <c r="K140" s="30"/>
      <c r="L140" s="30"/>
      <c r="M140" s="30"/>
      <c r="N140" s="32" t="s">
        <v>376</v>
      </c>
      <c r="O140" s="3">
        <v>1</v>
      </c>
    </row>
    <row r="141" spans="1:15" ht="12.75" customHeight="1" x14ac:dyDescent="0.25">
      <c r="A141" s="28"/>
      <c r="B141" s="29"/>
      <c r="C141" s="93">
        <v>159160</v>
      </c>
      <c r="D141" s="30"/>
      <c r="E141" s="30"/>
      <c r="F141" s="30"/>
      <c r="G141" s="31"/>
      <c r="H141" s="30"/>
      <c r="I141" s="30"/>
      <c r="J141" s="30"/>
      <c r="K141" s="30"/>
      <c r="L141" s="30"/>
      <c r="M141" s="30"/>
      <c r="N141" s="32"/>
      <c r="O141" s="3">
        <v>1</v>
      </c>
    </row>
    <row r="142" spans="1:15" ht="12.75" customHeight="1" x14ac:dyDescent="0.25">
      <c r="A142" s="28"/>
      <c r="B142" s="29"/>
      <c r="C142" s="93"/>
      <c r="D142" s="30"/>
      <c r="E142" s="30"/>
      <c r="F142" s="68"/>
      <c r="G142" s="31"/>
      <c r="H142" s="30"/>
      <c r="I142" s="31"/>
      <c r="J142" s="30"/>
      <c r="K142" s="30"/>
      <c r="L142" s="31"/>
      <c r="M142" s="30"/>
      <c r="N142" s="32"/>
    </row>
    <row r="143" spans="1:15" ht="12.75" customHeight="1" x14ac:dyDescent="0.25">
      <c r="A143" s="28" t="s">
        <v>201</v>
      </c>
      <c r="B143" s="29" t="s">
        <v>154</v>
      </c>
      <c r="C143" s="93">
        <v>133134</v>
      </c>
      <c r="D143" s="30" t="s">
        <v>78</v>
      </c>
      <c r="E143" s="30" t="s">
        <v>77</v>
      </c>
      <c r="F143" s="68">
        <v>0.21540000000000001</v>
      </c>
      <c r="G143" s="31">
        <v>0</v>
      </c>
      <c r="H143" s="30">
        <v>4.9399999999999999E-2</v>
      </c>
      <c r="I143" s="31">
        <v>0</v>
      </c>
      <c r="J143" s="30">
        <f>H143-I143</f>
        <v>4.9399999999999999E-2</v>
      </c>
      <c r="K143" s="30"/>
      <c r="L143" s="31">
        <f>0.2154-G143-J143</f>
        <v>0.16600000000000001</v>
      </c>
      <c r="M143" s="30"/>
      <c r="N143" s="32" t="s">
        <v>375</v>
      </c>
      <c r="O143" s="3">
        <v>1</v>
      </c>
    </row>
    <row r="144" spans="1:15" ht="12.75" customHeight="1" x14ac:dyDescent="0.25">
      <c r="A144" s="28"/>
      <c r="B144" s="29"/>
      <c r="C144" s="93"/>
      <c r="D144" s="30"/>
      <c r="E144" s="30"/>
      <c r="F144" s="70"/>
      <c r="G144" s="31"/>
      <c r="H144" s="30"/>
      <c r="I144" s="31"/>
      <c r="J144" s="30"/>
      <c r="K144" s="30"/>
      <c r="L144" s="31"/>
      <c r="M144" s="30"/>
      <c r="N144" s="29"/>
    </row>
    <row r="145" spans="1:15" ht="12.75" customHeight="1" x14ac:dyDescent="0.25">
      <c r="A145" s="28" t="s">
        <v>386</v>
      </c>
      <c r="B145" s="29" t="s">
        <v>154</v>
      </c>
      <c r="C145" s="93">
        <v>133134</v>
      </c>
      <c r="D145" s="30" t="s">
        <v>155</v>
      </c>
      <c r="E145" s="30" t="s">
        <v>79</v>
      </c>
      <c r="F145" s="70">
        <v>0.246</v>
      </c>
      <c r="G145" s="31">
        <v>0</v>
      </c>
      <c r="H145" s="31">
        <v>1.7000000000000001E-2</v>
      </c>
      <c r="I145" s="31">
        <v>0</v>
      </c>
      <c r="J145" s="31">
        <f>H145-I145</f>
        <v>1.7000000000000001E-2</v>
      </c>
      <c r="K145" s="30"/>
      <c r="L145" s="31">
        <f>0.246-G145-J145</f>
        <v>0.22899999999999998</v>
      </c>
      <c r="M145" s="30"/>
      <c r="N145" s="29"/>
      <c r="O145" s="3">
        <v>1</v>
      </c>
    </row>
    <row r="146" spans="1:15" ht="12.75" customHeight="1" thickBot="1" x14ac:dyDescent="0.3">
      <c r="A146" s="28"/>
      <c r="B146" s="29"/>
      <c r="C146" s="93">
        <v>161162</v>
      </c>
      <c r="D146" s="54" t="s">
        <v>155</v>
      </c>
      <c r="E146" s="54" t="s">
        <v>156</v>
      </c>
      <c r="F146" s="74">
        <v>7.2999999999999995E-2</v>
      </c>
      <c r="G146" s="55">
        <v>0</v>
      </c>
      <c r="H146" s="55">
        <v>0</v>
      </c>
      <c r="I146" s="55">
        <v>0</v>
      </c>
      <c r="J146" s="55">
        <v>0</v>
      </c>
      <c r="K146" s="54"/>
      <c r="L146" s="55">
        <f>0.073-G146-J146</f>
        <v>7.2999999999999995E-2</v>
      </c>
      <c r="M146" s="54"/>
      <c r="N146" s="29"/>
      <c r="O146" s="3">
        <v>1</v>
      </c>
    </row>
    <row r="147" spans="1:15" ht="12.75" customHeight="1" x14ac:dyDescent="0.25">
      <c r="A147" s="28"/>
      <c r="B147" s="33" t="s">
        <v>17</v>
      </c>
      <c r="C147" s="56"/>
      <c r="D147" s="56"/>
      <c r="E147" s="56"/>
      <c r="F147" s="77">
        <f>SUM(F145:F146)</f>
        <v>0.31900000000000001</v>
      </c>
      <c r="G147" s="77">
        <f t="shared" ref="G147" si="7">SUM(G145:G146)</f>
        <v>0</v>
      </c>
      <c r="H147" s="77">
        <f>SUM(H143:H146)</f>
        <v>6.6400000000000001E-2</v>
      </c>
      <c r="I147" s="77">
        <f t="shared" ref="I147:L147" si="8">SUM(I143:I146)</f>
        <v>0</v>
      </c>
      <c r="J147" s="77">
        <f t="shared" si="8"/>
        <v>6.6400000000000001E-2</v>
      </c>
      <c r="K147" s="77"/>
      <c r="L147" s="77">
        <f t="shared" si="8"/>
        <v>0.46800000000000003</v>
      </c>
      <c r="M147" s="56"/>
      <c r="N147" s="29"/>
      <c r="O147" s="3">
        <v>1</v>
      </c>
    </row>
    <row r="148" spans="1:15" ht="12.75" customHeight="1" x14ac:dyDescent="0.25">
      <c r="A148" s="28"/>
      <c r="B148" s="29"/>
      <c r="C148" s="30"/>
      <c r="D148" s="30"/>
      <c r="E148" s="30"/>
      <c r="F148" s="68"/>
      <c r="G148" s="31"/>
      <c r="H148" s="30"/>
      <c r="I148" s="31"/>
      <c r="J148" s="30"/>
      <c r="K148" s="30"/>
      <c r="L148" s="30"/>
      <c r="M148" s="31"/>
      <c r="N148" s="32"/>
      <c r="O148" s="3">
        <v>1</v>
      </c>
    </row>
    <row r="149" spans="1:15" ht="12.75" customHeight="1" x14ac:dyDescent="0.25">
      <c r="A149" s="28"/>
      <c r="B149" s="29"/>
      <c r="C149" s="30"/>
      <c r="D149" s="30"/>
      <c r="E149" s="30"/>
      <c r="F149" s="30"/>
      <c r="G149" s="31"/>
      <c r="H149" s="30"/>
      <c r="I149" s="30"/>
      <c r="J149" s="30"/>
      <c r="K149" s="30"/>
      <c r="L149" s="30"/>
      <c r="M149" s="30"/>
      <c r="N149" s="29"/>
      <c r="O149" s="3">
        <v>1</v>
      </c>
    </row>
    <row r="150" spans="1:15" ht="12.75" customHeight="1" x14ac:dyDescent="0.25">
      <c r="A150" s="28"/>
      <c r="B150" s="29"/>
      <c r="C150" s="30"/>
      <c r="D150" s="30"/>
      <c r="E150" s="30"/>
      <c r="F150" s="68"/>
      <c r="G150" s="31"/>
      <c r="H150" s="30"/>
      <c r="I150" s="31"/>
      <c r="J150" s="30"/>
      <c r="K150" s="30"/>
      <c r="L150" s="30"/>
      <c r="M150" s="30"/>
      <c r="N150" s="32"/>
      <c r="O150" s="3">
        <v>1</v>
      </c>
    </row>
    <row r="151" spans="1:15" ht="12.75" customHeight="1" x14ac:dyDescent="0.25">
      <c r="A151" s="28"/>
      <c r="B151" s="29"/>
      <c r="C151" s="30"/>
      <c r="D151" s="30"/>
      <c r="E151" s="30"/>
      <c r="F151" s="30"/>
      <c r="G151" s="31"/>
      <c r="H151" s="30"/>
      <c r="I151" s="30"/>
      <c r="J151" s="30"/>
      <c r="K151" s="30"/>
      <c r="L151" s="30"/>
      <c r="M151" s="30"/>
      <c r="N151" s="32"/>
      <c r="O151" s="3">
        <v>1</v>
      </c>
    </row>
    <row r="152" spans="1:15" ht="12.75" customHeight="1" x14ac:dyDescent="0.25">
      <c r="A152" s="28" t="s">
        <v>202</v>
      </c>
      <c r="B152" s="29" t="s">
        <v>296</v>
      </c>
      <c r="C152" s="30" t="s">
        <v>352</v>
      </c>
      <c r="D152" s="30" t="s">
        <v>299</v>
      </c>
      <c r="E152" s="30" t="s">
        <v>82</v>
      </c>
      <c r="F152" s="68">
        <v>1.1786000000000001</v>
      </c>
      <c r="G152" s="31">
        <v>0</v>
      </c>
      <c r="H152" s="30">
        <v>6.4999999999999997E-3</v>
      </c>
      <c r="I152" s="31">
        <v>0</v>
      </c>
      <c r="J152" s="30">
        <f>H152-I152</f>
        <v>6.4999999999999997E-3</v>
      </c>
      <c r="K152" s="30"/>
      <c r="L152" s="30"/>
      <c r="M152" s="31">
        <f>1.1786-G152-J152</f>
        <v>1.1721000000000001</v>
      </c>
      <c r="N152" s="32" t="s">
        <v>327</v>
      </c>
      <c r="O152" s="3">
        <v>1</v>
      </c>
    </row>
    <row r="153" spans="1:15" ht="12.75" customHeight="1" x14ac:dyDescent="0.25">
      <c r="A153" s="28"/>
      <c r="B153" s="29"/>
      <c r="C153" s="30"/>
      <c r="D153" s="30"/>
      <c r="E153" s="30"/>
      <c r="F153" s="30"/>
      <c r="G153" s="31"/>
      <c r="H153" s="30"/>
      <c r="I153" s="30"/>
      <c r="J153" s="30"/>
      <c r="K153" s="30"/>
      <c r="L153" s="30"/>
      <c r="M153" s="30"/>
      <c r="N153" s="29"/>
      <c r="O153" s="3">
        <v>1</v>
      </c>
    </row>
    <row r="154" spans="1:15" ht="12.75" customHeight="1" x14ac:dyDescent="0.25">
      <c r="A154" s="28" t="s">
        <v>203</v>
      </c>
      <c r="B154" s="29"/>
      <c r="C154" s="30" t="s">
        <v>352</v>
      </c>
      <c r="D154" s="30" t="s">
        <v>299</v>
      </c>
      <c r="E154" s="30" t="s">
        <v>82</v>
      </c>
      <c r="F154" s="68">
        <v>1.1786000000000001</v>
      </c>
      <c r="G154" s="31"/>
      <c r="H154" s="30">
        <v>2.1499999999999998E-2</v>
      </c>
      <c r="I154" s="31">
        <v>0</v>
      </c>
      <c r="J154" s="30">
        <f>H154-I154</f>
        <v>2.1499999999999998E-2</v>
      </c>
      <c r="K154" s="30" t="s">
        <v>288</v>
      </c>
      <c r="L154" s="30"/>
      <c r="M154" s="30"/>
      <c r="N154" s="32" t="s">
        <v>291</v>
      </c>
      <c r="O154" s="3">
        <v>1</v>
      </c>
    </row>
    <row r="155" spans="1:15" ht="12.75" customHeight="1" x14ac:dyDescent="0.25">
      <c r="A155" s="28"/>
      <c r="B155" s="29"/>
      <c r="C155" s="30"/>
      <c r="D155" s="30"/>
      <c r="E155" s="30"/>
      <c r="F155" s="30"/>
      <c r="G155" s="31"/>
      <c r="H155" s="30"/>
      <c r="I155" s="30"/>
      <c r="J155" s="30"/>
      <c r="K155" s="30"/>
      <c r="L155" s="30"/>
      <c r="M155" s="30"/>
      <c r="N155" s="32"/>
      <c r="O155" s="3">
        <v>1</v>
      </c>
    </row>
    <row r="156" spans="1:15" ht="12.75" customHeight="1" x14ac:dyDescent="0.25">
      <c r="A156" s="28" t="s">
        <v>80</v>
      </c>
      <c r="B156" s="29" t="s">
        <v>300</v>
      </c>
      <c r="C156" s="93">
        <v>135136</v>
      </c>
      <c r="D156" s="30" t="s">
        <v>302</v>
      </c>
      <c r="E156" s="30" t="s">
        <v>85</v>
      </c>
      <c r="F156" s="70">
        <v>1.3919999999999999</v>
      </c>
      <c r="G156" s="31">
        <v>0</v>
      </c>
      <c r="H156" s="30"/>
      <c r="I156" s="30"/>
      <c r="J156" s="30"/>
      <c r="K156" s="30"/>
      <c r="L156" s="30"/>
      <c r="M156" s="30"/>
      <c r="N156" s="32" t="s">
        <v>260</v>
      </c>
      <c r="O156" s="3">
        <v>1</v>
      </c>
    </row>
    <row r="157" spans="1:15" ht="12.75" customHeight="1" x14ac:dyDescent="0.25">
      <c r="A157" s="28"/>
      <c r="B157" s="29" t="s">
        <v>301</v>
      </c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29"/>
      <c r="O157" s="3">
        <v>1</v>
      </c>
    </row>
    <row r="158" spans="1:15" ht="12.75" customHeight="1" x14ac:dyDescent="0.25">
      <c r="A158" s="28"/>
      <c r="B158" s="29"/>
      <c r="C158" s="30"/>
      <c r="D158" s="30"/>
      <c r="E158" s="30"/>
      <c r="F158" s="31"/>
      <c r="G158" s="30"/>
      <c r="H158" s="30"/>
      <c r="I158" s="30"/>
      <c r="J158" s="30"/>
      <c r="K158" s="30"/>
      <c r="L158" s="30"/>
      <c r="M158" s="30"/>
      <c r="N158" s="29"/>
      <c r="O158" s="3">
        <v>1</v>
      </c>
    </row>
    <row r="159" spans="1:15" ht="12.75" customHeight="1" x14ac:dyDescent="0.25">
      <c r="A159" s="28"/>
      <c r="B159" s="29"/>
      <c r="C159" s="30"/>
      <c r="D159" s="30"/>
      <c r="E159" s="30"/>
      <c r="F159" s="68"/>
      <c r="G159" s="61"/>
      <c r="H159" s="30"/>
      <c r="I159" s="30"/>
      <c r="J159" s="30"/>
      <c r="K159" s="30"/>
      <c r="L159" s="30"/>
      <c r="M159" s="30"/>
      <c r="N159" s="32"/>
      <c r="O159" s="3">
        <v>1</v>
      </c>
    </row>
    <row r="160" spans="1:15" ht="12.75" customHeight="1" x14ac:dyDescent="0.25">
      <c r="A160" s="28"/>
      <c r="B160" s="29"/>
      <c r="C160" s="30"/>
      <c r="D160" s="30"/>
      <c r="E160" s="30"/>
      <c r="F160" s="68"/>
      <c r="G160" s="61"/>
      <c r="H160" s="30"/>
      <c r="I160" s="30"/>
      <c r="J160" s="30"/>
      <c r="K160" s="30"/>
      <c r="L160" s="30"/>
      <c r="M160" s="30"/>
      <c r="N160" s="32"/>
      <c r="O160" s="3">
        <v>1</v>
      </c>
    </row>
    <row r="161" spans="1:15" ht="12.75" customHeight="1" x14ac:dyDescent="0.25">
      <c r="A161" s="28"/>
      <c r="B161" s="33"/>
      <c r="C161" s="30"/>
      <c r="D161" s="30"/>
      <c r="E161" s="30"/>
      <c r="F161" s="31"/>
      <c r="G161" s="60"/>
      <c r="H161" s="30"/>
      <c r="I161" s="30"/>
      <c r="J161" s="30"/>
      <c r="K161" s="30"/>
      <c r="L161" s="30"/>
      <c r="M161" s="30"/>
      <c r="N161" s="32"/>
      <c r="O161" s="3">
        <v>1</v>
      </c>
    </row>
    <row r="162" spans="1:15" ht="12.75" customHeight="1" x14ac:dyDescent="0.25">
      <c r="A162" s="28" t="s">
        <v>83</v>
      </c>
      <c r="B162" s="29" t="s">
        <v>281</v>
      </c>
      <c r="C162" s="93">
        <v>135136</v>
      </c>
      <c r="D162" s="30" t="s">
        <v>87</v>
      </c>
      <c r="E162" s="30" t="s">
        <v>88</v>
      </c>
      <c r="F162" s="30" t="s">
        <v>274</v>
      </c>
      <c r="G162" s="31">
        <v>0</v>
      </c>
      <c r="H162" s="30"/>
      <c r="I162" s="30"/>
      <c r="J162" s="30"/>
      <c r="K162" s="30"/>
      <c r="L162" s="30"/>
      <c r="M162" s="30"/>
      <c r="N162" s="32" t="s">
        <v>260</v>
      </c>
      <c r="O162" s="3">
        <v>1</v>
      </c>
    </row>
    <row r="163" spans="1:15" ht="12.75" customHeight="1" x14ac:dyDescent="0.25">
      <c r="A163" s="28"/>
      <c r="B163" s="29" t="s">
        <v>282</v>
      </c>
      <c r="C163" s="30"/>
      <c r="D163" s="30"/>
      <c r="E163" s="30"/>
      <c r="F163" s="30"/>
      <c r="G163" s="31"/>
      <c r="H163" s="30"/>
      <c r="I163" s="30"/>
      <c r="J163" s="30"/>
      <c r="K163" s="30"/>
      <c r="L163" s="30"/>
      <c r="M163" s="30"/>
      <c r="N163" s="32"/>
      <c r="O163" s="3">
        <v>1</v>
      </c>
    </row>
    <row r="164" spans="1:15" ht="12.75" customHeight="1" x14ac:dyDescent="0.25">
      <c r="A164" s="28"/>
      <c r="B164" s="29"/>
      <c r="C164" s="30"/>
      <c r="D164" s="30"/>
      <c r="E164" s="30"/>
      <c r="F164" s="30"/>
      <c r="G164" s="31"/>
      <c r="H164" s="30"/>
      <c r="I164" s="30"/>
      <c r="J164" s="30"/>
      <c r="K164" s="30"/>
      <c r="L164" s="30"/>
      <c r="M164" s="30"/>
      <c r="N164" s="32"/>
      <c r="O164" s="3">
        <v>1</v>
      </c>
    </row>
    <row r="165" spans="1:15" ht="12.75" customHeight="1" x14ac:dyDescent="0.25">
      <c r="A165" s="28" t="s">
        <v>169</v>
      </c>
      <c r="B165" s="29" t="s">
        <v>168</v>
      </c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2"/>
      <c r="O165" s="3">
        <v>1</v>
      </c>
    </row>
    <row r="166" spans="1:15" ht="12.75" customHeight="1" x14ac:dyDescent="0.25">
      <c r="A166" s="28"/>
      <c r="B166" s="29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2"/>
      <c r="O166" s="3">
        <v>1</v>
      </c>
    </row>
    <row r="167" spans="1:15" ht="12.75" customHeight="1" x14ac:dyDescent="0.25">
      <c r="A167" s="28" t="s">
        <v>170</v>
      </c>
      <c r="B167" s="29" t="s">
        <v>283</v>
      </c>
      <c r="C167" s="30" t="s">
        <v>353</v>
      </c>
      <c r="D167" s="30" t="s">
        <v>135</v>
      </c>
      <c r="E167" s="30" t="s">
        <v>115</v>
      </c>
      <c r="F167" s="78">
        <v>25</v>
      </c>
      <c r="G167" s="61">
        <v>0.44629999999999997</v>
      </c>
      <c r="H167" s="30"/>
      <c r="I167" s="30"/>
      <c r="J167" s="30"/>
      <c r="K167" s="30"/>
      <c r="L167" s="30"/>
      <c r="M167" s="30"/>
      <c r="N167" s="32" t="s">
        <v>260</v>
      </c>
      <c r="O167" s="3">
        <v>1</v>
      </c>
    </row>
    <row r="168" spans="1:15" ht="12.75" customHeight="1" x14ac:dyDescent="0.25">
      <c r="A168" s="28"/>
      <c r="B168" s="29" t="s">
        <v>284</v>
      </c>
      <c r="C168" s="30"/>
      <c r="D168" s="30" t="s">
        <v>136</v>
      </c>
      <c r="E168" s="30" t="s">
        <v>116</v>
      </c>
      <c r="F168" s="78">
        <v>40</v>
      </c>
      <c r="G168" s="61">
        <v>0.55349999999999999</v>
      </c>
      <c r="H168" s="30"/>
      <c r="I168" s="30"/>
      <c r="J168" s="30"/>
      <c r="K168" s="30"/>
      <c r="L168" s="30"/>
      <c r="M168" s="30"/>
      <c r="N168" s="32" t="s">
        <v>260</v>
      </c>
      <c r="O168" s="3">
        <v>1</v>
      </c>
    </row>
    <row r="169" spans="1:15" ht="12.75" customHeight="1" thickBot="1" x14ac:dyDescent="0.3">
      <c r="A169" s="28"/>
      <c r="B169" s="29"/>
      <c r="C169" s="54"/>
      <c r="D169" s="54"/>
      <c r="E169" s="54" t="s">
        <v>171</v>
      </c>
      <c r="F169" s="74">
        <v>46.792999999999999</v>
      </c>
      <c r="G169" s="79">
        <v>2.0989</v>
      </c>
      <c r="H169" s="54"/>
      <c r="I169" s="54"/>
      <c r="J169" s="54"/>
      <c r="K169" s="54"/>
      <c r="L169" s="54"/>
      <c r="M169" s="54"/>
      <c r="N169" s="32" t="s">
        <v>260</v>
      </c>
      <c r="O169" s="3">
        <v>1</v>
      </c>
    </row>
    <row r="170" spans="1:15" ht="12.75" customHeight="1" x14ac:dyDescent="0.25">
      <c r="A170" s="28"/>
      <c r="B170" s="33" t="s">
        <v>17</v>
      </c>
      <c r="C170" s="56"/>
      <c r="D170" s="56"/>
      <c r="E170" s="56"/>
      <c r="F170" s="57">
        <f>SUM(F167:F169)</f>
        <v>111.79300000000001</v>
      </c>
      <c r="G170" s="77">
        <f>SUM(G167:G169)</f>
        <v>3.0987</v>
      </c>
      <c r="H170" s="56"/>
      <c r="I170" s="56"/>
      <c r="J170" s="56"/>
      <c r="K170" s="56"/>
      <c r="L170" s="56"/>
      <c r="M170" s="56"/>
      <c r="N170" s="32"/>
      <c r="O170" s="3">
        <v>1</v>
      </c>
    </row>
    <row r="171" spans="1:15" ht="12.75" customHeight="1" x14ac:dyDescent="0.25">
      <c r="A171" s="28"/>
      <c r="B171" s="29"/>
      <c r="C171" s="30"/>
      <c r="D171" s="30"/>
      <c r="E171" s="30"/>
      <c r="F171" s="31"/>
      <c r="G171" s="30"/>
      <c r="H171" s="30"/>
      <c r="I171" s="30"/>
      <c r="J171" s="30"/>
      <c r="K171" s="30"/>
      <c r="L171" s="30"/>
      <c r="M171" s="30"/>
      <c r="N171" s="32"/>
      <c r="O171" s="3">
        <v>1</v>
      </c>
    </row>
    <row r="172" spans="1:15" ht="12.75" customHeight="1" x14ac:dyDescent="0.25">
      <c r="A172" s="28" t="s">
        <v>90</v>
      </c>
      <c r="B172" s="29" t="s">
        <v>117</v>
      </c>
      <c r="C172" s="93">
        <v>145146</v>
      </c>
      <c r="D172" s="30" t="s">
        <v>118</v>
      </c>
      <c r="E172" s="30" t="s">
        <v>119</v>
      </c>
      <c r="F172" s="68">
        <v>2.2467999999999999</v>
      </c>
      <c r="G172" s="31">
        <v>0</v>
      </c>
      <c r="H172" s="30"/>
      <c r="I172" s="30"/>
      <c r="J172" s="30"/>
      <c r="K172" s="30"/>
      <c r="L172" s="30"/>
      <c r="M172" s="30"/>
      <c r="N172" s="32" t="s">
        <v>260</v>
      </c>
      <c r="O172" s="3">
        <v>1</v>
      </c>
    </row>
    <row r="173" spans="1:15" ht="12.75" customHeight="1" x14ac:dyDescent="0.25">
      <c r="A173" s="28"/>
      <c r="B173" s="29"/>
      <c r="C173" s="30"/>
      <c r="D173" s="30"/>
      <c r="E173" s="30"/>
      <c r="F173" s="68"/>
      <c r="G173" s="30"/>
      <c r="H173" s="30"/>
      <c r="I173" s="30"/>
      <c r="J173" s="30"/>
      <c r="K173" s="30"/>
      <c r="L173" s="30"/>
      <c r="M173" s="30"/>
      <c r="N173" s="29"/>
      <c r="O173" s="3">
        <v>1</v>
      </c>
    </row>
    <row r="174" spans="1:15" ht="12.75" customHeight="1" x14ac:dyDescent="0.25">
      <c r="A174" s="28" t="s">
        <v>204</v>
      </c>
      <c r="B174" s="29" t="s">
        <v>383</v>
      </c>
      <c r="C174" s="30" t="s">
        <v>354</v>
      </c>
      <c r="D174" s="30" t="s">
        <v>382</v>
      </c>
      <c r="E174" s="30" t="s">
        <v>113</v>
      </c>
      <c r="F174" s="68">
        <v>8.3579000000000008</v>
      </c>
      <c r="G174" s="31">
        <v>0</v>
      </c>
      <c r="H174" s="30">
        <v>0.1103</v>
      </c>
      <c r="I174" s="31">
        <v>0</v>
      </c>
      <c r="J174" s="30">
        <f>H174-I174</f>
        <v>0.1103</v>
      </c>
      <c r="K174" s="30"/>
      <c r="L174" s="30"/>
      <c r="M174" s="31">
        <f>8.3579-G174-J174</f>
        <v>8.2476000000000003</v>
      </c>
      <c r="N174" s="32" t="s">
        <v>328</v>
      </c>
      <c r="O174" s="3">
        <v>1</v>
      </c>
    </row>
    <row r="175" spans="1:15" ht="12.75" customHeight="1" x14ac:dyDescent="0.25">
      <c r="A175" s="28"/>
      <c r="B175" s="29" t="s">
        <v>124</v>
      </c>
      <c r="C175" s="30"/>
      <c r="D175" s="30"/>
      <c r="E175" s="30"/>
      <c r="F175" s="31"/>
      <c r="G175" s="30"/>
      <c r="H175" s="30"/>
      <c r="I175" s="30"/>
      <c r="J175" s="30"/>
      <c r="K175" s="30"/>
      <c r="L175" s="30"/>
      <c r="M175" s="30"/>
      <c r="N175" s="29"/>
      <c r="O175" s="3">
        <v>1</v>
      </c>
    </row>
    <row r="176" spans="1:15" ht="12.75" customHeight="1" x14ac:dyDescent="0.25">
      <c r="A176" s="28" t="s">
        <v>205</v>
      </c>
      <c r="B176" s="29"/>
      <c r="C176" s="93">
        <v>147148</v>
      </c>
      <c r="D176" s="30" t="s">
        <v>112</v>
      </c>
      <c r="E176" s="30" t="s">
        <v>113</v>
      </c>
      <c r="F176" s="68">
        <v>8.3579000000000008</v>
      </c>
      <c r="G176" s="31"/>
      <c r="H176" s="30">
        <v>4.1300000000000003E-2</v>
      </c>
      <c r="I176" s="31">
        <v>0</v>
      </c>
      <c r="J176" s="30">
        <f>H176-I176</f>
        <v>4.1300000000000003E-2</v>
      </c>
      <c r="K176" s="30"/>
      <c r="L176" s="30"/>
      <c r="M176" s="30"/>
      <c r="N176" s="32" t="s">
        <v>257</v>
      </c>
      <c r="O176" s="3">
        <v>1</v>
      </c>
    </row>
    <row r="177" spans="1:15" ht="12.75" customHeight="1" x14ac:dyDescent="0.25">
      <c r="A177" s="28"/>
      <c r="B177" s="29"/>
      <c r="C177" s="30"/>
      <c r="D177" s="30"/>
      <c r="E177" s="30"/>
      <c r="F177" s="69"/>
      <c r="G177" s="31"/>
      <c r="H177" s="30"/>
      <c r="I177" s="31"/>
      <c r="J177" s="30"/>
      <c r="K177" s="30"/>
      <c r="L177" s="30"/>
      <c r="M177" s="30"/>
      <c r="N177" s="32"/>
      <c r="O177" s="3">
        <v>1</v>
      </c>
    </row>
    <row r="178" spans="1:15" ht="12.75" customHeight="1" x14ac:dyDescent="0.25">
      <c r="A178" s="28"/>
      <c r="B178" s="29"/>
      <c r="C178" s="30"/>
      <c r="D178" s="30"/>
      <c r="E178" s="30"/>
      <c r="F178" s="69"/>
      <c r="G178" s="31"/>
      <c r="H178" s="30"/>
      <c r="I178" s="31"/>
      <c r="J178" s="30"/>
      <c r="K178" s="30"/>
      <c r="L178" s="30"/>
      <c r="M178" s="30"/>
      <c r="N178" s="32"/>
      <c r="O178" s="3">
        <v>1</v>
      </c>
    </row>
    <row r="179" spans="1:15" ht="12.75" customHeight="1" x14ac:dyDescent="0.25">
      <c r="A179" s="28"/>
      <c r="B179" s="29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29"/>
      <c r="O179" s="3">
        <v>1</v>
      </c>
    </row>
    <row r="180" spans="1:15" ht="12.75" customHeight="1" x14ac:dyDescent="0.25">
      <c r="A180" s="28"/>
      <c r="B180" s="29"/>
      <c r="C180" s="30"/>
      <c r="D180" s="30"/>
      <c r="E180" s="30"/>
      <c r="F180" s="68"/>
      <c r="G180" s="31"/>
      <c r="H180" s="30"/>
      <c r="I180" s="31"/>
      <c r="J180" s="30"/>
      <c r="K180" s="30"/>
      <c r="L180" s="30"/>
      <c r="M180" s="31"/>
      <c r="N180" s="32"/>
      <c r="O180" s="3">
        <v>1</v>
      </c>
    </row>
    <row r="181" spans="1:15" ht="12.75" customHeight="1" x14ac:dyDescent="0.25">
      <c r="A181" s="28"/>
      <c r="B181" s="29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29"/>
      <c r="O181" s="3">
        <v>1</v>
      </c>
    </row>
    <row r="182" spans="1:15" ht="12.75" customHeight="1" x14ac:dyDescent="0.25">
      <c r="A182" s="28"/>
      <c r="B182" s="29"/>
      <c r="C182" s="30"/>
      <c r="D182" s="30"/>
      <c r="E182" s="30"/>
      <c r="F182" s="68"/>
      <c r="G182" s="31"/>
      <c r="H182" s="30"/>
      <c r="I182" s="30"/>
      <c r="J182" s="30"/>
      <c r="K182" s="30"/>
      <c r="L182" s="30"/>
      <c r="M182" s="30"/>
      <c r="N182" s="32"/>
      <c r="O182" s="3">
        <v>1</v>
      </c>
    </row>
    <row r="183" spans="1:15" ht="12.75" customHeight="1" x14ac:dyDescent="0.25">
      <c r="A183" s="28"/>
      <c r="B183" s="29"/>
      <c r="C183" s="30"/>
      <c r="D183" s="30"/>
      <c r="E183" s="30"/>
      <c r="F183" s="68"/>
      <c r="G183" s="31"/>
      <c r="H183" s="30"/>
      <c r="I183" s="30"/>
      <c r="J183" s="30"/>
      <c r="K183" s="30"/>
      <c r="L183" s="30"/>
      <c r="M183" s="30"/>
      <c r="N183" s="29"/>
      <c r="O183" s="3">
        <v>1</v>
      </c>
    </row>
    <row r="184" spans="1:15" s="36" customFormat="1" ht="12.75" customHeight="1" x14ac:dyDescent="0.25">
      <c r="A184" s="28"/>
      <c r="B184" s="33"/>
      <c r="C184" s="30"/>
      <c r="D184" s="30"/>
      <c r="E184" s="30"/>
      <c r="F184" s="60"/>
      <c r="G184" s="31"/>
      <c r="H184" s="30"/>
      <c r="I184" s="30"/>
      <c r="J184" s="30"/>
      <c r="K184" s="30"/>
      <c r="L184" s="30"/>
      <c r="M184" s="30"/>
      <c r="N184" s="29"/>
      <c r="O184" s="3">
        <v>1</v>
      </c>
    </row>
    <row r="185" spans="1:15" s="36" customFormat="1" ht="12.75" customHeight="1" thickBot="1" x14ac:dyDescent="0.3">
      <c r="A185" s="40"/>
      <c r="B185" s="63"/>
      <c r="C185" s="42"/>
      <c r="D185" s="42"/>
      <c r="E185" s="42"/>
      <c r="F185" s="83"/>
      <c r="G185" s="44"/>
      <c r="H185" s="42"/>
      <c r="I185" s="42"/>
      <c r="J185" s="42"/>
      <c r="K185" s="42"/>
      <c r="L185" s="42"/>
      <c r="M185" s="42"/>
      <c r="N185" s="41"/>
      <c r="O185" s="3">
        <v>1</v>
      </c>
    </row>
    <row r="186" spans="1:15" s="3" customFormat="1" ht="12.75" customHeight="1" x14ac:dyDescent="0.25">
      <c r="A186" s="37"/>
      <c r="B186" s="38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8"/>
    </row>
    <row r="187" spans="1:15" s="3" customFormat="1" ht="12.75" customHeight="1" x14ac:dyDescent="0.25">
      <c r="A187" s="37"/>
      <c r="B187" s="38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8"/>
    </row>
    <row r="188" spans="1:15" s="3" customFormat="1" ht="12.75" customHeight="1" x14ac:dyDescent="0.25">
      <c r="A188" s="37"/>
      <c r="B188" s="38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8"/>
    </row>
    <row r="189" spans="1:15" s="3" customFormat="1" ht="12.75" customHeight="1" x14ac:dyDescent="0.25">
      <c r="A189" s="37"/>
      <c r="B189" s="38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8"/>
    </row>
    <row r="190" spans="1:15" s="3" customFormat="1" ht="12.75" customHeight="1" x14ac:dyDescent="0.25">
      <c r="A190" s="37"/>
      <c r="B190" s="38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8"/>
    </row>
    <row r="191" spans="1:15" s="3" customFormat="1" ht="12.75" customHeight="1" thickBot="1" x14ac:dyDescent="0.3">
      <c r="A191" s="37"/>
      <c r="B191" s="38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8"/>
    </row>
    <row r="192" spans="1:15" s="3" customFormat="1" ht="12.75" customHeight="1" x14ac:dyDescent="0.25">
      <c r="A192" s="52" t="s">
        <v>1</v>
      </c>
      <c r="B192" s="95" t="s">
        <v>3</v>
      </c>
      <c r="C192" s="52" t="s">
        <v>4</v>
      </c>
      <c r="D192" s="98" t="s">
        <v>344</v>
      </c>
      <c r="E192" s="52" t="s">
        <v>7</v>
      </c>
      <c r="F192" s="52" t="s">
        <v>6</v>
      </c>
      <c r="G192" s="52" t="s">
        <v>17</v>
      </c>
      <c r="H192" s="52" t="s">
        <v>8</v>
      </c>
      <c r="I192" s="52" t="s">
        <v>10</v>
      </c>
      <c r="J192" s="52" t="s">
        <v>11</v>
      </c>
      <c r="K192" s="52" t="s">
        <v>12</v>
      </c>
      <c r="L192" s="97" t="s">
        <v>0</v>
      </c>
      <c r="M192" s="97"/>
      <c r="N192" s="95" t="s">
        <v>14</v>
      </c>
      <c r="O192" s="3">
        <v>1</v>
      </c>
    </row>
    <row r="193" spans="1:15" s="26" customFormat="1" ht="12.75" customHeight="1" thickBot="1" x14ac:dyDescent="0.3">
      <c r="A193" s="53" t="s">
        <v>2</v>
      </c>
      <c r="B193" s="96"/>
      <c r="C193" s="53" t="s">
        <v>2</v>
      </c>
      <c r="D193" s="99"/>
      <c r="E193" s="53" t="s">
        <v>1</v>
      </c>
      <c r="F193" s="53" t="s">
        <v>19</v>
      </c>
      <c r="G193" s="53" t="s">
        <v>18</v>
      </c>
      <c r="H193" s="53" t="s">
        <v>9</v>
      </c>
      <c r="I193" s="53" t="s">
        <v>9</v>
      </c>
      <c r="J193" s="53" t="s">
        <v>9</v>
      </c>
      <c r="K193" s="53" t="s">
        <v>13</v>
      </c>
      <c r="L193" s="51" t="s">
        <v>15</v>
      </c>
      <c r="M193" s="51" t="s">
        <v>16</v>
      </c>
      <c r="N193" s="96"/>
      <c r="O193" s="3">
        <v>1</v>
      </c>
    </row>
    <row r="194" spans="1:15" ht="12.75" customHeight="1" x14ac:dyDescent="0.25">
      <c r="A194" s="46"/>
      <c r="B194" s="47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50"/>
      <c r="O194" s="3">
        <v>1</v>
      </c>
    </row>
    <row r="195" spans="1:15" ht="12.75" customHeight="1" x14ac:dyDescent="0.25">
      <c r="A195" s="28" t="s">
        <v>95</v>
      </c>
      <c r="B195" s="29" t="s">
        <v>172</v>
      </c>
      <c r="C195" s="30" t="s">
        <v>355</v>
      </c>
      <c r="D195" s="30" t="s">
        <v>132</v>
      </c>
      <c r="E195" s="30" t="s">
        <v>110</v>
      </c>
      <c r="F195" s="68">
        <v>4.7817999999999996</v>
      </c>
      <c r="G195" s="61">
        <v>0.3695</v>
      </c>
      <c r="H195" s="30"/>
      <c r="I195" s="30"/>
      <c r="J195" s="30"/>
      <c r="K195" s="30"/>
      <c r="L195" s="30"/>
      <c r="M195" s="30"/>
      <c r="N195" s="32" t="s">
        <v>260</v>
      </c>
      <c r="O195" s="3">
        <v>1</v>
      </c>
    </row>
    <row r="196" spans="1:15" ht="12.75" customHeight="1" x14ac:dyDescent="0.25">
      <c r="A196" s="28"/>
      <c r="B196" s="29"/>
      <c r="C196" s="30"/>
      <c r="D196" s="30"/>
      <c r="E196" s="30"/>
      <c r="F196" s="31"/>
      <c r="G196" s="30"/>
      <c r="H196" s="30"/>
      <c r="I196" s="30"/>
      <c r="J196" s="30"/>
      <c r="K196" s="30"/>
      <c r="L196" s="30"/>
      <c r="M196" s="30"/>
      <c r="N196" s="29"/>
      <c r="O196" s="3">
        <v>1</v>
      </c>
    </row>
    <row r="197" spans="1:15" ht="12.75" customHeight="1" x14ac:dyDescent="0.25">
      <c r="A197" s="28" t="s">
        <v>98</v>
      </c>
      <c r="B197" s="29" t="s">
        <v>173</v>
      </c>
      <c r="C197" s="30" t="s">
        <v>356</v>
      </c>
      <c r="D197" s="30"/>
      <c r="E197" s="30" t="s">
        <v>174</v>
      </c>
      <c r="F197" s="31"/>
      <c r="G197" s="30"/>
      <c r="H197" s="30"/>
      <c r="I197" s="30"/>
      <c r="J197" s="30"/>
      <c r="K197" s="30"/>
      <c r="L197" s="30"/>
      <c r="M197" s="30"/>
      <c r="N197" s="29"/>
      <c r="O197" s="3">
        <v>1</v>
      </c>
    </row>
    <row r="198" spans="1:15" ht="12.75" customHeight="1" x14ac:dyDescent="0.25">
      <c r="A198" s="28"/>
      <c r="B198" s="29"/>
      <c r="C198" s="30"/>
      <c r="D198" s="30"/>
      <c r="E198" s="30" t="s">
        <v>175</v>
      </c>
      <c r="F198" s="31"/>
      <c r="G198" s="30"/>
      <c r="H198" s="30"/>
      <c r="I198" s="30"/>
      <c r="J198" s="30"/>
      <c r="K198" s="30"/>
      <c r="L198" s="30"/>
      <c r="M198" s="30"/>
      <c r="N198" s="29"/>
      <c r="O198" s="3">
        <v>1</v>
      </c>
    </row>
    <row r="199" spans="1:15" ht="12.75" customHeight="1" x14ac:dyDescent="0.25">
      <c r="A199" s="28"/>
      <c r="B199" s="29"/>
      <c r="C199" s="30"/>
      <c r="D199" s="30"/>
      <c r="E199" s="30"/>
      <c r="F199" s="31"/>
      <c r="G199" s="30"/>
      <c r="H199" s="30"/>
      <c r="I199" s="30"/>
      <c r="J199" s="30"/>
      <c r="K199" s="30"/>
      <c r="L199" s="30"/>
      <c r="M199" s="30"/>
      <c r="N199" s="29"/>
      <c r="O199" s="3">
        <v>1</v>
      </c>
    </row>
    <row r="200" spans="1:15" ht="12.75" customHeight="1" x14ac:dyDescent="0.25">
      <c r="A200" s="28" t="s">
        <v>305</v>
      </c>
      <c r="B200" s="29" t="s">
        <v>176</v>
      </c>
      <c r="C200" s="30" t="s">
        <v>356</v>
      </c>
      <c r="D200" s="30" t="s">
        <v>107</v>
      </c>
      <c r="E200" s="30" t="s">
        <v>108</v>
      </c>
      <c r="F200" s="68">
        <v>5.4644000000000004</v>
      </c>
      <c r="G200" s="31">
        <v>0</v>
      </c>
      <c r="H200" s="30"/>
      <c r="I200" s="30"/>
      <c r="J200" s="30"/>
      <c r="K200" s="30"/>
      <c r="L200" s="30"/>
      <c r="M200" s="31">
        <f>5.4644-G200-J200</f>
        <v>5.4644000000000004</v>
      </c>
      <c r="N200" s="32"/>
      <c r="O200" s="3">
        <v>1</v>
      </c>
    </row>
    <row r="201" spans="1:15" ht="12.75" customHeight="1" x14ac:dyDescent="0.25">
      <c r="A201" s="28"/>
      <c r="B201" s="29"/>
      <c r="C201" s="30"/>
      <c r="D201" s="30"/>
      <c r="E201" s="30"/>
      <c r="F201" s="31"/>
      <c r="G201" s="30"/>
      <c r="H201" s="30"/>
      <c r="I201" s="30"/>
      <c r="J201" s="30"/>
      <c r="K201" s="30"/>
      <c r="L201" s="30"/>
      <c r="M201" s="30"/>
      <c r="N201" s="29"/>
      <c r="O201" s="3">
        <v>1</v>
      </c>
    </row>
    <row r="202" spans="1:15" ht="12.75" customHeight="1" x14ac:dyDescent="0.25">
      <c r="A202" s="28" t="s">
        <v>102</v>
      </c>
      <c r="B202" s="29" t="s">
        <v>131</v>
      </c>
      <c r="C202" s="93">
        <v>151152</v>
      </c>
      <c r="D202" s="30" t="s">
        <v>101</v>
      </c>
      <c r="E202" s="30" t="s">
        <v>105</v>
      </c>
      <c r="F202" s="68">
        <v>11.241400000000001</v>
      </c>
      <c r="G202" s="61">
        <v>3.15E-2</v>
      </c>
      <c r="H202" s="30"/>
      <c r="I202" s="30"/>
      <c r="J202" s="30"/>
      <c r="K202" s="30"/>
      <c r="L202" s="30"/>
      <c r="M202" s="30"/>
      <c r="N202" s="32" t="s">
        <v>260</v>
      </c>
      <c r="O202" s="3">
        <v>1</v>
      </c>
    </row>
    <row r="203" spans="1:15" ht="12.75" customHeight="1" x14ac:dyDescent="0.25">
      <c r="A203" s="28"/>
      <c r="B203" s="29" t="s">
        <v>122</v>
      </c>
      <c r="C203" s="30"/>
      <c r="D203" s="30" t="s">
        <v>101</v>
      </c>
      <c r="E203" s="30" t="s">
        <v>106</v>
      </c>
      <c r="F203" s="68">
        <v>16.293399999999998</v>
      </c>
      <c r="G203" s="61">
        <v>0.12130000000000001</v>
      </c>
      <c r="H203" s="30"/>
      <c r="I203" s="30"/>
      <c r="J203" s="30"/>
      <c r="K203" s="30"/>
      <c r="L203" s="30"/>
      <c r="M203" s="30"/>
      <c r="N203" s="32" t="s">
        <v>260</v>
      </c>
      <c r="O203" s="3">
        <v>1</v>
      </c>
    </row>
    <row r="204" spans="1:15" ht="12.75" customHeight="1" x14ac:dyDescent="0.25">
      <c r="A204" s="28"/>
      <c r="B204" s="33"/>
      <c r="C204" s="48"/>
      <c r="D204" s="48"/>
      <c r="E204" s="48"/>
      <c r="F204" s="49"/>
      <c r="G204" s="84"/>
      <c r="H204" s="48"/>
      <c r="I204" s="48"/>
      <c r="J204" s="48"/>
      <c r="K204" s="48"/>
      <c r="L204" s="48"/>
      <c r="M204" s="48"/>
      <c r="N204" s="32"/>
      <c r="O204" s="3">
        <v>1</v>
      </c>
    </row>
    <row r="205" spans="1:15" ht="12.75" customHeight="1" x14ac:dyDescent="0.25">
      <c r="A205" s="28"/>
      <c r="B205" s="29"/>
      <c r="C205" s="30"/>
      <c r="D205" s="30"/>
      <c r="E205" s="30"/>
      <c r="F205" s="31"/>
      <c r="G205" s="30"/>
      <c r="H205" s="30"/>
      <c r="I205" s="30"/>
      <c r="J205" s="30"/>
      <c r="K205" s="30"/>
      <c r="L205" s="30"/>
      <c r="M205" s="30"/>
      <c r="N205" s="29"/>
      <c r="O205" s="3">
        <v>1</v>
      </c>
    </row>
    <row r="206" spans="1:15" ht="12.75" customHeight="1" x14ac:dyDescent="0.25">
      <c r="A206" s="28" t="s">
        <v>207</v>
      </c>
      <c r="B206" s="29" t="s">
        <v>123</v>
      </c>
      <c r="C206" s="30" t="s">
        <v>357</v>
      </c>
      <c r="D206" s="30" t="s">
        <v>100</v>
      </c>
      <c r="E206" s="30" t="s">
        <v>99</v>
      </c>
      <c r="F206" s="68">
        <v>2.3462999999999998</v>
      </c>
      <c r="G206" s="61">
        <v>0.22559999999999999</v>
      </c>
      <c r="H206" s="30">
        <v>4.53E-2</v>
      </c>
      <c r="I206" s="31">
        <v>0</v>
      </c>
      <c r="J206" s="30">
        <f>H206-I206</f>
        <v>4.53E-2</v>
      </c>
      <c r="K206" s="30"/>
      <c r="L206" s="30"/>
      <c r="M206" s="30">
        <f>2.3463-G206-J206</f>
        <v>2.0753999999999997</v>
      </c>
      <c r="N206" s="32" t="s">
        <v>341</v>
      </c>
      <c r="O206" s="3">
        <v>1</v>
      </c>
    </row>
    <row r="207" spans="1:15" ht="12.75" customHeight="1" x14ac:dyDescent="0.25">
      <c r="A207" s="28"/>
      <c r="B207" s="29" t="s">
        <v>124</v>
      </c>
      <c r="C207" s="30"/>
      <c r="D207" s="30"/>
      <c r="E207" s="30"/>
      <c r="F207" s="31"/>
      <c r="G207" s="30"/>
      <c r="H207" s="30"/>
      <c r="I207" s="30"/>
      <c r="J207" s="30"/>
      <c r="K207" s="30"/>
      <c r="L207" s="30"/>
      <c r="M207" s="30"/>
      <c r="N207" s="29"/>
      <c r="O207" s="3">
        <v>1</v>
      </c>
    </row>
    <row r="208" spans="1:15" ht="12.75" customHeight="1" x14ac:dyDescent="0.25">
      <c r="A208" s="28" t="s">
        <v>270</v>
      </c>
      <c r="B208" s="29"/>
      <c r="C208" s="30" t="s">
        <v>357</v>
      </c>
      <c r="D208" s="30" t="s">
        <v>100</v>
      </c>
      <c r="E208" s="30" t="s">
        <v>99</v>
      </c>
      <c r="F208" s="68">
        <v>2.3462999999999998</v>
      </c>
      <c r="G208" s="30"/>
      <c r="H208" s="30">
        <v>3.8800000000000001E-2</v>
      </c>
      <c r="I208" s="31">
        <v>0</v>
      </c>
      <c r="J208" s="30">
        <f>H208-I208</f>
        <v>3.8800000000000001E-2</v>
      </c>
      <c r="K208" s="30"/>
      <c r="L208" s="30"/>
      <c r="M208" s="30"/>
      <c r="N208" s="32" t="s">
        <v>224</v>
      </c>
      <c r="O208" s="3">
        <v>1</v>
      </c>
    </row>
    <row r="209" spans="1:15" ht="12.75" customHeight="1" x14ac:dyDescent="0.25">
      <c r="A209" s="28"/>
      <c r="B209" s="29"/>
      <c r="C209" s="30"/>
      <c r="D209" s="30"/>
      <c r="E209" s="30"/>
      <c r="F209" s="31"/>
      <c r="G209" s="30"/>
      <c r="H209" s="30"/>
      <c r="I209" s="30"/>
      <c r="J209" s="30"/>
      <c r="K209" s="30"/>
      <c r="L209" s="30"/>
      <c r="M209" s="30"/>
      <c r="N209" s="29"/>
      <c r="O209" s="3">
        <v>1</v>
      </c>
    </row>
    <row r="210" spans="1:15" ht="12.75" customHeight="1" x14ac:dyDescent="0.25">
      <c r="A210" s="28" t="s">
        <v>109</v>
      </c>
      <c r="B210" s="29" t="s">
        <v>128</v>
      </c>
      <c r="C210" s="30" t="s">
        <v>357</v>
      </c>
      <c r="D210" s="30" t="s">
        <v>103</v>
      </c>
      <c r="E210" s="30" t="s">
        <v>104</v>
      </c>
      <c r="F210" s="68">
        <v>0.95709999999999995</v>
      </c>
      <c r="G210" s="61">
        <v>0.20780000000000001</v>
      </c>
      <c r="H210" s="30"/>
      <c r="I210" s="30"/>
      <c r="J210" s="30"/>
      <c r="K210" s="30"/>
      <c r="L210" s="30"/>
      <c r="M210" s="30"/>
      <c r="N210" s="32" t="s">
        <v>260</v>
      </c>
      <c r="O210" s="3">
        <v>1</v>
      </c>
    </row>
    <row r="211" spans="1:15" ht="12.75" customHeight="1" x14ac:dyDescent="0.25">
      <c r="A211" s="28"/>
      <c r="B211" s="29" t="s">
        <v>129</v>
      </c>
      <c r="C211" s="30"/>
      <c r="D211" s="30"/>
      <c r="E211" s="30"/>
      <c r="F211" s="31"/>
      <c r="G211" s="30"/>
      <c r="H211" s="30"/>
      <c r="I211" s="30"/>
      <c r="J211" s="30"/>
      <c r="K211" s="30"/>
      <c r="L211" s="30"/>
      <c r="M211" s="30"/>
      <c r="N211" s="29"/>
      <c r="O211" s="3">
        <v>1</v>
      </c>
    </row>
    <row r="212" spans="1:15" ht="12.75" customHeight="1" x14ac:dyDescent="0.25">
      <c r="A212" s="28"/>
      <c r="B212" s="29"/>
      <c r="C212" s="30"/>
      <c r="D212" s="30"/>
      <c r="E212" s="30"/>
      <c r="F212" s="31"/>
      <c r="G212" s="30"/>
      <c r="H212" s="30"/>
      <c r="I212" s="30"/>
      <c r="J212" s="30"/>
      <c r="K212" s="30"/>
      <c r="L212" s="30"/>
      <c r="M212" s="30"/>
      <c r="N212" s="29"/>
      <c r="O212" s="3">
        <v>1</v>
      </c>
    </row>
    <row r="213" spans="1:15" ht="12.75" customHeight="1" x14ac:dyDescent="0.25">
      <c r="A213" s="28" t="s">
        <v>111</v>
      </c>
      <c r="B213" s="29" t="s">
        <v>130</v>
      </c>
      <c r="C213" s="93">
        <v>153154</v>
      </c>
      <c r="D213" s="30" t="s">
        <v>93</v>
      </c>
      <c r="E213" s="30" t="s">
        <v>94</v>
      </c>
      <c r="F213" s="68">
        <v>2.6265999999999998</v>
      </c>
      <c r="G213" s="61">
        <v>3.15E-2</v>
      </c>
      <c r="H213" s="30"/>
      <c r="I213" s="30"/>
      <c r="J213" s="30"/>
      <c r="K213" s="30"/>
      <c r="L213" s="30"/>
      <c r="M213" s="30"/>
      <c r="N213" s="32" t="s">
        <v>271</v>
      </c>
      <c r="O213" s="3">
        <v>1</v>
      </c>
    </row>
    <row r="214" spans="1:15" ht="12.75" customHeight="1" x14ac:dyDescent="0.25">
      <c r="A214" s="28"/>
      <c r="B214" s="29"/>
      <c r="C214" s="30"/>
      <c r="D214" s="30"/>
      <c r="E214" s="30"/>
      <c r="F214" s="31"/>
      <c r="G214" s="30"/>
      <c r="H214" s="30"/>
      <c r="I214" s="30"/>
      <c r="J214" s="30"/>
      <c r="K214" s="30"/>
      <c r="L214" s="30"/>
      <c r="M214" s="30"/>
      <c r="N214" s="29"/>
      <c r="O214" s="3">
        <v>1</v>
      </c>
    </row>
    <row r="215" spans="1:15" ht="12.75" customHeight="1" x14ac:dyDescent="0.25">
      <c r="A215" s="28" t="s">
        <v>306</v>
      </c>
      <c r="B215" s="29" t="s">
        <v>121</v>
      </c>
      <c r="C215" s="93">
        <v>153154</v>
      </c>
      <c r="D215" s="30" t="s">
        <v>96</v>
      </c>
      <c r="E215" s="30" t="s">
        <v>97</v>
      </c>
      <c r="F215" s="68">
        <v>2.7648000000000001</v>
      </c>
      <c r="G215" s="61">
        <v>4.2099999999999999E-2</v>
      </c>
      <c r="H215" s="30">
        <v>0.1076</v>
      </c>
      <c r="I215" s="31">
        <v>0</v>
      </c>
      <c r="J215" s="30">
        <f>H215-I215</f>
        <v>0.1076</v>
      </c>
      <c r="K215" s="30"/>
      <c r="L215" s="30"/>
      <c r="M215" s="30">
        <f>2.7648-G215-J215</f>
        <v>2.6151</v>
      </c>
      <c r="N215" s="32"/>
      <c r="O215" s="3">
        <v>1</v>
      </c>
    </row>
    <row r="216" spans="1:15" ht="12.75" customHeight="1" x14ac:dyDescent="0.25">
      <c r="A216" s="28"/>
      <c r="B216" s="29" t="s">
        <v>122</v>
      </c>
      <c r="C216" s="54"/>
      <c r="D216" s="54"/>
      <c r="E216" s="54"/>
      <c r="F216" s="68"/>
      <c r="G216" s="79"/>
      <c r="H216" s="54"/>
      <c r="I216" s="54"/>
      <c r="J216" s="54"/>
      <c r="K216" s="54"/>
      <c r="L216" s="54"/>
      <c r="M216" s="54"/>
      <c r="N216" s="32"/>
      <c r="O216" s="3">
        <v>1</v>
      </c>
    </row>
    <row r="217" spans="1:15" ht="12.75" customHeight="1" x14ac:dyDescent="0.25">
      <c r="A217" s="28"/>
      <c r="B217" s="29"/>
      <c r="C217" s="30"/>
      <c r="D217" s="30"/>
      <c r="E217" s="30"/>
      <c r="F217" s="31"/>
      <c r="G217" s="30"/>
      <c r="H217" s="30"/>
      <c r="I217" s="30"/>
      <c r="J217" s="30"/>
      <c r="K217" s="30"/>
      <c r="L217" s="30"/>
      <c r="M217" s="30"/>
      <c r="N217" s="29"/>
      <c r="O217" s="3">
        <v>1</v>
      </c>
    </row>
    <row r="218" spans="1:15" ht="12.75" customHeight="1" x14ac:dyDescent="0.25">
      <c r="A218" s="28" t="s">
        <v>221</v>
      </c>
      <c r="B218" s="29" t="s">
        <v>125</v>
      </c>
      <c r="C218" s="93">
        <v>159160</v>
      </c>
      <c r="D218" s="30" t="s">
        <v>91</v>
      </c>
      <c r="E218" s="30" t="s">
        <v>92</v>
      </c>
      <c r="F218" s="68">
        <v>3.9918999999999998</v>
      </c>
      <c r="G218" s="31">
        <v>0</v>
      </c>
      <c r="H218" s="30">
        <v>0.1552</v>
      </c>
      <c r="I218" s="31">
        <v>0</v>
      </c>
      <c r="J218" s="30">
        <f>H218-I218</f>
        <v>0.1552</v>
      </c>
      <c r="K218" s="30"/>
      <c r="L218" s="30"/>
      <c r="M218" s="31">
        <f>3.9919-G218-J218</f>
        <v>3.8366999999999996</v>
      </c>
      <c r="N218" s="32" t="s">
        <v>329</v>
      </c>
      <c r="O218" s="3">
        <v>1</v>
      </c>
    </row>
    <row r="219" spans="1:15" ht="12.75" customHeight="1" x14ac:dyDescent="0.25">
      <c r="A219" s="28"/>
      <c r="B219" s="29" t="s">
        <v>285</v>
      </c>
      <c r="C219" s="30"/>
      <c r="D219" s="30"/>
      <c r="E219" s="30"/>
      <c r="F219" s="31"/>
      <c r="G219" s="30"/>
      <c r="H219" s="30"/>
      <c r="I219" s="30"/>
      <c r="J219" s="30"/>
      <c r="K219" s="30"/>
      <c r="L219" s="30"/>
      <c r="M219" s="30"/>
      <c r="N219" s="29"/>
      <c r="O219" s="3">
        <v>1</v>
      </c>
    </row>
    <row r="220" spans="1:15" ht="12.75" customHeight="1" x14ac:dyDescent="0.25">
      <c r="A220" s="28"/>
      <c r="B220" s="29" t="s">
        <v>127</v>
      </c>
      <c r="C220" s="30"/>
      <c r="D220" s="30"/>
      <c r="E220" s="30"/>
      <c r="F220" s="31"/>
      <c r="G220" s="30"/>
      <c r="H220" s="30"/>
      <c r="I220" s="30"/>
      <c r="J220" s="30"/>
      <c r="K220" s="30"/>
      <c r="L220" s="30"/>
      <c r="M220" s="30"/>
      <c r="N220" s="29"/>
      <c r="O220" s="3">
        <v>1</v>
      </c>
    </row>
    <row r="221" spans="1:15" ht="12.75" customHeight="1" x14ac:dyDescent="0.25">
      <c r="A221" s="28"/>
      <c r="B221" s="29"/>
      <c r="C221" s="30"/>
      <c r="D221" s="30"/>
      <c r="E221" s="30"/>
      <c r="F221" s="31"/>
      <c r="G221" s="30"/>
      <c r="H221" s="30"/>
      <c r="I221" s="30"/>
      <c r="J221" s="30"/>
      <c r="K221" s="30"/>
      <c r="L221" s="30"/>
      <c r="M221" s="30"/>
      <c r="N221" s="29"/>
      <c r="O221" s="3">
        <v>1</v>
      </c>
    </row>
    <row r="222" spans="1:15" ht="12.75" customHeight="1" x14ac:dyDescent="0.25">
      <c r="A222" s="28" t="s">
        <v>307</v>
      </c>
      <c r="B222" s="29" t="s">
        <v>381</v>
      </c>
      <c r="C222" s="93">
        <v>161162</v>
      </c>
      <c r="D222" s="30" t="s">
        <v>385</v>
      </c>
      <c r="E222" s="30" t="s">
        <v>139</v>
      </c>
      <c r="F222" s="68">
        <v>0.22040000000000001</v>
      </c>
      <c r="G222" s="31">
        <v>0</v>
      </c>
      <c r="H222" s="30">
        <v>1.38E-2</v>
      </c>
      <c r="I222" s="31">
        <v>0</v>
      </c>
      <c r="J222" s="30">
        <f>H222-I222</f>
        <v>1.38E-2</v>
      </c>
      <c r="K222" s="30"/>
      <c r="L222" s="30"/>
      <c r="M222" s="30"/>
      <c r="N222" s="32" t="s">
        <v>364</v>
      </c>
      <c r="O222" s="3">
        <v>1</v>
      </c>
    </row>
    <row r="223" spans="1:15" ht="12.75" customHeight="1" x14ac:dyDescent="0.25">
      <c r="A223" s="28"/>
      <c r="B223" s="29"/>
      <c r="C223" s="30"/>
      <c r="D223" s="30"/>
      <c r="E223" s="30"/>
      <c r="F223" s="31"/>
      <c r="G223" s="30"/>
      <c r="H223" s="30"/>
      <c r="I223" s="30"/>
      <c r="J223" s="30"/>
      <c r="K223" s="30"/>
      <c r="L223" s="30"/>
      <c r="M223" s="30"/>
      <c r="N223" s="29"/>
      <c r="O223" s="3">
        <v>1</v>
      </c>
    </row>
    <row r="224" spans="1:15" ht="12.75" customHeight="1" x14ac:dyDescent="0.25">
      <c r="A224" s="28" t="s">
        <v>210</v>
      </c>
      <c r="B224" s="29" t="s">
        <v>286</v>
      </c>
      <c r="C224" s="93">
        <v>161162</v>
      </c>
      <c r="D224" s="30" t="s">
        <v>312</v>
      </c>
      <c r="E224" s="30" t="s">
        <v>143</v>
      </c>
      <c r="F224" s="69">
        <v>3.42</v>
      </c>
      <c r="G224" s="31">
        <v>0</v>
      </c>
      <c r="H224" s="31">
        <v>4.2999999999999997E-2</v>
      </c>
      <c r="I224" s="31">
        <v>0</v>
      </c>
      <c r="J224" s="30">
        <f>H224-I224</f>
        <v>4.2999999999999997E-2</v>
      </c>
      <c r="K224" s="30"/>
      <c r="L224" s="31">
        <f>3.42-G224-J224</f>
        <v>3.3769999999999998</v>
      </c>
      <c r="M224" s="30"/>
      <c r="N224" s="32" t="s">
        <v>330</v>
      </c>
      <c r="O224" s="3">
        <v>1</v>
      </c>
    </row>
    <row r="225" spans="1:15" ht="12.75" customHeight="1" x14ac:dyDescent="0.25">
      <c r="A225" s="28"/>
      <c r="B225" s="29"/>
      <c r="C225" s="30"/>
      <c r="D225" s="30"/>
      <c r="E225" s="30"/>
      <c r="F225" s="31"/>
      <c r="G225" s="31"/>
      <c r="H225" s="30"/>
      <c r="I225" s="30"/>
      <c r="J225" s="30"/>
      <c r="K225" s="30"/>
      <c r="L225" s="30"/>
      <c r="M225" s="30"/>
      <c r="N225" s="29"/>
      <c r="O225" s="3">
        <v>1</v>
      </c>
    </row>
    <row r="226" spans="1:15" ht="12.75" customHeight="1" x14ac:dyDescent="0.25">
      <c r="A226" s="28" t="s">
        <v>211</v>
      </c>
      <c r="B226" s="29"/>
      <c r="C226" s="93">
        <v>161162</v>
      </c>
      <c r="D226" s="30" t="s">
        <v>312</v>
      </c>
      <c r="E226" s="30" t="s">
        <v>143</v>
      </c>
      <c r="F226" s="69">
        <v>3.42</v>
      </c>
      <c r="G226" s="31"/>
      <c r="H226" s="30">
        <v>4.7500000000000001E-2</v>
      </c>
      <c r="I226" s="31">
        <v>0</v>
      </c>
      <c r="J226" s="30">
        <f>H226-I226</f>
        <v>4.7500000000000001E-2</v>
      </c>
      <c r="K226" s="30"/>
      <c r="L226" s="30"/>
      <c r="M226" s="30"/>
      <c r="N226" s="32" t="s">
        <v>367</v>
      </c>
      <c r="O226" s="3">
        <v>1</v>
      </c>
    </row>
    <row r="227" spans="1:15" ht="12.75" customHeight="1" x14ac:dyDescent="0.25">
      <c r="A227" s="28"/>
      <c r="B227" s="29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2" t="s">
        <v>366</v>
      </c>
      <c r="O227" s="3">
        <v>1</v>
      </c>
    </row>
    <row r="228" spans="1:15" ht="12.75" customHeight="1" x14ac:dyDescent="0.25">
      <c r="A228" s="28"/>
      <c r="B228" s="29"/>
      <c r="C228" s="93"/>
      <c r="D228" s="30"/>
      <c r="E228" s="30"/>
      <c r="F228" s="68"/>
      <c r="G228" s="31"/>
      <c r="H228" s="30"/>
      <c r="I228" s="31"/>
      <c r="J228" s="30"/>
      <c r="K228" s="30"/>
      <c r="L228" s="30"/>
      <c r="M228" s="31"/>
      <c r="N228" s="32"/>
    </row>
    <row r="229" spans="1:15" ht="12.75" customHeight="1" x14ac:dyDescent="0.25">
      <c r="A229" s="28" t="s">
        <v>308</v>
      </c>
      <c r="B229" s="29" t="s">
        <v>144</v>
      </c>
      <c r="C229" s="93">
        <v>161162</v>
      </c>
      <c r="D229" s="30" t="s">
        <v>145</v>
      </c>
      <c r="E229" s="30" t="s">
        <v>146</v>
      </c>
      <c r="F229" s="68">
        <v>0.22040000000000001</v>
      </c>
      <c r="G229" s="31">
        <v>0</v>
      </c>
      <c r="H229" s="30">
        <v>1.38E-2</v>
      </c>
      <c r="I229" s="31">
        <v>0</v>
      </c>
      <c r="J229" s="30">
        <f>H229-I229</f>
        <v>1.38E-2</v>
      </c>
      <c r="K229" s="30"/>
      <c r="L229" s="30"/>
      <c r="M229" s="31">
        <f>0.2204-G229-J229</f>
        <v>0.20660000000000001</v>
      </c>
      <c r="N229" s="32" t="s">
        <v>364</v>
      </c>
      <c r="O229" s="3">
        <v>1</v>
      </c>
    </row>
    <row r="230" spans="1:15" ht="12.75" customHeight="1" x14ac:dyDescent="0.25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29"/>
      <c r="O230" s="3">
        <v>1</v>
      </c>
    </row>
    <row r="231" spans="1:15" ht="12.75" customHeight="1" x14ac:dyDescent="0.25">
      <c r="A231" s="28" t="s">
        <v>140</v>
      </c>
      <c r="B231" s="29" t="s">
        <v>268</v>
      </c>
      <c r="C231" s="93">
        <v>161162</v>
      </c>
      <c r="D231" s="30" t="s">
        <v>147</v>
      </c>
      <c r="E231" s="30" t="s">
        <v>148</v>
      </c>
      <c r="F231" s="68">
        <v>7.3499999999999996E-2</v>
      </c>
      <c r="G231" s="31">
        <v>0</v>
      </c>
      <c r="H231" s="30"/>
      <c r="I231" s="30"/>
      <c r="J231" s="30"/>
      <c r="K231" s="30"/>
      <c r="L231" s="30"/>
      <c r="M231" s="30"/>
      <c r="N231" s="32" t="s">
        <v>260</v>
      </c>
      <c r="O231" s="3">
        <v>1</v>
      </c>
    </row>
    <row r="232" spans="1:15" ht="12.75" customHeight="1" x14ac:dyDescent="0.25">
      <c r="A232" s="28"/>
      <c r="B232" s="29" t="s">
        <v>267</v>
      </c>
      <c r="C232" s="30"/>
      <c r="D232" s="30" t="s">
        <v>147</v>
      </c>
      <c r="E232" s="30" t="s">
        <v>149</v>
      </c>
      <c r="F232" s="68">
        <v>4.9599999999999998E-2</v>
      </c>
      <c r="G232" s="31">
        <v>0</v>
      </c>
      <c r="H232" s="30"/>
      <c r="I232" s="30"/>
      <c r="J232" s="30"/>
      <c r="K232" s="30"/>
      <c r="L232" s="30"/>
      <c r="M232" s="30"/>
      <c r="N232" s="29"/>
      <c r="O232" s="3">
        <v>1</v>
      </c>
    </row>
    <row r="233" spans="1:15" ht="12.75" customHeight="1" x14ac:dyDescent="0.25">
      <c r="A233" s="58"/>
      <c r="B233" s="81"/>
      <c r="C233" s="54"/>
      <c r="D233" s="54"/>
      <c r="E233" s="54"/>
      <c r="F233" s="86"/>
      <c r="G233" s="55"/>
      <c r="H233" s="54"/>
      <c r="I233" s="54"/>
      <c r="J233" s="54"/>
      <c r="K233" s="54"/>
      <c r="L233" s="54"/>
      <c r="M233" s="54"/>
      <c r="N233" s="59"/>
      <c r="O233" s="3">
        <v>1</v>
      </c>
    </row>
    <row r="234" spans="1:15" ht="12.75" customHeight="1" x14ac:dyDescent="0.25">
      <c r="A234" s="28"/>
      <c r="B234" s="29"/>
      <c r="C234" s="30"/>
      <c r="D234" s="30"/>
      <c r="E234" s="30"/>
      <c r="F234" s="31"/>
      <c r="G234" s="30"/>
      <c r="H234" s="30"/>
      <c r="I234" s="30"/>
      <c r="J234" s="30"/>
      <c r="K234" s="30"/>
      <c r="L234" s="30"/>
      <c r="M234" s="30"/>
      <c r="N234" s="29"/>
      <c r="O234" s="3">
        <v>1</v>
      </c>
    </row>
    <row r="235" spans="1:15" ht="12.75" customHeight="1" x14ac:dyDescent="0.25">
      <c r="A235" s="28"/>
      <c r="B235" s="29"/>
      <c r="C235" s="30"/>
      <c r="D235" s="30"/>
      <c r="E235" s="30"/>
      <c r="F235" s="31"/>
      <c r="G235" s="30"/>
      <c r="H235" s="30"/>
      <c r="I235" s="30"/>
      <c r="J235" s="30"/>
      <c r="K235" s="30"/>
      <c r="L235" s="30"/>
      <c r="M235" s="30"/>
      <c r="N235" s="29"/>
      <c r="O235" s="3">
        <v>1</v>
      </c>
    </row>
    <row r="236" spans="1:15" ht="12.75" customHeight="1" x14ac:dyDescent="0.25">
      <c r="A236" s="28"/>
      <c r="B236" s="29"/>
      <c r="C236" s="30"/>
      <c r="D236" s="30"/>
      <c r="E236" s="30"/>
      <c r="F236" s="31"/>
      <c r="G236" s="30"/>
      <c r="H236" s="30"/>
      <c r="I236" s="30"/>
      <c r="J236" s="30"/>
      <c r="K236" s="30"/>
      <c r="L236" s="30"/>
      <c r="M236" s="30"/>
      <c r="N236" s="29"/>
      <c r="O236" s="3">
        <v>1</v>
      </c>
    </row>
    <row r="237" spans="1:15" ht="12.75" customHeight="1" x14ac:dyDescent="0.25">
      <c r="A237" s="28"/>
      <c r="B237" s="29"/>
      <c r="C237" s="30"/>
      <c r="D237" s="30"/>
      <c r="E237" s="30"/>
      <c r="F237" s="31"/>
      <c r="G237" s="30"/>
      <c r="H237" s="30"/>
      <c r="I237" s="30"/>
      <c r="J237" s="30"/>
      <c r="K237" s="30"/>
      <c r="L237" s="30"/>
      <c r="M237" s="30"/>
      <c r="N237" s="29"/>
      <c r="O237" s="3">
        <v>1</v>
      </c>
    </row>
    <row r="238" spans="1:15" ht="12.75" customHeight="1" x14ac:dyDescent="0.25">
      <c r="A238" s="28"/>
      <c r="B238" s="29"/>
      <c r="C238" s="30"/>
      <c r="D238" s="30"/>
      <c r="E238" s="30"/>
      <c r="F238" s="31"/>
      <c r="G238" s="31"/>
      <c r="H238" s="30"/>
      <c r="I238" s="30"/>
      <c r="J238" s="30"/>
      <c r="K238" s="30"/>
      <c r="L238" s="30"/>
      <c r="M238" s="30"/>
      <c r="N238" s="32"/>
      <c r="O238" s="3">
        <v>1</v>
      </c>
    </row>
    <row r="239" spans="1:15" ht="12.75" customHeight="1" x14ac:dyDescent="0.25">
      <c r="A239" s="28"/>
      <c r="B239" s="29"/>
      <c r="C239" s="30"/>
      <c r="D239" s="30"/>
      <c r="E239" s="30"/>
      <c r="F239" s="31"/>
      <c r="G239" s="30"/>
      <c r="H239" s="30"/>
      <c r="I239" s="30"/>
      <c r="J239" s="30"/>
      <c r="K239" s="30"/>
      <c r="L239" s="30"/>
      <c r="M239" s="30"/>
      <c r="N239" s="29"/>
      <c r="O239" s="3">
        <v>1</v>
      </c>
    </row>
    <row r="240" spans="1:15" ht="12.75" customHeight="1" x14ac:dyDescent="0.25">
      <c r="A240" s="28"/>
      <c r="B240" s="29"/>
      <c r="C240" s="30"/>
      <c r="D240" s="30"/>
      <c r="E240" s="30"/>
      <c r="F240" s="31"/>
      <c r="G240" s="31"/>
      <c r="H240" s="30"/>
      <c r="I240" s="30"/>
      <c r="J240" s="30"/>
      <c r="K240" s="30"/>
      <c r="L240" s="30"/>
      <c r="M240" s="30"/>
      <c r="N240" s="32"/>
      <c r="O240" s="3">
        <v>1</v>
      </c>
    </row>
    <row r="241" spans="13:15" ht="12.75" customHeight="1" x14ac:dyDescent="0.25">
      <c r="M241" s="30"/>
      <c r="N241" s="29"/>
      <c r="O241" s="3">
        <v>1</v>
      </c>
    </row>
    <row r="242" spans="13:15" ht="12.75" customHeight="1" x14ac:dyDescent="0.25">
      <c r="M242" s="30"/>
      <c r="N242" s="32"/>
      <c r="O242" s="3">
        <v>1</v>
      </c>
    </row>
    <row r="243" spans="13:15" ht="12.75" customHeight="1" x14ac:dyDescent="0.25">
      <c r="M243" s="30"/>
      <c r="N243" s="29"/>
      <c r="O243" s="3">
        <v>1</v>
      </c>
    </row>
    <row r="244" spans="13:15" ht="12.75" customHeight="1" x14ac:dyDescent="0.25">
      <c r="M244" s="30"/>
      <c r="N244" s="32"/>
      <c r="O244" s="3">
        <v>1</v>
      </c>
    </row>
    <row r="245" spans="13:15" ht="12.75" customHeight="1" x14ac:dyDescent="0.25">
      <c r="M245" s="30"/>
      <c r="N245" s="29"/>
      <c r="O245" s="3">
        <v>1</v>
      </c>
    </row>
    <row r="246" spans="13:15" ht="12.75" customHeight="1" x14ac:dyDescent="0.25">
      <c r="M246" s="30"/>
      <c r="N246" s="32"/>
      <c r="O246" s="3">
        <v>1</v>
      </c>
    </row>
    <row r="247" spans="13:15" ht="12.75" customHeight="1" x14ac:dyDescent="0.25">
      <c r="M247" s="30"/>
      <c r="N247" s="29"/>
      <c r="O247" s="3">
        <v>1</v>
      </c>
    </row>
    <row r="248" spans="13:15" s="36" customFormat="1" ht="12.75" customHeight="1" thickBot="1" x14ac:dyDescent="0.3">
      <c r="M248" s="42"/>
      <c r="N248" s="41"/>
      <c r="O248" s="3">
        <v>1</v>
      </c>
    </row>
  </sheetData>
  <mergeCells count="16">
    <mergeCell ref="L1:M1"/>
    <mergeCell ref="N1:N2"/>
    <mergeCell ref="B1:B2"/>
    <mergeCell ref="B66:B67"/>
    <mergeCell ref="L66:M66"/>
    <mergeCell ref="N66:N67"/>
    <mergeCell ref="D1:D2"/>
    <mergeCell ref="D66:D67"/>
    <mergeCell ref="B192:B193"/>
    <mergeCell ref="L192:M192"/>
    <mergeCell ref="N192:N193"/>
    <mergeCell ref="B129:B130"/>
    <mergeCell ref="L129:M129"/>
    <mergeCell ref="N129:N130"/>
    <mergeCell ref="D129:D130"/>
    <mergeCell ref="D192:D193"/>
  </mergeCells>
  <phoneticPr fontId="2" type="noConversion"/>
  <pageMargins left="0.25" right="0.25" top="0.75" bottom="0.75" header="0.3" footer="0.3"/>
  <pageSetup paperSize="3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FB7E-2CBC-4DCE-A2A4-B2AAFD1EAA12}">
  <sheetPr>
    <pageSetUpPr fitToPage="1"/>
  </sheetPr>
  <dimension ref="A1:N57"/>
  <sheetViews>
    <sheetView view="pageBreakPreview" zoomScale="70" zoomScaleNormal="70" zoomScaleSheetLayoutView="70" workbookViewId="0">
      <pane ySplit="2" topLeftCell="A3" activePane="bottomLeft" state="frozen"/>
      <selection pane="bottomLeft" activeCell="B60" sqref="B60"/>
    </sheetView>
  </sheetViews>
  <sheetFormatPr defaultColWidth="9.140625" defaultRowHeight="15" x14ac:dyDescent="0.25"/>
  <cols>
    <col min="1" max="1" width="8.5703125" style="3" customWidth="1"/>
    <col min="2" max="2" width="43.28515625" style="3" customWidth="1"/>
    <col min="3" max="3" width="9.5703125" style="3" customWidth="1"/>
    <col min="4" max="4" width="25.140625" style="3" customWidth="1"/>
    <col min="5" max="5" width="13.85546875" style="3" customWidth="1"/>
    <col min="6" max="6" width="11.7109375" style="3" customWidth="1"/>
    <col min="7" max="7" width="11.140625" style="3" customWidth="1"/>
    <col min="8" max="10" width="10.28515625" style="3" customWidth="1"/>
    <col min="11" max="11" width="7.85546875" style="3" customWidth="1"/>
    <col min="12" max="13" width="10.5703125" style="3" customWidth="1"/>
    <col min="14" max="14" width="85.140625" style="4" customWidth="1"/>
    <col min="15" max="16384" width="9.140625" style="3"/>
  </cols>
  <sheetData>
    <row r="1" spans="1:14" ht="12.75" customHeight="1" thickBot="1" x14ac:dyDescent="0.3">
      <c r="A1" s="24" t="s">
        <v>1</v>
      </c>
      <c r="B1" s="100" t="s">
        <v>3</v>
      </c>
      <c r="C1" s="24" t="s">
        <v>4</v>
      </c>
      <c r="D1" s="24" t="s">
        <v>5</v>
      </c>
      <c r="E1" s="24" t="s">
        <v>7</v>
      </c>
      <c r="F1" s="24" t="s">
        <v>6</v>
      </c>
      <c r="G1" s="24" t="s">
        <v>17</v>
      </c>
      <c r="H1" s="24" t="s">
        <v>8</v>
      </c>
      <c r="I1" s="24" t="s">
        <v>10</v>
      </c>
      <c r="J1" s="24" t="s">
        <v>11</v>
      </c>
      <c r="K1" s="24" t="s">
        <v>12</v>
      </c>
      <c r="L1" s="101" t="s">
        <v>0</v>
      </c>
      <c r="M1" s="101"/>
      <c r="N1" s="100" t="s">
        <v>14</v>
      </c>
    </row>
    <row r="2" spans="1:14" ht="12.75" customHeight="1" thickBot="1" x14ac:dyDescent="0.3">
      <c r="A2" s="25" t="s">
        <v>2</v>
      </c>
      <c r="B2" s="100"/>
      <c r="C2" s="25" t="s">
        <v>2</v>
      </c>
      <c r="D2" s="25" t="s">
        <v>6</v>
      </c>
      <c r="E2" s="25" t="s">
        <v>1</v>
      </c>
      <c r="F2" s="25" t="s">
        <v>272</v>
      </c>
      <c r="G2" s="25" t="s">
        <v>18</v>
      </c>
      <c r="H2" s="25" t="s">
        <v>9</v>
      </c>
      <c r="I2" s="25" t="s">
        <v>9</v>
      </c>
      <c r="J2" s="25" t="s">
        <v>9</v>
      </c>
      <c r="K2" s="25" t="s">
        <v>13</v>
      </c>
      <c r="L2" s="21" t="s">
        <v>15</v>
      </c>
      <c r="M2" s="21" t="s">
        <v>16</v>
      </c>
      <c r="N2" s="100"/>
    </row>
    <row r="3" spans="1:14" ht="12.75" customHeight="1" thickBot="1" x14ac:dyDescent="0.3">
      <c r="A3" s="22" t="str">
        <f>IF('prelim rw RS000'!A3="","",'prelim rw RS000'!A3)</f>
        <v>50-SH</v>
      </c>
      <c r="B3" s="22" t="str">
        <f>IF('prelim rw RS000'!B3="","",'prelim rw RS000'!B3)</f>
        <v>DONALD POKORNY AND ANN POKORNY</v>
      </c>
      <c r="C3" s="22" t="str">
        <f>IF('prelim rw RS000'!C3="","",'prelim rw RS000'!C3)</f>
        <v>119-124</v>
      </c>
      <c r="D3" s="22" t="str">
        <f>IF('prelim rw RS000'!D3="","",'prelim rw RS000'!D3)</f>
        <v>RN 200502122,</v>
      </c>
      <c r="E3" s="22" t="str">
        <f>IF('prelim rw RS000'!E3="","",'prelim rw RS000'!E3)</f>
        <v>39-00054.000</v>
      </c>
      <c r="F3" s="22">
        <f>IF('prelim rw RS000'!F3="","",'prelim rw RS000'!F3)</f>
        <v>5.88</v>
      </c>
      <c r="G3" s="22">
        <f>IF('prelim rw RS000'!G3="","",'prelim rw RS000'!G3)</f>
        <v>0.27560000000000001</v>
      </c>
      <c r="H3" s="22">
        <f>IF('prelim rw RS000'!H3="","",'prelim rw RS000'!H3)</f>
        <v>0.47510000000000002</v>
      </c>
      <c r="I3" s="22">
        <f>IF('prelim rw RS000'!I3="","",'prelim rw RS000'!I3)</f>
        <v>0</v>
      </c>
      <c r="J3" s="22">
        <f>IF('prelim rw RS000'!J3="","",'prelim rw RS000'!J3)</f>
        <v>0.47510000000000002</v>
      </c>
      <c r="K3" s="22" t="str">
        <f>IF('prelim rw RS000'!K3="","",'prelim rw RS000'!K3)</f>
        <v/>
      </c>
      <c r="L3" s="22" t="str">
        <f>IF('prelim rw RS000'!L3="","",'prelim rw RS000'!L3)</f>
        <v/>
      </c>
      <c r="M3" s="22">
        <f>IF('prelim rw RS000'!M3="","",'prelim rw RS000'!M3)</f>
        <v>5.1292999999999997</v>
      </c>
      <c r="N3" s="23" t="str">
        <f>IF('prelim rw RS000'!N3="","",'prelim rw RS000'!N3)</f>
        <v>2 TREES TO BE REMOVED</v>
      </c>
    </row>
    <row r="4" spans="1:14" ht="12.75" customHeight="1" thickBot="1" x14ac:dyDescent="0.3">
      <c r="A4" s="22" t="str">
        <f>IF('prelim rw RS000'!A5="","",'prelim rw RS000'!A5)</f>
        <v/>
      </c>
      <c r="B4" s="22" t="str">
        <f>IF('prelim rw RS000'!B5="","",'prelim rw RS000'!B5)</f>
        <v/>
      </c>
      <c r="C4" s="22" t="str">
        <f>IF('prelim rw RS000'!C5="","",'prelim rw RS000'!C5)</f>
        <v/>
      </c>
      <c r="D4" s="22" t="str">
        <f>IF('prelim rw RS000'!D5="","",'prelim rw RS000'!D5)</f>
        <v/>
      </c>
      <c r="E4" s="22" t="str">
        <f>IF('prelim rw RS000'!E5="","",'prelim rw RS000'!E5)</f>
        <v/>
      </c>
      <c r="F4" s="22" t="str">
        <f>IF('prelim rw RS000'!F5="","",'prelim rw RS000'!F5)</f>
        <v/>
      </c>
      <c r="G4" s="22" t="str">
        <f>IF('prelim rw RS000'!G5="","",'prelim rw RS000'!G5)</f>
        <v/>
      </c>
      <c r="H4" s="22" t="str">
        <f>IF('prelim rw RS000'!H5="","",'prelim rw RS000'!H5)</f>
        <v/>
      </c>
      <c r="I4" s="22" t="str">
        <f>IF('prelim rw RS000'!I5="","",'prelim rw RS000'!I5)</f>
        <v/>
      </c>
      <c r="J4" s="22" t="str">
        <f>IF('prelim rw RS000'!J5="","",'prelim rw RS000'!J5)</f>
        <v/>
      </c>
      <c r="K4" s="22" t="str">
        <f>IF('prelim rw RS000'!K5="","",'prelim rw RS000'!K5)</f>
        <v/>
      </c>
      <c r="L4" s="22" t="str">
        <f>IF('prelim rw RS000'!L5="","",'prelim rw RS000'!L5)</f>
        <v/>
      </c>
      <c r="M4" s="22" t="str">
        <f>IF('prelim rw RS000'!M5="","",'prelim rw RS000'!M5)</f>
        <v/>
      </c>
      <c r="N4" s="23" t="str">
        <f>IF('prelim rw RS000'!N5="","",'prelim rw RS000'!N5)</f>
        <v/>
      </c>
    </row>
    <row r="5" spans="1:14" ht="12.75" customHeight="1" thickBot="1" x14ac:dyDescent="0.3">
      <c r="A5" s="22" t="str">
        <f>IF('prelim rw RS000'!A6="","",'prelim rw RS000'!A6)</f>
        <v>51-SH</v>
      </c>
      <c r="B5" s="22" t="str">
        <f>IF('prelim rw RS000'!B6="","",'prelim rw RS000'!B6)</f>
        <v xml:space="preserve">SAWMILL CREEK LLC, </v>
      </c>
      <c r="C5" s="22" t="str">
        <f>IF('prelim rw RS000'!C6="","",'prelim rw RS000'!C6)</f>
        <v>121-132</v>
      </c>
      <c r="D5" s="22" t="str">
        <f>IF('prelim rw RS000'!D6="","",'prelim rw RS000'!D6)</f>
        <v>RN 202201265</v>
      </c>
      <c r="E5" s="22" t="str">
        <f>IF('prelim rw RS000'!E6="","",'prelim rw RS000'!E6)</f>
        <v>42-01076.004</v>
      </c>
      <c r="F5" s="22">
        <f>IF('prelim rw RS000'!F6="","",'prelim rw RS000'!F6)</f>
        <v>96.518000000000001</v>
      </c>
      <c r="G5" s="22">
        <f>IF('prelim rw RS000'!G6="","",'prelim rw RS000'!G6)</f>
        <v>0.29289999999999999</v>
      </c>
      <c r="H5" s="22">
        <f>IF('prelim rw RS000'!H6="","",'prelim rw RS000'!H6)</f>
        <v>0.36299999999999999</v>
      </c>
      <c r="I5" s="22">
        <f>IF('prelim rw RS000'!I6="","",'prelim rw RS000'!I6)</f>
        <v>0</v>
      </c>
      <c r="J5" s="22">
        <f>IF('prelim rw RS000'!J6="","",'prelim rw RS000'!J6)</f>
        <v>0.36299999999999999</v>
      </c>
      <c r="K5" s="22" t="str">
        <f>IF('prelim rw RS000'!K6="","",'prelim rw RS000'!K6)</f>
        <v>(S)2</v>
      </c>
      <c r="L5" s="22">
        <f>IF('prelim rw RS000'!L6="","",'prelim rw RS000'!L6)</f>
        <v>95.862099999999998</v>
      </c>
      <c r="M5" s="22" t="str">
        <f>IF('prelim rw RS000'!M6="","",'prelim rw RS000'!M6)</f>
        <v/>
      </c>
      <c r="N5" s="23" t="str">
        <f>IF('prelim rw RS000'!N6="","",'prelim rw RS000'!N6)</f>
        <v>20 TREES TO BE REMOVED, 4 BOULDERS TO BE REMOVED, 2 SIGNS TO BE REMOVED,</v>
      </c>
    </row>
    <row r="6" spans="1:14" ht="12.75" customHeight="1" thickBot="1" x14ac:dyDescent="0.3">
      <c r="A6" s="22" t="str">
        <f>IF('prelim rw RS000'!A7="","",'prelim rw RS000'!A7)</f>
        <v/>
      </c>
      <c r="B6" s="22" t="str">
        <f>IF('prelim rw RS000'!B7="","",'prelim rw RS000'!B7)</f>
        <v>AN OHIO LIMITED LIABILITY COMPANY</v>
      </c>
      <c r="C6" s="22" t="str">
        <f>IF('prelim rw RS000'!C7="","",'prelim rw RS000'!C7)</f>
        <v/>
      </c>
      <c r="D6" s="22" t="str">
        <f>IF('prelim rw RS000'!D7="","",'prelim rw RS000'!D7)</f>
        <v>RN 202202477</v>
      </c>
      <c r="E6" s="22" t="str">
        <f>IF('prelim rw RS000'!E7="","",'prelim rw RS000'!E7)</f>
        <v>42-01076.001</v>
      </c>
      <c r="F6" s="22">
        <f>IF('prelim rw RS000'!F7="","",'prelim rw RS000'!F7)</f>
        <v>5.5353000000000003</v>
      </c>
      <c r="G6" s="22">
        <f>IF('prelim rw RS000'!G7="","",'prelim rw RS000'!G7)</f>
        <v>0.14979999999999999</v>
      </c>
      <c r="H6" s="22">
        <f>IF('prelim rw RS000'!H7="","",'prelim rw RS000'!H7)</f>
        <v>0.22720000000000001</v>
      </c>
      <c r="I6" s="22">
        <f>IF('prelim rw RS000'!I7="","",'prelim rw RS000'!I7)</f>
        <v>0</v>
      </c>
      <c r="J6" s="22">
        <f>IF('prelim rw RS000'!J7="","",'prelim rw RS000'!J7)</f>
        <v>0.22720000000000001</v>
      </c>
      <c r="K6" s="22" t="str">
        <f>IF('prelim rw RS000'!K7="","",'prelim rw RS000'!K7)</f>
        <v>(S)2</v>
      </c>
      <c r="L6" s="22">
        <f>IF('prelim rw RS000'!L7="","",'prelim rw RS000'!L7)</f>
        <v>5.1583000000000006</v>
      </c>
      <c r="M6" s="22" t="str">
        <f>IF('prelim rw RS000'!M7="","",'prelim rw RS000'!M7)</f>
        <v/>
      </c>
      <c r="N6" s="23" t="str">
        <f>IF('prelim rw RS000'!N7="","",'prelim rw RS000'!N7)</f>
        <v>2 TEMP SIGN POSTS TO BE REMOVED, 2 LANDSCAPE BEDS WITH SIGNS TO BE REMOVED,</v>
      </c>
    </row>
    <row r="7" spans="1:14" ht="12.75" customHeight="1" thickBot="1" x14ac:dyDescent="0.3">
      <c r="A7" s="22" t="str">
        <f>IF('prelim rw RS000'!A8="","",'prelim rw RS000'!A8)</f>
        <v/>
      </c>
      <c r="B7" s="22" t="str">
        <f>IF('prelim rw RS000'!B8="","",'prelim rw RS000'!B8)</f>
        <v/>
      </c>
      <c r="C7" s="22" t="str">
        <f>IF('prelim rw RS000'!C8="","",'prelim rw RS000'!C8)</f>
        <v/>
      </c>
      <c r="D7" s="22" t="str">
        <f>IF('prelim rw RS000'!D8="","",'prelim rw RS000'!D8)</f>
        <v>RN 202202477</v>
      </c>
      <c r="E7" s="22" t="str">
        <f>IF('prelim rw RS000'!E8="","",'prelim rw RS000'!E8)</f>
        <v>42-00553.001</v>
      </c>
      <c r="F7" s="22">
        <f>IF('prelim rw RS000'!F8="","",'prelim rw RS000'!F8)</f>
        <v>3.1236999999999999</v>
      </c>
      <c r="G7" s="22">
        <f>IF('prelim rw RS000'!G8="","",'prelim rw RS000'!G8)</f>
        <v>0</v>
      </c>
      <c r="H7" s="22">
        <f>IF('prelim rw RS000'!H8="","",'prelim rw RS000'!H8)</f>
        <v>0.3881</v>
      </c>
      <c r="I7" s="22">
        <f>IF('prelim rw RS000'!I8="","",'prelim rw RS000'!I8)</f>
        <v>0</v>
      </c>
      <c r="J7" s="22">
        <f>IF('prelim rw RS000'!J8="","",'prelim rw RS000'!J8)</f>
        <v>0.3881</v>
      </c>
      <c r="K7" s="22" t="str">
        <f>IF('prelim rw RS000'!K8="","",'prelim rw RS000'!K8)</f>
        <v/>
      </c>
      <c r="L7" s="22">
        <f>IF('prelim rw RS000'!L8="","",'prelim rw RS000'!L8)</f>
        <v>2.7355999999999998</v>
      </c>
      <c r="M7" s="22" t="str">
        <f>IF('prelim rw RS000'!M8="","",'prelim rw RS000'!M8)</f>
        <v/>
      </c>
      <c r="N7" s="23" t="str">
        <f>IF('prelim rw RS000'!N8="","",'prelim rw RS000'!N8)</f>
        <v>12" CONCRETE PIPE TO BE REMOVED, INSTALLATION OF 12" STORM PIPE,</v>
      </c>
    </row>
    <row r="8" spans="1:14" ht="12.75" customHeight="1" thickBot="1" x14ac:dyDescent="0.3">
      <c r="A8" s="22" t="str">
        <f>IF('prelim rw RS000'!A9="","",'prelim rw RS000'!A9)</f>
        <v/>
      </c>
      <c r="B8" s="22" t="str">
        <f>IF('prelim rw RS000'!B9="","",'prelim rw RS000'!B9)</f>
        <v/>
      </c>
      <c r="C8" s="22" t="str">
        <f>IF('prelim rw RS000'!C9="","",'prelim rw RS000'!C9)</f>
        <v/>
      </c>
      <c r="D8" s="22" t="str">
        <f>IF('prelim rw RS000'!D9="","",'prelim rw RS000'!D9)</f>
        <v>RN 202202477</v>
      </c>
      <c r="E8" s="22" t="str">
        <f>IF('prelim rw RS000'!E9="","",'prelim rw RS000'!E9)</f>
        <v>42-00859.002</v>
      </c>
      <c r="F8" s="22">
        <f>IF('prelim rw RS000'!F9="","",'prelim rw RS000'!F9)</f>
        <v>16.8598</v>
      </c>
      <c r="G8" s="22">
        <f>IF('prelim rw RS000'!G9="","",'prelim rw RS000'!G9)</f>
        <v>0.3256</v>
      </c>
      <c r="H8" s="22">
        <f>IF('prelim rw RS000'!H9="","",'prelim rw RS000'!H9)</f>
        <v>0.28120000000000001</v>
      </c>
      <c r="I8" s="22">
        <f>IF('prelim rw RS000'!I9="","",'prelim rw RS000'!I9)</f>
        <v>0</v>
      </c>
      <c r="J8" s="22">
        <f>IF('prelim rw RS000'!J9="","",'prelim rw RS000'!J9)</f>
        <v>0.28120000000000001</v>
      </c>
      <c r="K8" s="22" t="str">
        <f>IF('prelim rw RS000'!K9="","",'prelim rw RS000'!K9)</f>
        <v/>
      </c>
      <c r="L8" s="22">
        <f>IF('prelim rw RS000'!L9="","",'prelim rw RS000'!L9)</f>
        <v>16.253</v>
      </c>
      <c r="M8" s="22" t="str">
        <f>IF('prelim rw RS000'!M9="","",'prelim rw RS000'!M9)</f>
        <v/>
      </c>
      <c r="N8" s="23" t="str">
        <f>IF('prelim rw RS000'!N9="","",'prelim rw RS000'!N9)</f>
        <v>3 BOULDERS TO BE REMOVED</v>
      </c>
    </row>
    <row r="9" spans="1:14" ht="12.75" customHeight="1" thickBot="1" x14ac:dyDescent="0.3">
      <c r="A9" s="22" t="str">
        <f>IF('prelim rw RS000'!A10="","",'prelim rw RS000'!A10)</f>
        <v/>
      </c>
      <c r="B9" s="22" t="str">
        <f>IF('prelim rw RS000'!B10="","",'prelim rw RS000'!B10)</f>
        <v/>
      </c>
      <c r="C9" s="22" t="str">
        <f>IF('prelim rw RS000'!C10="","",'prelim rw RS000'!C10)</f>
        <v/>
      </c>
      <c r="D9" s="22" t="str">
        <f>IF('prelim rw RS000'!D10="","",'prelim rw RS000'!D10)</f>
        <v>RN 202202477</v>
      </c>
      <c r="E9" s="22" t="str">
        <f>IF('prelim rw RS000'!E10="","",'prelim rw RS000'!E10)</f>
        <v>42-01076.005</v>
      </c>
      <c r="F9" s="22">
        <f>IF('prelim rw RS000'!F10="","",'prelim rw RS000'!F10)</f>
        <v>2.5830000000000002</v>
      </c>
      <c r="G9" s="22">
        <f>IF('prelim rw RS000'!G10="","",'prelim rw RS000'!G10)</f>
        <v>0</v>
      </c>
      <c r="H9" s="22" t="str">
        <f>IF('prelim rw RS000'!H10="","",'prelim rw RS000'!H10)</f>
        <v/>
      </c>
      <c r="I9" s="22" t="str">
        <f>IF('prelim rw RS000'!I10="","",'prelim rw RS000'!I10)</f>
        <v/>
      </c>
      <c r="J9" s="22" t="str">
        <f>IF('prelim rw RS000'!J10="","",'prelim rw RS000'!J10)</f>
        <v/>
      </c>
      <c r="K9" s="22" t="str">
        <f>IF('prelim rw RS000'!K10="","",'prelim rw RS000'!K10)</f>
        <v/>
      </c>
      <c r="L9" s="22">
        <f>IF('prelim rw RS000'!L10="","",'prelim rw RS000'!L10)</f>
        <v>2.5830000000000002</v>
      </c>
      <c r="M9" s="22" t="str">
        <f>IF('prelim rw RS000'!M10="","",'prelim rw RS000'!M10)</f>
        <v/>
      </c>
      <c r="N9" s="23" t="str">
        <f>IF('prelim rw RS000'!N10="","",'prelim rw RS000'!N10)</f>
        <v>SEE SHEETS 120, 122, 124, 126, 128, 130, AND 132 FOR EASEMENT OVERLAP</v>
      </c>
    </row>
    <row r="10" spans="1:14" ht="12.75" customHeight="1" thickBot="1" x14ac:dyDescent="0.3">
      <c r="A10" s="22" t="str">
        <f>IF('prelim rw RS000'!A11="","",'prelim rw RS000'!A11)</f>
        <v/>
      </c>
      <c r="B10" s="22" t="str">
        <f>IF('prelim rw RS000'!B11="","",'prelim rw RS000'!B11)</f>
        <v/>
      </c>
      <c r="C10" s="22" t="str">
        <f>IF('prelim rw RS000'!C11="","",'prelim rw RS000'!C11)</f>
        <v/>
      </c>
      <c r="D10" s="22" t="str">
        <f>IF('prelim rw RS000'!D11="","",'prelim rw RS000'!D11)</f>
        <v>RN 202202477</v>
      </c>
      <c r="E10" s="22" t="str">
        <f>IF('prelim rw RS000'!E11="","",'prelim rw RS000'!E11)</f>
        <v>42-00827.001</v>
      </c>
      <c r="F10" s="22">
        <f>IF('prelim rw RS000'!F11="","",'prelim rw RS000'!F11)</f>
        <v>16.1983</v>
      </c>
      <c r="G10" s="22">
        <f>IF('prelim rw RS000'!G11="","",'prelim rw RS000'!G11)</f>
        <v>0</v>
      </c>
      <c r="H10" s="22" t="str">
        <f>IF('prelim rw RS000'!H11="","",'prelim rw RS000'!H11)</f>
        <v/>
      </c>
      <c r="I10" s="22" t="str">
        <f>IF('prelim rw RS000'!I11="","",'prelim rw RS000'!I11)</f>
        <v/>
      </c>
      <c r="J10" s="22" t="str">
        <f>IF('prelim rw RS000'!J11="","",'prelim rw RS000'!J11)</f>
        <v/>
      </c>
      <c r="K10" s="22" t="str">
        <f>IF('prelim rw RS000'!K11="","",'prelim rw RS000'!K11)</f>
        <v/>
      </c>
      <c r="L10" s="22">
        <f>IF('prelim rw RS000'!L11="","",'prelim rw RS000'!L11)</f>
        <v>16.1983</v>
      </c>
      <c r="M10" s="22" t="str">
        <f>IF('prelim rw RS000'!M11="","",'prelim rw RS000'!M11)</f>
        <v/>
      </c>
      <c r="N10" s="23" t="str">
        <f>IF('prelim rw RS000'!N11="","",'prelim rw RS000'!N11)</f>
        <v/>
      </c>
    </row>
    <row r="11" spans="1:14" ht="12.75" customHeight="1" thickBot="1" x14ac:dyDescent="0.3">
      <c r="A11" s="22" t="str">
        <f>IF('prelim rw RS000'!A12="","",'prelim rw RS000'!A12)</f>
        <v/>
      </c>
      <c r="B11" s="22" t="str">
        <f>IF('prelim rw RS000'!B12="","",'prelim rw RS000'!B12)</f>
        <v/>
      </c>
      <c r="C11" s="22" t="str">
        <f>IF('prelim rw RS000'!C12="","",'prelim rw RS000'!C12)</f>
        <v/>
      </c>
      <c r="D11" s="22" t="str">
        <f>IF('prelim rw RS000'!D12="","",'prelim rw RS000'!D12)</f>
        <v>RN 202202477</v>
      </c>
      <c r="E11" s="22" t="str">
        <f>IF('prelim rw RS000'!E12="","",'prelim rw RS000'!E12)</f>
        <v>42-00864.002</v>
      </c>
      <c r="F11" s="22">
        <f>IF('prelim rw RS000'!F12="","",'prelim rw RS000'!F12)</f>
        <v>0.38</v>
      </c>
      <c r="G11" s="22">
        <f>IF('prelim rw RS000'!G12="","",'prelim rw RS000'!G12)</f>
        <v>0</v>
      </c>
      <c r="H11" s="22" t="str">
        <f>IF('prelim rw RS000'!H12="","",'prelim rw RS000'!H12)</f>
        <v/>
      </c>
      <c r="I11" s="22" t="str">
        <f>IF('prelim rw RS000'!I12="","",'prelim rw RS000'!I12)</f>
        <v/>
      </c>
      <c r="J11" s="22" t="str">
        <f>IF('prelim rw RS000'!J12="","",'prelim rw RS000'!J12)</f>
        <v/>
      </c>
      <c r="K11" s="22" t="str">
        <f>IF('prelim rw RS000'!K12="","",'prelim rw RS000'!K12)</f>
        <v/>
      </c>
      <c r="L11" s="22">
        <f>IF('prelim rw RS000'!L12="","",'prelim rw RS000'!L12)</f>
        <v>0.38</v>
      </c>
      <c r="M11" s="22" t="str">
        <f>IF('prelim rw RS000'!M12="","",'prelim rw RS000'!M12)</f>
        <v/>
      </c>
      <c r="N11" s="23" t="str">
        <f>IF('prelim rw RS000'!N12="","",'prelim rw RS000'!N12)</f>
        <v/>
      </c>
    </row>
    <row r="12" spans="1:14" ht="12.75" customHeight="1" thickBot="1" x14ac:dyDescent="0.3">
      <c r="A12" s="22" t="str">
        <f>IF('prelim rw RS000'!A13="","",'prelim rw RS000'!A13)</f>
        <v/>
      </c>
      <c r="B12" s="22" t="str">
        <f>IF('prelim rw RS000'!B13="","",'prelim rw RS000'!B13)</f>
        <v/>
      </c>
      <c r="C12" s="22" t="str">
        <f>IF('prelim rw RS000'!C13="","",'prelim rw RS000'!C13)</f>
        <v/>
      </c>
      <c r="D12" s="22" t="str">
        <f>IF('prelim rw RS000'!D13="","",'prelim rw RS000'!D13)</f>
        <v>RN 202202477</v>
      </c>
      <c r="E12" s="22" t="str">
        <f>IF('prelim rw RS000'!E13="","",'prelim rw RS000'!E13)</f>
        <v>42-00864.003</v>
      </c>
      <c r="F12" s="22">
        <f>IF('prelim rw RS000'!F13="","",'prelim rw RS000'!F13)</f>
        <v>4.4737</v>
      </c>
      <c r="G12" s="22">
        <f>IF('prelim rw RS000'!G13="","",'prelim rw RS000'!G13)</f>
        <v>0</v>
      </c>
      <c r="H12" s="22" t="str">
        <f>IF('prelim rw RS000'!H13="","",'prelim rw RS000'!H13)</f>
        <v/>
      </c>
      <c r="I12" s="22" t="str">
        <f>IF('prelim rw RS000'!I13="","",'prelim rw RS000'!I13)</f>
        <v/>
      </c>
      <c r="J12" s="22" t="str">
        <f>IF('prelim rw RS000'!J13="","",'prelim rw RS000'!J13)</f>
        <v/>
      </c>
      <c r="K12" s="22" t="str">
        <f>IF('prelim rw RS000'!K13="","",'prelim rw RS000'!K13)</f>
        <v/>
      </c>
      <c r="L12" s="22">
        <f>IF('prelim rw RS000'!L13="","",'prelim rw RS000'!L13)</f>
        <v>4.4737</v>
      </c>
      <c r="M12" s="22" t="str">
        <f>IF('prelim rw RS000'!M13="","",'prelim rw RS000'!M13)</f>
        <v/>
      </c>
      <c r="N12" s="23" t="str">
        <f>IF('prelim rw RS000'!N13="","",'prelim rw RS000'!N13)</f>
        <v/>
      </c>
    </row>
    <row r="13" spans="1:14" ht="12.75" customHeight="1" thickBot="1" x14ac:dyDescent="0.3">
      <c r="A13" s="22" t="str">
        <f>IF('prelim rw RS000'!A14="","",'prelim rw RS000'!A14)</f>
        <v/>
      </c>
      <c r="B13" s="22" t="str">
        <f>IF('prelim rw RS000'!B14="","",'prelim rw RS000'!B14)</f>
        <v/>
      </c>
      <c r="C13" s="22" t="str">
        <f>IF('prelim rw RS000'!C14="","",'prelim rw RS000'!C14)</f>
        <v/>
      </c>
      <c r="D13" s="22" t="str">
        <f>IF('prelim rw RS000'!D14="","",'prelim rw RS000'!D14)</f>
        <v>RN 202202477</v>
      </c>
      <c r="E13" s="22" t="str">
        <f>IF('prelim rw RS000'!E14="","",'prelim rw RS000'!E14)</f>
        <v>42-00864.001</v>
      </c>
      <c r="F13" s="22">
        <f>IF('prelim rw RS000'!F14="","",'prelim rw RS000'!F14)</f>
        <v>7.82</v>
      </c>
      <c r="G13" s="22">
        <f>IF('prelim rw RS000'!G14="","",'prelim rw RS000'!G14)</f>
        <v>0</v>
      </c>
      <c r="H13" s="22" t="str">
        <f>IF('prelim rw RS000'!H14="","",'prelim rw RS000'!H14)</f>
        <v/>
      </c>
      <c r="I13" s="22" t="str">
        <f>IF('prelim rw RS000'!I14="","",'prelim rw RS000'!I14)</f>
        <v/>
      </c>
      <c r="J13" s="22" t="str">
        <f>IF('prelim rw RS000'!J14="","",'prelim rw RS000'!J14)</f>
        <v/>
      </c>
      <c r="K13" s="22" t="str">
        <f>IF('prelim rw RS000'!K14="","",'prelim rw RS000'!K14)</f>
        <v/>
      </c>
      <c r="L13" s="22">
        <f>IF('prelim rw RS000'!L14="","",'prelim rw RS000'!L14)</f>
        <v>7.82</v>
      </c>
      <c r="M13" s="22" t="str">
        <f>IF('prelim rw RS000'!M14="","",'prelim rw RS000'!M14)</f>
        <v/>
      </c>
      <c r="N13" s="23" t="str">
        <f>IF('prelim rw RS000'!N14="","",'prelim rw RS000'!N14)</f>
        <v/>
      </c>
    </row>
    <row r="14" spans="1:14" ht="12.75" customHeight="1" thickBot="1" x14ac:dyDescent="0.3">
      <c r="A14" s="22" t="str">
        <f>IF('prelim rw RS000'!A15="","",'prelim rw RS000'!A15)</f>
        <v/>
      </c>
      <c r="B14" s="22" t="str">
        <f>IF('prelim rw RS000'!B15="","",'prelim rw RS000'!B15)</f>
        <v/>
      </c>
      <c r="C14" s="22" t="str">
        <f>IF('prelim rw RS000'!C15="","",'prelim rw RS000'!C15)</f>
        <v/>
      </c>
      <c r="D14" s="22" t="str">
        <f>IF('prelim rw RS000'!D15="","",'prelim rw RS000'!D15)</f>
        <v>RN 202201262</v>
      </c>
      <c r="E14" s="22" t="str">
        <f>IF('prelim rw RS000'!E15="","",'prelim rw RS000'!E15)</f>
        <v>42-01076.011</v>
      </c>
      <c r="F14" s="22">
        <f>IF('prelim rw RS000'!F15="","",'prelim rw RS000'!F15)</f>
        <v>6.7900000000000002E-2</v>
      </c>
      <c r="G14" s="22">
        <f>IF('prelim rw RS000'!G15="","",'prelim rw RS000'!G15)</f>
        <v>0</v>
      </c>
      <c r="H14" s="22" t="str">
        <f>IF('prelim rw RS000'!H15="","",'prelim rw RS000'!H15)</f>
        <v/>
      </c>
      <c r="I14" s="22" t="str">
        <f>IF('prelim rw RS000'!I15="","",'prelim rw RS000'!I15)</f>
        <v/>
      </c>
      <c r="J14" s="22" t="str">
        <f>IF('prelim rw RS000'!J15="","",'prelim rw RS000'!J15)</f>
        <v/>
      </c>
      <c r="K14" s="22" t="str">
        <f>IF('prelim rw RS000'!K15="","",'prelim rw RS000'!K15)</f>
        <v/>
      </c>
      <c r="L14" s="22">
        <f>IF('prelim rw RS000'!L15="","",'prelim rw RS000'!L15)</f>
        <v>6.7900000000000002E-2</v>
      </c>
      <c r="M14" s="22" t="str">
        <f>IF('prelim rw RS000'!M15="","",'prelim rw RS000'!M15)</f>
        <v/>
      </c>
      <c r="N14" s="23" t="str">
        <f>IF('prelim rw RS000'!N15="","",'prelim rw RS000'!N15)</f>
        <v/>
      </c>
    </row>
    <row r="15" spans="1:14" ht="12.75" customHeight="1" thickBot="1" x14ac:dyDescent="0.3">
      <c r="A15" s="22" t="str">
        <f>IF('prelim rw RS000'!A16="","",'prelim rw RS000'!A16)</f>
        <v/>
      </c>
      <c r="B15" s="22" t="str">
        <f>IF('prelim rw RS000'!B16="","",'prelim rw RS000'!B16)</f>
        <v/>
      </c>
      <c r="C15" s="22" t="str">
        <f>IF('prelim rw RS000'!C16="","",'prelim rw RS000'!C16)</f>
        <v/>
      </c>
      <c r="D15" s="22" t="str">
        <f>IF('prelim rw RS000'!D16="","",'prelim rw RS000'!D16)</f>
        <v>RN 202202477</v>
      </c>
      <c r="E15" s="22" t="str">
        <f>IF('prelim rw RS000'!E16="","",'prelim rw RS000'!E16)</f>
        <v>42-01076.029</v>
      </c>
      <c r="F15" s="22">
        <f>IF('prelim rw RS000'!F16="","",'prelim rw RS000'!F16)</f>
        <v>27.738499999999998</v>
      </c>
      <c r="G15" s="22">
        <f>IF('prelim rw RS000'!G16="","",'prelim rw RS000'!G16)</f>
        <v>0</v>
      </c>
      <c r="H15" s="22" t="str">
        <f>IF('prelim rw RS000'!H16="","",'prelim rw RS000'!H16)</f>
        <v/>
      </c>
      <c r="I15" s="22" t="str">
        <f>IF('prelim rw RS000'!I16="","",'prelim rw RS000'!I16)</f>
        <v/>
      </c>
      <c r="J15" s="22" t="str">
        <f>IF('prelim rw RS000'!J16="","",'prelim rw RS000'!J16)</f>
        <v/>
      </c>
      <c r="K15" s="22" t="str">
        <f>IF('prelim rw RS000'!K16="","",'prelim rw RS000'!K16)</f>
        <v/>
      </c>
      <c r="L15" s="22">
        <f>IF('prelim rw RS000'!L16="","",'prelim rw RS000'!L16)</f>
        <v>27.738499999999998</v>
      </c>
      <c r="M15" s="22" t="str">
        <f>IF('prelim rw RS000'!M16="","",'prelim rw RS000'!M16)</f>
        <v/>
      </c>
      <c r="N15" s="23" t="str">
        <f>IF('prelim rw RS000'!N16="","",'prelim rw RS000'!N16)</f>
        <v/>
      </c>
    </row>
    <row r="16" spans="1:14" ht="12.75" customHeight="1" thickBot="1" x14ac:dyDescent="0.3">
      <c r="A16" s="22" t="str">
        <f>IF('prelim rw RS000'!A17="","",'prelim rw RS000'!A17)</f>
        <v/>
      </c>
      <c r="B16" s="22" t="str">
        <f>IF('prelim rw RS000'!B17="","",'prelim rw RS000'!B17)</f>
        <v/>
      </c>
      <c r="C16" s="22" t="str">
        <f>IF('prelim rw RS000'!C17="","",'prelim rw RS000'!C17)</f>
        <v/>
      </c>
      <c r="D16" s="22" t="str">
        <f>IF('prelim rw RS000'!D17="","",'prelim rw RS000'!D17)</f>
        <v>RN 202201265</v>
      </c>
      <c r="E16" s="22" t="str">
        <f>IF('prelim rw RS000'!E17="","",'prelim rw RS000'!E17)</f>
        <v>42-01076.017</v>
      </c>
      <c r="F16" s="22">
        <f>IF('prelim rw RS000'!F17="","",'prelim rw RS000'!F17)</f>
        <v>0.22520000000000001</v>
      </c>
      <c r="G16" s="22">
        <f>IF('prelim rw RS000'!G17="","",'prelim rw RS000'!G17)</f>
        <v>0</v>
      </c>
      <c r="H16" s="22" t="str">
        <f>IF('prelim rw RS000'!H17="","",'prelim rw RS000'!H17)</f>
        <v/>
      </c>
      <c r="I16" s="22" t="str">
        <f>IF('prelim rw RS000'!I17="","",'prelim rw RS000'!I17)</f>
        <v/>
      </c>
      <c r="J16" s="22" t="str">
        <f>IF('prelim rw RS000'!J17="","",'prelim rw RS000'!J17)</f>
        <v/>
      </c>
      <c r="K16" s="22" t="str">
        <f>IF('prelim rw RS000'!K17="","",'prelim rw RS000'!K17)</f>
        <v/>
      </c>
      <c r="L16" s="22">
        <f>IF('prelim rw RS000'!L17="","",'prelim rw RS000'!L17)</f>
        <v>0.22520000000000001</v>
      </c>
      <c r="M16" s="22" t="str">
        <f>IF('prelim rw RS000'!M17="","",'prelim rw RS000'!M17)</f>
        <v/>
      </c>
      <c r="N16" s="23" t="str">
        <f>IF('prelim rw RS000'!N17="","",'prelim rw RS000'!N17)</f>
        <v/>
      </c>
    </row>
    <row r="17" spans="1:14" ht="12.75" customHeight="1" thickBot="1" x14ac:dyDescent="0.3">
      <c r="A17" s="22" t="str">
        <f>IF('prelim rw RS000'!A18="","",'prelim rw RS000'!A18)</f>
        <v/>
      </c>
      <c r="B17" s="22" t="str">
        <f>IF('prelim rw RS000'!B18="","",'prelim rw RS000'!B18)</f>
        <v/>
      </c>
      <c r="C17" s="22" t="str">
        <f>IF('prelim rw RS000'!C18="","",'prelim rw RS000'!C18)</f>
        <v/>
      </c>
      <c r="D17" s="22" t="str">
        <f>IF('prelim rw RS000'!D18="","",'prelim rw RS000'!D18)</f>
        <v>RN 202202477</v>
      </c>
      <c r="E17" s="22" t="str">
        <f>IF('prelim rw RS000'!E18="","",'prelim rw RS000'!E18)</f>
        <v>42-00859.001</v>
      </c>
      <c r="F17" s="22">
        <f>IF('prelim rw RS000'!F18="","",'prelim rw RS000'!F18)</f>
        <v>0.25669999999999998</v>
      </c>
      <c r="G17" s="22">
        <f>IF('prelim rw RS000'!G18="","",'prelim rw RS000'!G18)</f>
        <v>0</v>
      </c>
      <c r="H17" s="22" t="str">
        <f>IF('prelim rw RS000'!H18="","",'prelim rw RS000'!H18)</f>
        <v/>
      </c>
      <c r="I17" s="22" t="str">
        <f>IF('prelim rw RS000'!I18="","",'prelim rw RS000'!I18)</f>
        <v/>
      </c>
      <c r="J17" s="22" t="str">
        <f>IF('prelim rw RS000'!J18="","",'prelim rw RS000'!J18)</f>
        <v/>
      </c>
      <c r="K17" s="22" t="str">
        <f>IF('prelim rw RS000'!K18="","",'prelim rw RS000'!K18)</f>
        <v/>
      </c>
      <c r="L17" s="22">
        <f>IF('prelim rw RS000'!L18="","",'prelim rw RS000'!L18)</f>
        <v>0.25669999999999998</v>
      </c>
      <c r="M17" s="22" t="str">
        <f>IF('prelim rw RS000'!M18="","",'prelim rw RS000'!M18)</f>
        <v/>
      </c>
      <c r="N17" s="23" t="str">
        <f>IF('prelim rw RS000'!N18="","",'prelim rw RS000'!N18)</f>
        <v/>
      </c>
    </row>
    <row r="18" spans="1:14" ht="12.75" customHeight="1" thickBot="1" x14ac:dyDescent="0.3">
      <c r="A18" s="22" t="str">
        <f>IF('prelim rw RS000'!A19="","",'prelim rw RS000'!A19)</f>
        <v/>
      </c>
      <c r="B18" s="22" t="str">
        <f>IF('prelim rw RS000'!B19="","",'prelim rw RS000'!B19)</f>
        <v>TOTAL</v>
      </c>
      <c r="C18" s="22" t="str">
        <f>IF('prelim rw RS000'!C19="","",'prelim rw RS000'!C19)</f>
        <v/>
      </c>
      <c r="D18" s="22" t="str">
        <f>IF('prelim rw RS000'!D19="","",'prelim rw RS000'!D19)</f>
        <v/>
      </c>
      <c r="E18" s="22" t="str">
        <f>IF('prelim rw RS000'!E19="","",'prelim rw RS000'!E19)</f>
        <v/>
      </c>
      <c r="F18" s="22">
        <f>IF('prelim rw RS000'!F19="","",'prelim rw RS000'!F19)</f>
        <v>181.78009999999998</v>
      </c>
      <c r="G18" s="22">
        <f>IF('prelim rw RS000'!G19="","",'prelim rw RS000'!G19)</f>
        <v>1.0438999999999998</v>
      </c>
      <c r="H18" s="22">
        <f>IF('prelim rw RS000'!H19="","",'prelim rw RS000'!H19)</f>
        <v>1.2595000000000001</v>
      </c>
      <c r="I18" s="22">
        <f>IF('prelim rw RS000'!I19="","",'prelim rw RS000'!I19)</f>
        <v>0</v>
      </c>
      <c r="J18" s="22">
        <f>IF('prelim rw RS000'!J19="","",'prelim rw RS000'!J19)</f>
        <v>1.2595000000000001</v>
      </c>
      <c r="K18" s="22" t="str">
        <f>IF('prelim rw RS000'!K19="","",'prelim rw RS000'!K19)</f>
        <v/>
      </c>
      <c r="L18" s="22">
        <f>IF('prelim rw RS000'!L19="","",'prelim rw RS000'!L19)</f>
        <v>179.75229999999999</v>
      </c>
      <c r="M18" s="22" t="str">
        <f>IF('prelim rw RS000'!M19="","",'prelim rw RS000'!M19)</f>
        <v/>
      </c>
      <c r="N18" s="23" t="str">
        <f>IF('prelim rw RS000'!N19="","",'prelim rw RS000'!N19)</f>
        <v/>
      </c>
    </row>
    <row r="19" spans="1:14" ht="12.75" customHeight="1" thickBot="1" x14ac:dyDescent="0.3">
      <c r="A19" s="22" t="e">
        <f>IF('prelim rw RS000'!#REF!="","",'prelim rw RS000'!#REF!)</f>
        <v>#REF!</v>
      </c>
      <c r="B19" s="22" t="e">
        <f>IF('prelim rw RS000'!#REF!="","",'prelim rw RS000'!#REF!)</f>
        <v>#REF!</v>
      </c>
      <c r="C19" s="22" t="e">
        <f>IF('prelim rw RS000'!#REF!="","",'prelim rw RS000'!#REF!)</f>
        <v>#REF!</v>
      </c>
      <c r="D19" s="22" t="e">
        <f>IF('prelim rw RS000'!#REF!="","",'prelim rw RS000'!#REF!)</f>
        <v>#REF!</v>
      </c>
      <c r="E19" s="22" t="e">
        <f>IF('prelim rw RS000'!#REF!="","",'prelim rw RS000'!#REF!)</f>
        <v>#REF!</v>
      </c>
      <c r="F19" s="22" t="e">
        <f>IF('prelim rw RS000'!#REF!="","",'prelim rw RS000'!#REF!)</f>
        <v>#REF!</v>
      </c>
      <c r="G19" s="22" t="e">
        <f>IF('prelim rw RS000'!#REF!="","",'prelim rw RS000'!#REF!)</f>
        <v>#REF!</v>
      </c>
      <c r="H19" s="22" t="e">
        <f>IF('prelim rw RS000'!#REF!="","",'prelim rw RS000'!#REF!)</f>
        <v>#REF!</v>
      </c>
      <c r="I19" s="22" t="e">
        <f>IF('prelim rw RS000'!#REF!="","",'prelim rw RS000'!#REF!)</f>
        <v>#REF!</v>
      </c>
      <c r="J19" s="22" t="e">
        <f>IF('prelim rw RS000'!#REF!="","",'prelim rw RS000'!#REF!)</f>
        <v>#REF!</v>
      </c>
      <c r="K19" s="22" t="e">
        <f>IF('prelim rw RS000'!#REF!="","",'prelim rw RS000'!#REF!)</f>
        <v>#REF!</v>
      </c>
      <c r="L19" s="22" t="e">
        <f>IF('prelim rw RS000'!#REF!="","",'prelim rw RS000'!#REF!)</f>
        <v>#REF!</v>
      </c>
      <c r="M19" s="22" t="e">
        <f>IF('prelim rw RS000'!#REF!="","",'prelim rw RS000'!#REF!)</f>
        <v>#REF!</v>
      </c>
      <c r="N19" s="23" t="e">
        <f>IF('prelim rw RS000'!#REF!="","",'prelim rw RS000'!#REF!)</f>
        <v>#REF!</v>
      </c>
    </row>
    <row r="20" spans="1:14" ht="12.75" customHeight="1" thickBot="1" x14ac:dyDescent="0.3">
      <c r="A20" s="22" t="str">
        <f>IF('prelim rw RS000'!A20="","",'prelim rw RS000'!A20)</f>
        <v/>
      </c>
      <c r="B20" s="22" t="str">
        <f>IF('prelim rw RS000'!B20="","",'prelim rw RS000'!B20)</f>
        <v/>
      </c>
      <c r="C20" s="22" t="str">
        <f>IF('prelim rw RS000'!C20="","",'prelim rw RS000'!C20)</f>
        <v/>
      </c>
      <c r="D20" s="22" t="str">
        <f>IF('prelim rw RS000'!D20="","",'prelim rw RS000'!D20)</f>
        <v/>
      </c>
      <c r="E20" s="22" t="str">
        <f>IF('prelim rw RS000'!E20="","",'prelim rw RS000'!E20)</f>
        <v/>
      </c>
      <c r="F20" s="22" t="str">
        <f>IF('prelim rw RS000'!F20="","",'prelim rw RS000'!F20)</f>
        <v/>
      </c>
      <c r="G20" s="22" t="str">
        <f>IF('prelim rw RS000'!G20="","",'prelim rw RS000'!G20)</f>
        <v/>
      </c>
      <c r="H20" s="22" t="str">
        <f>IF('prelim rw RS000'!H20="","",'prelim rw RS000'!H20)</f>
        <v/>
      </c>
      <c r="I20" s="22" t="str">
        <f>IF('prelim rw RS000'!I20="","",'prelim rw RS000'!I20)</f>
        <v/>
      </c>
      <c r="J20" s="22" t="str">
        <f>IF('prelim rw RS000'!J20="","",'prelim rw RS000'!J20)</f>
        <v/>
      </c>
      <c r="K20" s="22" t="str">
        <f>IF('prelim rw RS000'!K20="","",'prelim rw RS000'!K20)</f>
        <v/>
      </c>
      <c r="L20" s="22" t="str">
        <f>IF('prelim rw RS000'!L20="","",'prelim rw RS000'!L20)</f>
        <v/>
      </c>
      <c r="M20" s="22" t="str">
        <f>IF('prelim rw RS000'!M20="","",'prelim rw RS000'!M20)</f>
        <v/>
      </c>
      <c r="N20" s="23" t="str">
        <f>IF('prelim rw RS000'!N20="","",'prelim rw RS000'!N20)</f>
        <v/>
      </c>
    </row>
    <row r="21" spans="1:14" ht="12.75" customHeight="1" thickBot="1" x14ac:dyDescent="0.3">
      <c r="A21" s="22" t="str">
        <f>IF('prelim rw RS000'!A21="","",'prelim rw RS000'!A21)</f>
        <v>51-T1</v>
      </c>
      <c r="B21" s="22" t="str">
        <f>IF('prelim rw RS000'!B21="","",'prelim rw RS000'!B21)</f>
        <v/>
      </c>
      <c r="C21" s="22" t="str">
        <f>IF('prelim rw RS000'!C21="","",'prelim rw RS000'!C21)</f>
        <v>121-126</v>
      </c>
      <c r="D21" s="22" t="str">
        <f>IF('prelim rw RS000'!D21="","",'prelim rw RS000'!D21)</f>
        <v>RN 202201265</v>
      </c>
      <c r="E21" s="22" t="str">
        <f>IF('prelim rw RS000'!E21="","",'prelim rw RS000'!E21)</f>
        <v>42-01076.004</v>
      </c>
      <c r="F21" s="22">
        <f>IF('prelim rw RS000'!F21="","",'prelim rw RS000'!F21)</f>
        <v>96.518000000000001</v>
      </c>
      <c r="G21" s="22" t="str">
        <f>IF('prelim rw RS000'!G22="","",'prelim rw RS000'!G22)</f>
        <v/>
      </c>
      <c r="H21" s="22">
        <f>IF('prelim rw RS000'!H21="","",'prelim rw RS000'!H21)</f>
        <v>0.14810000000000001</v>
      </c>
      <c r="I21" s="22">
        <f>IF('prelim rw RS000'!I21="","",'prelim rw RS000'!I21)</f>
        <v>0</v>
      </c>
      <c r="J21" s="22">
        <f>IF('prelim rw RS000'!J21="","",'prelim rw RS000'!J21)</f>
        <v>0.14810000000000001</v>
      </c>
      <c r="K21" s="22" t="str">
        <f>IF('prelim rw RS000'!K21="","",'prelim rw RS000'!K21)</f>
        <v/>
      </c>
      <c r="L21" s="22" t="str">
        <f>IF('prelim rw RS000'!L21="","",'prelim rw RS000'!L21)</f>
        <v/>
      </c>
      <c r="M21" s="22" t="str">
        <f>IF('prelim rw RS000'!M21="","",'prelim rw RS000'!M21)</f>
        <v/>
      </c>
      <c r="N21" s="23" t="str">
        <f>IF('prelim rw RS000'!N21="","",'prelim rw RS000'!N21)</f>
        <v>TO RECONSTRUCT DRIVE, COMPLETE GRADING, 1 LIGHT AND 1 SIGN TO BE REMOVED</v>
      </c>
    </row>
    <row r="22" spans="1:14" ht="12.75" customHeight="1" thickBot="1" x14ac:dyDescent="0.3">
      <c r="A22" s="22" t="str">
        <f>IF('prelim rw RS000'!A26="","",'prelim rw RS000'!A26)</f>
        <v>51-T2</v>
      </c>
      <c r="B22" s="22" t="str">
        <f>IF('prelim rw RS000'!B26="","",'prelim rw RS000'!B26)</f>
        <v/>
      </c>
      <c r="C22" s="22">
        <f>IF('prelim rw RS000'!C26="","",'prelim rw RS000'!C26)</f>
        <v>127128</v>
      </c>
      <c r="D22" s="22" t="str">
        <f>IF('prelim rw RS000'!D26="","",'prelim rw RS000'!D26)</f>
        <v>RN 202202477</v>
      </c>
      <c r="E22" s="22" t="str">
        <f>IF('prelim rw RS000'!E26="","",'prelim rw RS000'!E26)</f>
        <v>42-00553.001</v>
      </c>
      <c r="F22" s="22">
        <f>IF('prelim rw RS000'!F26="","",'prelim rw RS000'!F26)</f>
        <v>3.1236999999999999</v>
      </c>
      <c r="G22" s="22" t="str">
        <f>IF('prelim rw RS000'!G26="","",'prelim rw RS000'!G26)</f>
        <v/>
      </c>
      <c r="H22" s="22">
        <f>IF('prelim rw RS000'!H26="","",'prelim rw RS000'!H26)</f>
        <v>3.2099999999999997E-2</v>
      </c>
      <c r="I22" s="22">
        <f>IF('prelim rw RS000'!I26="","",'prelim rw RS000'!I26)</f>
        <v>0</v>
      </c>
      <c r="J22" s="22">
        <f>IF('prelim rw RS000'!J26="","",'prelim rw RS000'!J26)</f>
        <v>3.2099999999999997E-2</v>
      </c>
      <c r="K22" s="22" t="str">
        <f>IF('prelim rw RS000'!K26="","",'prelim rw RS000'!K26)</f>
        <v/>
      </c>
      <c r="L22" s="22" t="str">
        <f>IF('prelim rw RS000'!L26="","",'prelim rw RS000'!L26)</f>
        <v/>
      </c>
      <c r="M22" s="22" t="str">
        <f>IF('prelim rw RS000'!M26="","",'prelim rw RS000'!M26)</f>
        <v/>
      </c>
      <c r="N22" s="23" t="str">
        <f>IF('prelim rw RS000'!N26="","",'prelim rw RS000'!N26)</f>
        <v>TO COMPLETE GRADING, AND REMOVE LANDSCAPE BED</v>
      </c>
    </row>
    <row r="23" spans="1:14" ht="12.75" customHeight="1" thickBot="1" x14ac:dyDescent="0.3">
      <c r="A23" s="22" t="str">
        <f>IF('prelim rw RS000'!A28="","",'prelim rw RS000'!A28)</f>
        <v/>
      </c>
      <c r="B23" s="22" t="str">
        <f>IF('prelim rw RS000'!B28="","",'prelim rw RS000'!B28)</f>
        <v/>
      </c>
      <c r="C23" s="22" t="str">
        <f>IF('prelim rw RS000'!C28="","",'prelim rw RS000'!C28)</f>
        <v/>
      </c>
      <c r="D23" s="22" t="str">
        <f>IF('prelim rw RS000'!D28="","",'prelim rw RS000'!D28)</f>
        <v/>
      </c>
      <c r="E23" s="22" t="str">
        <f>IF('prelim rw RS000'!E28="","",'prelim rw RS000'!E28)</f>
        <v/>
      </c>
      <c r="F23" s="22" t="str">
        <f>IF('prelim rw RS000'!F28="","",'prelim rw RS000'!F28)</f>
        <v/>
      </c>
      <c r="G23" s="22" t="str">
        <f>IF('prelim rw RS000'!G28="","",'prelim rw RS000'!G28)</f>
        <v/>
      </c>
      <c r="H23" s="22" t="str">
        <f>IF('prelim rw RS000'!H28="","",'prelim rw RS000'!H28)</f>
        <v/>
      </c>
      <c r="I23" s="22" t="str">
        <f>IF('prelim rw RS000'!I28="","",'prelim rw RS000'!I28)</f>
        <v/>
      </c>
      <c r="J23" s="22" t="str">
        <f>IF('prelim rw RS000'!J28="","",'prelim rw RS000'!J28)</f>
        <v/>
      </c>
      <c r="K23" s="22" t="str">
        <f>IF('prelim rw RS000'!K28="","",'prelim rw RS000'!K28)</f>
        <v/>
      </c>
      <c r="L23" s="22" t="str">
        <f>IF('prelim rw RS000'!L28="","",'prelim rw RS000'!L28)</f>
        <v/>
      </c>
      <c r="M23" s="22" t="str">
        <f>IF('prelim rw RS000'!M28="","",'prelim rw RS000'!M28)</f>
        <v/>
      </c>
      <c r="N23" s="23" t="str">
        <f>IF('prelim rw RS000'!N28="","",'prelim rw RS000'!N28)</f>
        <v/>
      </c>
    </row>
    <row r="24" spans="1:14" ht="12.75" customHeight="1" thickBot="1" x14ac:dyDescent="0.3">
      <c r="A24" s="22" t="str">
        <f>IF('prelim rw RS000'!A29="","",'prelim rw RS000'!A29)</f>
        <v/>
      </c>
      <c r="B24" s="22" t="str">
        <f>IF('prelim rw RS000'!B29="","",'prelim rw RS000'!B29)</f>
        <v/>
      </c>
      <c r="C24" s="22" t="str">
        <f>IF('prelim rw RS000'!C29="","",'prelim rw RS000'!C29)</f>
        <v/>
      </c>
      <c r="D24" s="22" t="str">
        <f>IF('prelim rw RS000'!D29="","",'prelim rw RS000'!D29)</f>
        <v/>
      </c>
      <c r="E24" s="22" t="str">
        <f>IF('prelim rw RS000'!E29="","",'prelim rw RS000'!E29)</f>
        <v/>
      </c>
      <c r="F24" s="22" t="str">
        <f>IF('prelim rw RS000'!F29="","",'prelim rw RS000'!F29)</f>
        <v/>
      </c>
      <c r="G24" s="22" t="str">
        <f>IF('prelim rw RS000'!G29="","",'prelim rw RS000'!G29)</f>
        <v/>
      </c>
      <c r="H24" s="22" t="str">
        <f>IF('prelim rw RS000'!H29="","",'prelim rw RS000'!H29)</f>
        <v/>
      </c>
      <c r="I24" s="22" t="str">
        <f>IF('prelim rw RS000'!I29="","",'prelim rw RS000'!I29)</f>
        <v/>
      </c>
      <c r="J24" s="22" t="str">
        <f>IF('prelim rw RS000'!J29="","",'prelim rw RS000'!J29)</f>
        <v/>
      </c>
      <c r="K24" s="22" t="str">
        <f>IF('prelim rw RS000'!K29="","",'prelim rw RS000'!K29)</f>
        <v/>
      </c>
      <c r="L24" s="22" t="str">
        <f>IF('prelim rw RS000'!L29="","",'prelim rw RS000'!L29)</f>
        <v/>
      </c>
      <c r="M24" s="22" t="str">
        <f>IF('prelim rw RS000'!M29="","",'prelim rw RS000'!M29)</f>
        <v/>
      </c>
      <c r="N24" s="23" t="str">
        <f>IF('prelim rw RS000'!N29="","",'prelim rw RS000'!N29)</f>
        <v/>
      </c>
    </row>
    <row r="25" spans="1:14" ht="12.75" customHeight="1" thickBot="1" x14ac:dyDescent="0.3">
      <c r="A25" s="22" t="str">
        <f>IF('prelim rw RS000'!A30="","",'prelim rw RS000'!A30)</f>
        <v/>
      </c>
      <c r="B25" s="22" t="str">
        <f>IF('prelim rw RS000'!B30="","",'prelim rw RS000'!B30)</f>
        <v/>
      </c>
      <c r="C25" s="22" t="str">
        <f>IF('prelim rw RS000'!C30="","",'prelim rw RS000'!C30)</f>
        <v/>
      </c>
      <c r="D25" s="22" t="str">
        <f>IF('prelim rw RS000'!D30="","",'prelim rw RS000'!D30)</f>
        <v/>
      </c>
      <c r="E25" s="22" t="str">
        <f>IF('prelim rw RS000'!E30="","",'prelim rw RS000'!E30)</f>
        <v/>
      </c>
      <c r="F25" s="22" t="str">
        <f>IF('prelim rw RS000'!F30="","",'prelim rw RS000'!F30)</f>
        <v/>
      </c>
      <c r="G25" s="22" t="str">
        <f>IF('prelim rw RS000'!G30="","",'prelim rw RS000'!G30)</f>
        <v/>
      </c>
      <c r="H25" s="22" t="str">
        <f>IF('prelim rw RS000'!H30="","",'prelim rw RS000'!H30)</f>
        <v/>
      </c>
      <c r="I25" s="22" t="str">
        <f>IF('prelim rw RS000'!I30="","",'prelim rw RS000'!I30)</f>
        <v/>
      </c>
      <c r="J25" s="22" t="str">
        <f>IF('prelim rw RS000'!J30="","",'prelim rw RS000'!J30)</f>
        <v/>
      </c>
      <c r="K25" s="22" t="str">
        <f>IF('prelim rw RS000'!K30="","",'prelim rw RS000'!K30)</f>
        <v/>
      </c>
      <c r="L25" s="22" t="str">
        <f>IF('prelim rw RS000'!L30="","",'prelim rw RS000'!L30)</f>
        <v/>
      </c>
      <c r="M25" s="22" t="str">
        <f>IF('prelim rw RS000'!M30="","",'prelim rw RS000'!M30)</f>
        <v/>
      </c>
      <c r="N25" s="23" t="str">
        <f>IF('prelim rw RS000'!N30="","",'prelim rw RS000'!N30)</f>
        <v/>
      </c>
    </row>
    <row r="26" spans="1:14" ht="12.75" customHeight="1" thickBot="1" x14ac:dyDescent="0.3">
      <c r="A26" s="22" t="str">
        <f>IF('prelim rw RS000'!A31="","",'prelim rw RS000'!A31)</f>
        <v>52-SH</v>
      </c>
      <c r="B26" s="22" t="str">
        <f>IF('prelim rw RS000'!B31="","",'prelim rw RS000'!B31)</f>
        <v>HURON ECONO LODGE LIMITED PARTNERSHIP</v>
      </c>
      <c r="C26" s="22">
        <f>IF('prelim rw RS000'!C31="","",'prelim rw RS000'!C31)</f>
        <v>123126</v>
      </c>
      <c r="D26" s="22" t="str">
        <f>IF('prelim rw RS000'!D31="","",'prelim rw RS000'!D31)</f>
        <v>DV 537, PG 578;</v>
      </c>
      <c r="E26" s="22" t="str">
        <f>IF('prelim rw RS000'!E31="","",'prelim rw RS000'!E31)</f>
        <v>39-00053.001</v>
      </c>
      <c r="F26" s="22">
        <f>IF('prelim rw RS000'!F31="","",'prelim rw RS000'!F31)</f>
        <v>3.8</v>
      </c>
      <c r="G26" s="22">
        <f>IF('prelim rw RS000'!G31="","",'prelim rw RS000'!G31)</f>
        <v>0.184</v>
      </c>
      <c r="H26" s="22">
        <f>IF('prelim rw RS000'!H31="","",'prelim rw RS000'!H31)</f>
        <v>0.32229999999999998</v>
      </c>
      <c r="I26" s="22">
        <f>IF('prelim rw RS000'!I31="","",'prelim rw RS000'!I31)</f>
        <v>0</v>
      </c>
      <c r="J26" s="22">
        <f>IF('prelim rw RS000'!J31="","",'prelim rw RS000'!J31)</f>
        <v>0.32229999999999998</v>
      </c>
      <c r="K26" s="22" t="str">
        <f>IF('prelim rw RS000'!K31="","",'prelim rw RS000'!K31)</f>
        <v/>
      </c>
      <c r="L26" s="22" t="str">
        <f>IF('prelim rw RS000'!L31="","",'prelim rw RS000'!L31)</f>
        <v/>
      </c>
      <c r="M26" s="22">
        <f>IF('prelim rw RS000'!M31="","",'prelim rw RS000'!M31)</f>
        <v>3.2936999999999999</v>
      </c>
      <c r="N26" s="23" t="str">
        <f>IF('prelim rw RS000'!N31="","",'prelim rw RS000'!N31)</f>
        <v>3 TREES AND A BUSH TO BE REMOVED, 5 PARKING BLOCKS AND 1 DRIVE ENTRENCE TO BE REMOVED</v>
      </c>
    </row>
    <row r="27" spans="1:14" ht="12.75" customHeight="1" thickBot="1" x14ac:dyDescent="0.3">
      <c r="A27" s="22" t="e">
        <f>IF('prelim rw RS000'!#REF!="","",'prelim rw RS000'!#REF!)</f>
        <v>#REF!</v>
      </c>
      <c r="B27" s="22" t="e">
        <f>IF('prelim rw RS000'!#REF!="","",'prelim rw RS000'!#REF!)</f>
        <v>#REF!</v>
      </c>
      <c r="C27" s="22" t="e">
        <f>IF('prelim rw RS000'!#REF!="","",'prelim rw RS000'!#REF!)</f>
        <v>#REF!</v>
      </c>
      <c r="D27" s="22" t="e">
        <f>IF('prelim rw RS000'!#REF!="","",'prelim rw RS000'!#REF!)</f>
        <v>#REF!</v>
      </c>
      <c r="E27" s="22" t="e">
        <f>IF('prelim rw RS000'!#REF!="","",'prelim rw RS000'!#REF!)</f>
        <v>#REF!</v>
      </c>
      <c r="F27" s="22" t="e">
        <f>IF('prelim rw RS000'!#REF!="","",'prelim rw RS000'!#REF!)</f>
        <v>#REF!</v>
      </c>
      <c r="G27" s="22" t="e">
        <f>IF('prelim rw RS000'!#REF!="","",'prelim rw RS000'!#REF!)</f>
        <v>#REF!</v>
      </c>
      <c r="H27" s="22" t="e">
        <f>IF('prelim rw RS000'!#REF!="","",'prelim rw RS000'!#REF!)</f>
        <v>#REF!</v>
      </c>
      <c r="I27" s="22" t="e">
        <f>IF('prelim rw RS000'!#REF!="","",'prelim rw RS000'!#REF!)</f>
        <v>#REF!</v>
      </c>
      <c r="J27" s="22" t="e">
        <f>IF('prelim rw RS000'!#REF!="","",'prelim rw RS000'!#REF!)</f>
        <v>#REF!</v>
      </c>
      <c r="K27" s="22" t="e">
        <f>IF('prelim rw RS000'!#REF!="","",'prelim rw RS000'!#REF!)</f>
        <v>#REF!</v>
      </c>
      <c r="L27" s="22" t="e">
        <f>IF('prelim rw RS000'!#REF!="","",'prelim rw RS000'!#REF!)</f>
        <v>#REF!</v>
      </c>
      <c r="M27" s="22" t="e">
        <f>IF('prelim rw RS000'!#REF!="","",'prelim rw RS000'!#REF!)</f>
        <v>#REF!</v>
      </c>
      <c r="N27" s="23" t="e">
        <f>IF('prelim rw RS000'!#REF!="","",'prelim rw RS000'!#REF!)</f>
        <v>#REF!</v>
      </c>
    </row>
    <row r="28" spans="1:14" ht="12.75" customHeight="1" thickBot="1" x14ac:dyDescent="0.3">
      <c r="A28" s="22" t="str">
        <f>IF('prelim rw RS000'!A32="","",'prelim rw RS000'!A32)</f>
        <v/>
      </c>
      <c r="B28" s="22" t="str">
        <f>IF('prelim rw RS000'!B32="","",'prelim rw RS000'!B32)</f>
        <v xml:space="preserve">AND R.A.F. DEVELOPMENT COMPANY, INC., </v>
      </c>
      <c r="C28" s="22" t="str">
        <f>IF('prelim rw RS000'!C32="","",'prelim rw RS000'!C32)</f>
        <v/>
      </c>
      <c r="D28" s="22" t="str">
        <f>IF('prelim rw RS000'!D32="","",'prelim rw RS000'!D32)</f>
        <v>OR 146, PG 416</v>
      </c>
      <c r="E28" s="22" t="str">
        <f>IF('prelim rw RS000'!E32="","",'prelim rw RS000'!E32)</f>
        <v/>
      </c>
      <c r="F28" s="22" t="str">
        <f>IF('prelim rw RS000'!F32="","",'prelim rw RS000'!F32)</f>
        <v/>
      </c>
      <c r="G28" s="22" t="str">
        <f>IF('prelim rw RS000'!G32="","",'prelim rw RS000'!G32)</f>
        <v/>
      </c>
      <c r="H28" s="22" t="str">
        <f>IF('prelim rw RS000'!H32="","",'prelim rw RS000'!H32)</f>
        <v/>
      </c>
      <c r="I28" s="22" t="str">
        <f>IF('prelim rw RS000'!I32="","",'prelim rw RS000'!I32)</f>
        <v/>
      </c>
      <c r="J28" s="22" t="str">
        <f>IF('prelim rw RS000'!J32="","",'prelim rw RS000'!J32)</f>
        <v/>
      </c>
      <c r="K28" s="22" t="str">
        <f>IF('prelim rw RS000'!K32="","",'prelim rw RS000'!K32)</f>
        <v/>
      </c>
      <c r="L28" s="22" t="str">
        <f>IF('prelim rw RS000'!L32="","",'prelim rw RS000'!L32)</f>
        <v/>
      </c>
      <c r="M28" s="22" t="str">
        <f>IF('prelim rw RS000'!M32="","",'prelim rw RS000'!M32)</f>
        <v/>
      </c>
      <c r="N28" s="23" t="str">
        <f>IF('prelim rw RS000'!N32="","",'prelim rw RS000'!N32)</f>
        <v>SEE SHEETS 124 AND 126 FOR EASEMENT OVERLAP</v>
      </c>
    </row>
    <row r="29" spans="1:14" ht="12.75" customHeight="1" thickBot="1" x14ac:dyDescent="0.3">
      <c r="A29" s="22" t="str">
        <f>IF('prelim rw RS000'!A33="","",'prelim rw RS000'!A33)</f>
        <v/>
      </c>
      <c r="B29" s="22" t="str">
        <f>IF('prelim rw RS000'!B33="","",'prelim rw RS000'!B33)</f>
        <v>AN OHIO CORPORATION</v>
      </c>
      <c r="C29" s="22" t="str">
        <f>IF('prelim rw RS000'!C33="","",'prelim rw RS000'!C33)</f>
        <v/>
      </c>
      <c r="D29" s="22" t="str">
        <f>IF('prelim rw RS000'!D33="","",'prelim rw RS000'!D33)</f>
        <v/>
      </c>
      <c r="E29" s="22" t="str">
        <f>IF('prelim rw RS000'!E33="","",'prelim rw RS000'!E33)</f>
        <v/>
      </c>
      <c r="F29" s="22" t="str">
        <f>IF('prelim rw RS000'!F33="","",'prelim rw RS000'!F33)</f>
        <v/>
      </c>
      <c r="G29" s="22" t="str">
        <f>IF('prelim rw RS000'!G33="","",'prelim rw RS000'!G33)</f>
        <v/>
      </c>
      <c r="H29" s="22" t="str">
        <f>IF('prelim rw RS000'!H33="","",'prelim rw RS000'!H33)</f>
        <v/>
      </c>
      <c r="I29" s="22" t="str">
        <f>IF('prelim rw RS000'!I33="","",'prelim rw RS000'!I33)</f>
        <v/>
      </c>
      <c r="J29" s="22" t="str">
        <f>IF('prelim rw RS000'!J33="","",'prelim rw RS000'!J33)</f>
        <v/>
      </c>
      <c r="K29" s="22" t="str">
        <f>IF('prelim rw RS000'!K33="","",'prelim rw RS000'!K33)</f>
        <v/>
      </c>
      <c r="L29" s="22" t="str">
        <f>IF('prelim rw RS000'!L33="","",'prelim rw RS000'!L33)</f>
        <v/>
      </c>
      <c r="M29" s="22" t="str">
        <f>IF('prelim rw RS000'!M33="","",'prelim rw RS000'!M33)</f>
        <v/>
      </c>
      <c r="N29" s="23" t="str">
        <f>IF('prelim rw RS000'!N33="","",'prelim rw RS000'!N33)</f>
        <v/>
      </c>
    </row>
    <row r="30" spans="1:14" ht="12.75" customHeight="1" thickBot="1" x14ac:dyDescent="0.3">
      <c r="A30" s="22" t="str">
        <f>IF('prelim rw RS000'!A35="","",'prelim rw RS000'!A35)</f>
        <v/>
      </c>
      <c r="B30" s="22" t="str">
        <f>IF('prelim rw RS000'!B35="","",'prelim rw RS000'!B35)</f>
        <v/>
      </c>
      <c r="C30" s="22" t="str">
        <f>IF('prelim rw RS000'!C35="","",'prelim rw RS000'!C35)</f>
        <v/>
      </c>
      <c r="D30" s="22" t="str">
        <f>IF('prelim rw RS000'!D35="","",'prelim rw RS000'!D35)</f>
        <v>OR 146, PG 416</v>
      </c>
      <c r="E30" s="22" t="str">
        <f>IF('prelim rw RS000'!E35="","",'prelim rw RS000'!E35)</f>
        <v/>
      </c>
      <c r="F30" s="22" t="str">
        <f>IF('prelim rw RS000'!F35="","",'prelim rw RS000'!F35)</f>
        <v/>
      </c>
      <c r="G30" s="22" t="str">
        <f>IF('prelim rw RS000'!G35="","",'prelim rw RS000'!G35)</f>
        <v/>
      </c>
      <c r="H30" s="22" t="str">
        <f>IF('prelim rw RS000'!H35="","",'prelim rw RS000'!H35)</f>
        <v/>
      </c>
      <c r="I30" s="22" t="str">
        <f>IF('prelim rw RS000'!I35="","",'prelim rw RS000'!I35)</f>
        <v/>
      </c>
      <c r="J30" s="22" t="str">
        <f>IF('prelim rw RS000'!J35="","",'prelim rw RS000'!J35)</f>
        <v/>
      </c>
      <c r="K30" s="22" t="str">
        <f>IF('prelim rw RS000'!K35="","",'prelim rw RS000'!K35)</f>
        <v/>
      </c>
      <c r="L30" s="22" t="str">
        <f>IF('prelim rw RS000'!L35="","",'prelim rw RS000'!L35)</f>
        <v/>
      </c>
      <c r="M30" s="22" t="str">
        <f>IF('prelim rw RS000'!M35="","",'prelim rw RS000'!M35)</f>
        <v/>
      </c>
      <c r="N30" s="23" t="str">
        <f>IF('prelim rw RS000'!N35="","",'prelim rw RS000'!N35)</f>
        <v/>
      </c>
    </row>
    <row r="31" spans="1:14" ht="12.75" customHeight="1" thickBot="1" x14ac:dyDescent="0.3">
      <c r="A31" s="22" t="str">
        <f>IF('prelim rw RS000'!A36="","",'prelim rw RS000'!A36)</f>
        <v/>
      </c>
      <c r="B31" s="22" t="str">
        <f>IF('prelim rw RS000'!B36="","",'prelim rw RS000'!B36)</f>
        <v/>
      </c>
      <c r="C31" s="22" t="str">
        <f>IF('prelim rw RS000'!C36="","",'prelim rw RS000'!C36)</f>
        <v/>
      </c>
      <c r="D31" s="22" t="str">
        <f>IF('prelim rw RS000'!D36="","",'prelim rw RS000'!D36)</f>
        <v/>
      </c>
      <c r="E31" s="22" t="str">
        <f>IF('prelim rw RS000'!E36="","",'prelim rw RS000'!E36)</f>
        <v/>
      </c>
      <c r="F31" s="22" t="str">
        <f>IF('prelim rw RS000'!F36="","",'prelim rw RS000'!F36)</f>
        <v/>
      </c>
      <c r="G31" s="22" t="str">
        <f>IF('prelim rw RS000'!G36="","",'prelim rw RS000'!G36)</f>
        <v/>
      </c>
      <c r="H31" s="22" t="str">
        <f>IF('prelim rw RS000'!H36="","",'prelim rw RS000'!H36)</f>
        <v/>
      </c>
      <c r="I31" s="22" t="str">
        <f>IF('prelim rw RS000'!I36="","",'prelim rw RS000'!I36)</f>
        <v/>
      </c>
      <c r="J31" s="22" t="str">
        <f>IF('prelim rw RS000'!J36="","",'prelim rw RS000'!J36)</f>
        <v/>
      </c>
      <c r="K31" s="22" t="str">
        <f>IF('prelim rw RS000'!K36="","",'prelim rw RS000'!K36)</f>
        <v/>
      </c>
      <c r="L31" s="22" t="str">
        <f>IF('prelim rw RS000'!L36="","",'prelim rw RS000'!L36)</f>
        <v/>
      </c>
      <c r="M31" s="22" t="str">
        <f>IF('prelim rw RS000'!M36="","",'prelim rw RS000'!M36)</f>
        <v/>
      </c>
      <c r="N31" s="23" t="str">
        <f>IF('prelim rw RS000'!N36="","",'prelim rw RS000'!N36)</f>
        <v/>
      </c>
    </row>
    <row r="32" spans="1:14" ht="12.75" customHeight="1" thickBot="1" x14ac:dyDescent="0.3">
      <c r="A32" s="22" t="str">
        <f>IF('prelim rw RS000'!A37="","",'prelim rw RS000'!A37)</f>
        <v>53-SH</v>
      </c>
      <c r="B32" s="22" t="str">
        <f>IF('prelim rw RS000'!B37="","",'prelim rw RS000'!B37)</f>
        <v>GREGORY L. HILL</v>
      </c>
      <c r="C32" s="22">
        <f>IF('prelim rw RS000'!C37="","",'prelim rw RS000'!C37)</f>
        <v>125126</v>
      </c>
      <c r="D32" s="22" t="str">
        <f>IF('prelim rw RS000'!D37="","",'prelim rw RS000'!D37)</f>
        <v>RN 202403955</v>
      </c>
      <c r="E32" s="22" t="str">
        <f>IF('prelim rw RS000'!E37="","",'prelim rw RS000'!E37)</f>
        <v>39-00052.000</v>
      </c>
      <c r="F32" s="22">
        <f>IF('prelim rw RS000'!F37="","",'prelim rw RS000'!F37)</f>
        <v>3.8</v>
      </c>
      <c r="G32" s="22">
        <f>IF('prelim rw RS000'!G37="","",'prelim rw RS000'!G37)</f>
        <v>0.1585</v>
      </c>
      <c r="H32" s="22">
        <f>IF('prelim rw RS000'!H37="","",'prelim rw RS000'!H37)</f>
        <v>0.28270000000000001</v>
      </c>
      <c r="I32" s="22">
        <f>IF('prelim rw RS000'!I37="","",'prelim rw RS000'!I37)</f>
        <v>0</v>
      </c>
      <c r="J32" s="22">
        <f>IF('prelim rw RS000'!J37="","",'prelim rw RS000'!J37)</f>
        <v>0.28270000000000001</v>
      </c>
      <c r="K32" s="22" t="str">
        <f>IF('prelim rw RS000'!K37="","",'prelim rw RS000'!K37)</f>
        <v/>
      </c>
      <c r="L32" s="22" t="str">
        <f>IF('prelim rw RS000'!L37="","",'prelim rw RS000'!L37)</f>
        <v/>
      </c>
      <c r="M32" s="22">
        <f>IF('prelim rw RS000'!M37="","",'prelim rw RS000'!M37)</f>
        <v>3.3587999999999996</v>
      </c>
      <c r="N32" s="23" t="str">
        <f>IF('prelim rw RS000'!N37="","",'prelim rw RS000'!N37)</f>
        <v>3 TREES TO BE REMOVED, 5 BOULDERS TO BE REMOVED</v>
      </c>
    </row>
    <row r="33" spans="1:14" ht="12.75" customHeight="1" thickBot="1" x14ac:dyDescent="0.3">
      <c r="A33" s="22" t="str">
        <f>IF('prelim rw RS000'!A38="","",'prelim rw RS000'!A38)</f>
        <v/>
      </c>
      <c r="B33" s="22" t="str">
        <f>IF('prelim rw RS000'!B38="","",'prelim rw RS000'!B38)</f>
        <v/>
      </c>
      <c r="C33" s="22" t="str">
        <f>IF('prelim rw RS000'!C38="","",'prelim rw RS000'!C38)</f>
        <v/>
      </c>
      <c r="D33" s="22" t="str">
        <f>IF('prelim rw RS000'!D38="","",'prelim rw RS000'!D38)</f>
        <v>RN 202403954</v>
      </c>
      <c r="E33" s="22" t="str">
        <f>IF('prelim rw RS000'!E38="","",'prelim rw RS000'!E38)</f>
        <v>39-00420.001</v>
      </c>
      <c r="F33" s="22">
        <f>IF('prelim rw RS000'!F38="","",'prelim rw RS000'!F38)</f>
        <v>0.114</v>
      </c>
      <c r="G33" s="22">
        <f>IF('prelim rw RS000'!G38="","",'prelim rw RS000'!G38)</f>
        <v>0</v>
      </c>
      <c r="H33" s="22" t="str">
        <f>IF('prelim rw RS000'!H38="","",'prelim rw RS000'!H38)</f>
        <v/>
      </c>
      <c r="I33" s="22" t="str">
        <f>IF('prelim rw RS000'!I38="","",'prelim rw RS000'!I38)</f>
        <v/>
      </c>
      <c r="J33" s="22" t="str">
        <f>IF('prelim rw RS000'!J38="","",'prelim rw RS000'!J38)</f>
        <v/>
      </c>
      <c r="K33" s="22" t="str">
        <f>IF('prelim rw RS000'!K38="","",'prelim rw RS000'!K38)</f>
        <v/>
      </c>
      <c r="L33" s="22" t="str">
        <f>IF('prelim rw RS000'!L38="","",'prelim rw RS000'!L38)</f>
        <v/>
      </c>
      <c r="M33" s="22">
        <f>IF('prelim rw RS000'!M38="","",'prelim rw RS000'!M38)</f>
        <v>0.114</v>
      </c>
      <c r="N33" s="23" t="str">
        <f>IF('prelim rw RS000'!N38="","",'prelim rw RS000'!N38)</f>
        <v>SEE SHEET 126 FOR EASEMENT OVERLAP</v>
      </c>
    </row>
    <row r="34" spans="1:14" ht="12.75" customHeight="1" thickBot="1" x14ac:dyDescent="0.3">
      <c r="A34" s="22" t="str">
        <f>IF('prelim rw RS000'!A39="","",'prelim rw RS000'!A39)</f>
        <v/>
      </c>
      <c r="B34" s="22" t="str">
        <f>IF('prelim rw RS000'!B39="","",'prelim rw RS000'!B39)</f>
        <v>TOTAL</v>
      </c>
      <c r="C34" s="22" t="str">
        <f>IF('prelim rw RS000'!C39="","",'prelim rw RS000'!C39)</f>
        <v/>
      </c>
      <c r="D34" s="22" t="str">
        <f>IF('prelim rw RS000'!D39="","",'prelim rw RS000'!D39)</f>
        <v/>
      </c>
      <c r="E34" s="22" t="str">
        <f>IF('prelim rw RS000'!E39="","",'prelim rw RS000'!E39)</f>
        <v/>
      </c>
      <c r="F34" s="22">
        <f>IF('prelim rw RS000'!F39="","",'prelim rw RS000'!F39)</f>
        <v>3.9139999999999997</v>
      </c>
      <c r="G34" s="22">
        <f>IF('prelim rw RS000'!G39="","",'prelim rw RS000'!G39)</f>
        <v>0.1585</v>
      </c>
      <c r="H34" s="22">
        <f>IF('prelim rw RS000'!H39="","",'prelim rw RS000'!H39)</f>
        <v>0.28270000000000001</v>
      </c>
      <c r="I34" s="22">
        <f>IF('prelim rw RS000'!I39="","",'prelim rw RS000'!I39)</f>
        <v>0</v>
      </c>
      <c r="J34" s="22">
        <f>IF('prelim rw RS000'!J39="","",'prelim rw RS000'!J39)</f>
        <v>0.28270000000000001</v>
      </c>
      <c r="K34" s="22" t="str">
        <f>IF('prelim rw RS000'!K39="","",'prelim rw RS000'!K39)</f>
        <v/>
      </c>
      <c r="L34" s="22" t="str">
        <f>IF('prelim rw RS000'!L39="","",'prelim rw RS000'!L39)</f>
        <v/>
      </c>
      <c r="M34" s="22">
        <f>IF('prelim rw RS000'!M39="","",'prelim rw RS000'!M39)</f>
        <v>3.4727999999999994</v>
      </c>
      <c r="N34" s="23" t="str">
        <f>IF('prelim rw RS000'!N39="","",'prelim rw RS000'!N39)</f>
        <v/>
      </c>
    </row>
    <row r="35" spans="1:14" ht="12.75" customHeight="1" thickBot="1" x14ac:dyDescent="0.3">
      <c r="A35" s="22" t="e">
        <f>IF('prelim rw RS000'!#REF!="","",'prelim rw RS000'!#REF!)</f>
        <v>#REF!</v>
      </c>
      <c r="B35" s="22" t="e">
        <f>IF('prelim rw RS000'!#REF!="","",'prelim rw RS000'!#REF!)</f>
        <v>#REF!</v>
      </c>
      <c r="C35" s="22" t="e">
        <f>IF('prelim rw RS000'!#REF!="","",'prelim rw RS000'!#REF!)</f>
        <v>#REF!</v>
      </c>
      <c r="D35" s="22" t="e">
        <f>IF('prelim rw RS000'!#REF!="","",'prelim rw RS000'!#REF!)</f>
        <v>#REF!</v>
      </c>
      <c r="E35" s="22" t="e">
        <f>IF('prelim rw RS000'!#REF!="","",'prelim rw RS000'!#REF!)</f>
        <v>#REF!</v>
      </c>
      <c r="F35" s="22" t="e">
        <f>IF('prelim rw RS000'!#REF!="","",'prelim rw RS000'!#REF!)</f>
        <v>#REF!</v>
      </c>
      <c r="G35" s="22" t="e">
        <f>IF('prelim rw RS000'!#REF!="","",'prelim rw RS000'!#REF!)</f>
        <v>#REF!</v>
      </c>
      <c r="H35" s="22" t="e">
        <f>IF('prelim rw RS000'!#REF!="","",'prelim rw RS000'!#REF!)</f>
        <v>#REF!</v>
      </c>
      <c r="I35" s="22" t="e">
        <f>IF('prelim rw RS000'!#REF!="","",'prelim rw RS000'!#REF!)</f>
        <v>#REF!</v>
      </c>
      <c r="J35" s="22" t="e">
        <f>IF('prelim rw RS000'!#REF!="","",'prelim rw RS000'!#REF!)</f>
        <v>#REF!</v>
      </c>
      <c r="K35" s="22" t="e">
        <f>IF('prelim rw RS000'!#REF!="","",'prelim rw RS000'!#REF!)</f>
        <v>#REF!</v>
      </c>
      <c r="L35" s="22" t="e">
        <f>IF('prelim rw RS000'!#REF!="","",'prelim rw RS000'!#REF!)</f>
        <v>#REF!</v>
      </c>
      <c r="M35" s="22" t="e">
        <f>IF('prelim rw RS000'!#REF!="","",'prelim rw RS000'!#REF!)</f>
        <v>#REF!</v>
      </c>
      <c r="N35" s="23" t="e">
        <f>IF('prelim rw RS000'!#REF!="","",'prelim rw RS000'!#REF!)</f>
        <v>#REF!</v>
      </c>
    </row>
    <row r="36" spans="1:14" ht="12.75" customHeight="1" thickBot="1" x14ac:dyDescent="0.3">
      <c r="A36" s="22" t="str">
        <f>IF('prelim rw RS000'!A40="","",'prelim rw RS000'!A40)</f>
        <v/>
      </c>
      <c r="B36" s="22" t="str">
        <f>IF('prelim rw RS000'!B40="","",'prelim rw RS000'!B40)</f>
        <v/>
      </c>
      <c r="C36" s="22" t="str">
        <f>IF('prelim rw RS000'!C40="","",'prelim rw RS000'!C40)</f>
        <v/>
      </c>
      <c r="D36" s="22" t="str">
        <f>IF('prelim rw RS000'!D40="","",'prelim rw RS000'!D40)</f>
        <v/>
      </c>
      <c r="E36" s="22" t="str">
        <f>IF('prelim rw RS000'!E40="","",'prelim rw RS000'!E40)</f>
        <v/>
      </c>
      <c r="F36" s="22" t="str">
        <f>IF('prelim rw RS000'!F40="","",'prelim rw RS000'!F40)</f>
        <v/>
      </c>
      <c r="G36" s="22" t="str">
        <f>IF('prelim rw RS000'!G40="","",'prelim rw RS000'!G40)</f>
        <v/>
      </c>
      <c r="H36" s="22" t="str">
        <f>IF('prelim rw RS000'!H40="","",'prelim rw RS000'!H40)</f>
        <v/>
      </c>
      <c r="I36" s="22" t="str">
        <f>IF('prelim rw RS000'!I40="","",'prelim rw RS000'!I40)</f>
        <v/>
      </c>
      <c r="J36" s="22" t="str">
        <f>IF('prelim rw RS000'!J40="","",'prelim rw RS000'!J40)</f>
        <v/>
      </c>
      <c r="K36" s="22" t="str">
        <f>IF('prelim rw RS000'!K40="","",'prelim rw RS000'!K40)</f>
        <v/>
      </c>
      <c r="L36" s="22" t="str">
        <f>IF('prelim rw RS000'!L40="","",'prelim rw RS000'!L40)</f>
        <v/>
      </c>
      <c r="M36" s="22" t="str">
        <f>IF('prelim rw RS000'!M40="","",'prelim rw RS000'!M40)</f>
        <v/>
      </c>
      <c r="N36" s="23" t="str">
        <f>IF('prelim rw RS000'!N40="","",'prelim rw RS000'!N40)</f>
        <v/>
      </c>
    </row>
    <row r="37" spans="1:14" ht="12.75" customHeight="1" thickBot="1" x14ac:dyDescent="0.3">
      <c r="A37" s="22" t="str">
        <f>IF('prelim rw RS000'!A42="","",'prelim rw RS000'!A42)</f>
        <v>53-T2</v>
      </c>
      <c r="B37" s="22" t="str">
        <f>IF('prelim rw RS000'!B42="","",'prelim rw RS000'!B42)</f>
        <v/>
      </c>
      <c r="C37" s="22">
        <f>IF('prelim rw RS000'!C42="","",'prelim rw RS000'!C42)</f>
        <v>125126</v>
      </c>
      <c r="D37" s="22" t="str">
        <f>IF('prelim rw RS000'!D42="","",'prelim rw RS000'!D42)</f>
        <v>DV 548, PG 737</v>
      </c>
      <c r="E37" s="22" t="str">
        <f>IF('prelim rw RS000'!E42="","",'prelim rw RS000'!E42)</f>
        <v>39-00052.000</v>
      </c>
      <c r="F37" s="22">
        <f>IF('prelim rw RS000'!F42="","",'prelim rw RS000'!F42)</f>
        <v>3.8</v>
      </c>
      <c r="G37" s="22" t="str">
        <f>IF('prelim rw RS000'!G42="","",'prelim rw RS000'!G42)</f>
        <v/>
      </c>
      <c r="H37" s="22">
        <f>IF('prelim rw RS000'!H42="","",'prelim rw RS000'!H42)</f>
        <v>8.6E-3</v>
      </c>
      <c r="I37" s="22">
        <f>IF('prelim rw RS000'!I42="","",'prelim rw RS000'!I42)</f>
        <v>0</v>
      </c>
      <c r="J37" s="22">
        <f>IF('prelim rw RS000'!J42="","",'prelim rw RS000'!J42)</f>
        <v>8.6E-3</v>
      </c>
      <c r="K37" s="22" t="str">
        <f>IF('prelim rw RS000'!K42="","",'prelim rw RS000'!K42)</f>
        <v/>
      </c>
      <c r="L37" s="22" t="str">
        <f>IF('prelim rw RS000'!L42="","",'prelim rw RS000'!L42)</f>
        <v/>
      </c>
      <c r="M37" s="22" t="str">
        <f>IF('prelim rw RS000'!M42="","",'prelim rw RS000'!M42)</f>
        <v/>
      </c>
      <c r="N37" s="23" t="str">
        <f>IF('prelim rw RS000'!N42="","",'prelim rw RS000'!N42)</f>
        <v>TO RECONSTRUCT DRIVE, 1 TREE TO BE REMOVED</v>
      </c>
    </row>
    <row r="38" spans="1:14" ht="12.75" customHeight="1" thickBot="1" x14ac:dyDescent="0.3">
      <c r="A38" s="22" t="str">
        <f>IF('prelim rw RS000'!A43="","",'prelim rw RS000'!A43)</f>
        <v/>
      </c>
      <c r="B38" s="22" t="str">
        <f>IF('prelim rw RS000'!B43="","",'prelim rw RS000'!B43)</f>
        <v/>
      </c>
      <c r="C38" s="22" t="str">
        <f>IF('prelim rw RS000'!C43="","",'prelim rw RS000'!C43)</f>
        <v/>
      </c>
      <c r="D38" s="22" t="str">
        <f>IF('prelim rw RS000'!D43="","",'prelim rw RS000'!D43)</f>
        <v/>
      </c>
      <c r="E38" s="22" t="str">
        <f>IF('prelim rw RS000'!E43="","",'prelim rw RS000'!E43)</f>
        <v/>
      </c>
      <c r="F38" s="22" t="str">
        <f>IF('prelim rw RS000'!F43="","",'prelim rw RS000'!F43)</f>
        <v/>
      </c>
      <c r="G38" s="22" t="str">
        <f>IF('prelim rw RS000'!G43="","",'prelim rw RS000'!G43)</f>
        <v/>
      </c>
      <c r="H38" s="22" t="str">
        <f>IF('prelim rw RS000'!H43="","",'prelim rw RS000'!H43)</f>
        <v/>
      </c>
      <c r="I38" s="22" t="str">
        <f>IF('prelim rw RS000'!I43="","",'prelim rw RS000'!I43)</f>
        <v/>
      </c>
      <c r="J38" s="22" t="str">
        <f>IF('prelim rw RS000'!J43="","",'prelim rw RS000'!J43)</f>
        <v/>
      </c>
      <c r="K38" s="22" t="str">
        <f>IF('prelim rw RS000'!K43="","",'prelim rw RS000'!K43)</f>
        <v/>
      </c>
      <c r="L38" s="22" t="str">
        <f>IF('prelim rw RS000'!L43="","",'prelim rw RS000'!L43)</f>
        <v/>
      </c>
      <c r="M38" s="22" t="str">
        <f>IF('prelim rw RS000'!M43="","",'prelim rw RS000'!M43)</f>
        <v/>
      </c>
      <c r="N38" s="23" t="str">
        <f>IF('prelim rw RS000'!N43="","",'prelim rw RS000'!N43)</f>
        <v/>
      </c>
    </row>
    <row r="39" spans="1:14" ht="12.75" customHeight="1" thickBot="1" x14ac:dyDescent="0.3">
      <c r="A39" s="22" t="str">
        <f>IF('prelim rw RS000'!A44="","",'prelim rw RS000'!A44)</f>
        <v/>
      </c>
      <c r="B39" s="22" t="str">
        <f>IF('prelim rw RS000'!B44="","",'prelim rw RS000'!B44)</f>
        <v/>
      </c>
      <c r="C39" s="22" t="str">
        <f>IF('prelim rw RS000'!C44="","",'prelim rw RS000'!C44)</f>
        <v/>
      </c>
      <c r="D39" s="22" t="str">
        <f>IF('prelim rw RS000'!D44="","",'prelim rw RS000'!D44)</f>
        <v/>
      </c>
      <c r="E39" s="22" t="str">
        <f>IF('prelim rw RS000'!E44="","",'prelim rw RS000'!E44)</f>
        <v/>
      </c>
      <c r="F39" s="22" t="str">
        <f>IF('prelim rw RS000'!F44="","",'prelim rw RS000'!F44)</f>
        <v/>
      </c>
      <c r="G39" s="22" t="str">
        <f>IF('prelim rw RS000'!G44="","",'prelim rw RS000'!G44)</f>
        <v/>
      </c>
      <c r="H39" s="22" t="str">
        <f>IF('prelim rw RS000'!H44="","",'prelim rw RS000'!H44)</f>
        <v/>
      </c>
      <c r="I39" s="22" t="str">
        <f>IF('prelim rw RS000'!I44="","",'prelim rw RS000'!I44)</f>
        <v/>
      </c>
      <c r="J39" s="22" t="str">
        <f>IF('prelim rw RS000'!J44="","",'prelim rw RS000'!J44)</f>
        <v/>
      </c>
      <c r="K39" s="22" t="str">
        <f>IF('prelim rw RS000'!K44="","",'prelim rw RS000'!K44)</f>
        <v/>
      </c>
      <c r="L39" s="22" t="str">
        <f>IF('prelim rw RS000'!L44="","",'prelim rw RS000'!L44)</f>
        <v/>
      </c>
      <c r="M39" s="22" t="str">
        <f>IF('prelim rw RS000'!M44="","",'prelim rw RS000'!M44)</f>
        <v/>
      </c>
      <c r="N39" s="23" t="str">
        <f>IF('prelim rw RS000'!N44="","",'prelim rw RS000'!N44)</f>
        <v/>
      </c>
    </row>
    <row r="40" spans="1:14" ht="12.75" customHeight="1" thickBot="1" x14ac:dyDescent="0.3">
      <c r="A40" s="22" t="str">
        <f>IF('prelim rw RS000'!A45="","",'prelim rw RS000'!A45)</f>
        <v>54-SH</v>
      </c>
      <c r="B40" s="22" t="str">
        <f>IF('prelim rw RS000'!B45="","",'prelim rw RS000'!B45)</f>
        <v>DANIEL F. BENNETT AND KRISTINE M. BENNETT</v>
      </c>
      <c r="C40" s="22" t="str">
        <f>IF('prelim rw RS000'!C45="","",'prelim rw RS000'!C45)</f>
        <v>125-128</v>
      </c>
      <c r="D40" s="22" t="str">
        <f>IF('prelim rw RS000'!D45="","",'prelim rw RS000'!D45)</f>
        <v>OR 267, PG 472</v>
      </c>
      <c r="E40" s="22" t="str">
        <f>IF('prelim rw RS000'!E45="","",'prelim rw RS000'!E45)</f>
        <v>39-00060.000</v>
      </c>
      <c r="F40" s="22">
        <f>IF('prelim rw RS000'!F45="","",'prelim rw RS000'!F45)</f>
        <v>0.37</v>
      </c>
      <c r="G40" s="22">
        <f>IF('prelim rw RS000'!G45="","",'prelim rw RS000'!G45)</f>
        <v>4.4999999999999998E-2</v>
      </c>
      <c r="H40" s="22">
        <f>IF('prelim rw RS000'!H45="","",'prelim rw RS000'!H45)</f>
        <v>7.5300000000000006E-2</v>
      </c>
      <c r="I40" s="22">
        <f>IF('prelim rw RS000'!I45="","",'prelim rw RS000'!I45)</f>
        <v>0</v>
      </c>
      <c r="J40" s="22">
        <f>IF('prelim rw RS000'!J45="","",'prelim rw RS000'!J45)</f>
        <v>7.5300000000000006E-2</v>
      </c>
      <c r="K40" s="22" t="str">
        <f>IF('prelim rw RS000'!K45="","",'prelim rw RS000'!K45)</f>
        <v/>
      </c>
      <c r="L40" s="22" t="str">
        <f>IF('prelim rw RS000'!L45="","",'prelim rw RS000'!L45)</f>
        <v/>
      </c>
      <c r="M40" s="22">
        <f>IF('prelim rw RS000'!M45="","",'prelim rw RS000'!M45)</f>
        <v>0.24970000000000001</v>
      </c>
      <c r="N40" s="23" t="str">
        <f>IF('prelim rw RS000'!N45="","",'prelim rw RS000'!N45)</f>
        <v>3 BOULDERS TO BE REMOVED</v>
      </c>
    </row>
    <row r="41" spans="1:14" ht="12.75" customHeight="1" thickBot="1" x14ac:dyDescent="0.3">
      <c r="A41" s="22" t="str">
        <f>IF('prelim rw RS000'!A46="","",'prelim rw RS000'!A46)</f>
        <v/>
      </c>
      <c r="B41" s="22" t="str">
        <f>IF('prelim rw RS000'!B46="","",'prelim rw RS000'!B46)</f>
        <v/>
      </c>
      <c r="C41" s="22" t="str">
        <f>IF('prelim rw RS000'!C46="","",'prelim rw RS000'!C46)</f>
        <v/>
      </c>
      <c r="D41" s="22" t="str">
        <f>IF('prelim rw RS000'!D46="","",'prelim rw RS000'!D46)</f>
        <v/>
      </c>
      <c r="E41" s="22" t="str">
        <f>IF('prelim rw RS000'!E46="","",'prelim rw RS000'!E46)</f>
        <v/>
      </c>
      <c r="F41" s="22" t="str">
        <f>IF('prelim rw RS000'!F46="","",'prelim rw RS000'!F46)</f>
        <v/>
      </c>
      <c r="G41" s="22" t="str">
        <f>IF('prelim rw RS000'!G46="","",'prelim rw RS000'!G46)</f>
        <v/>
      </c>
      <c r="H41" s="22" t="str">
        <f>IF('prelim rw RS000'!H46="","",'prelim rw RS000'!H46)</f>
        <v/>
      </c>
      <c r="I41" s="22" t="str">
        <f>IF('prelim rw RS000'!I46="","",'prelim rw RS000'!I46)</f>
        <v/>
      </c>
      <c r="J41" s="22" t="str">
        <f>IF('prelim rw RS000'!J46="","",'prelim rw RS000'!J46)</f>
        <v/>
      </c>
      <c r="K41" s="22" t="str">
        <f>IF('prelim rw RS000'!K46="","",'prelim rw RS000'!K46)</f>
        <v/>
      </c>
      <c r="L41" s="22" t="str">
        <f>IF('prelim rw RS000'!L46="","",'prelim rw RS000'!L46)</f>
        <v/>
      </c>
      <c r="M41" s="22" t="str">
        <f>IF('prelim rw RS000'!M46="","",'prelim rw RS000'!M46)</f>
        <v/>
      </c>
      <c r="N41" s="23" t="str">
        <f>IF('prelim rw RS000'!N46="","",'prelim rw RS000'!N46)</f>
        <v>SEE SHEETS 126 AND 128 FOR EASEMENT OVERLAP</v>
      </c>
    </row>
    <row r="42" spans="1:14" ht="12.75" customHeight="1" thickBot="1" x14ac:dyDescent="0.3">
      <c r="A42" s="22" t="str">
        <f>IF('prelim rw RS000'!A47="","",'prelim rw RS000'!A47)</f>
        <v>54-T</v>
      </c>
      <c r="B42" s="22" t="str">
        <f>IF('prelim rw RS000'!B47="","",'prelim rw RS000'!B47)</f>
        <v/>
      </c>
      <c r="C42" s="22" t="str">
        <f>IF('prelim rw RS000'!C47="","",'prelim rw RS000'!C47)</f>
        <v>125-128</v>
      </c>
      <c r="D42" s="22" t="str">
        <f>IF('prelim rw RS000'!D47="","",'prelim rw RS000'!D47)</f>
        <v>OR 267, PG 472</v>
      </c>
      <c r="E42" s="22" t="str">
        <f>IF('prelim rw RS000'!E47="","",'prelim rw RS000'!E47)</f>
        <v>39-00060.000</v>
      </c>
      <c r="F42" s="22">
        <f>IF('prelim rw RS000'!F47="","",'prelim rw RS000'!F47)</f>
        <v>0.37</v>
      </c>
      <c r="G42" s="22" t="str">
        <f>IF('prelim rw RS000'!G47="","",'prelim rw RS000'!G47)</f>
        <v/>
      </c>
      <c r="H42" s="22">
        <f>IF('prelim rw RS000'!H47="","",'prelim rw RS000'!H47)</f>
        <v>8.8999999999999999E-3</v>
      </c>
      <c r="I42" s="22">
        <f>IF('prelim rw RS000'!I47="","",'prelim rw RS000'!I47)</f>
        <v>0</v>
      </c>
      <c r="J42" s="22">
        <f>IF('prelim rw RS000'!J47="","",'prelim rw RS000'!J47)</f>
        <v>8.8999999999999999E-3</v>
      </c>
      <c r="K42" s="22" t="str">
        <f>IF('prelim rw RS000'!K47="","",'prelim rw RS000'!K47)</f>
        <v/>
      </c>
      <c r="L42" s="22" t="str">
        <f>IF('prelim rw RS000'!L47="","",'prelim rw RS000'!L47)</f>
        <v/>
      </c>
      <c r="M42" s="22" t="str">
        <f>IF('prelim rw RS000'!M47="","",'prelim rw RS000'!M47)</f>
        <v/>
      </c>
      <c r="N42" s="23" t="str">
        <f>IF('prelim rw RS000'!N47="","",'prelim rw RS000'!N47)</f>
        <v>TO RECONSTRUCT DRIVE</v>
      </c>
    </row>
    <row r="43" spans="1:14" ht="12.75" customHeight="1" thickBot="1" x14ac:dyDescent="0.3">
      <c r="A43" s="22" t="str">
        <f>IF('prelim rw RS000'!A48="","",'prelim rw RS000'!A48)</f>
        <v/>
      </c>
      <c r="B43" s="22" t="str">
        <f>IF('prelim rw RS000'!B48="","",'prelim rw RS000'!B48)</f>
        <v/>
      </c>
      <c r="C43" s="22" t="str">
        <f>IF('prelim rw RS000'!C48="","",'prelim rw RS000'!C48)</f>
        <v/>
      </c>
      <c r="D43" s="22" t="str">
        <f>IF('prelim rw RS000'!D48="","",'prelim rw RS000'!D48)</f>
        <v/>
      </c>
      <c r="E43" s="22" t="str">
        <f>IF('prelim rw RS000'!E48="","",'prelim rw RS000'!E48)</f>
        <v/>
      </c>
      <c r="F43" s="22" t="str">
        <f>IF('prelim rw RS000'!F48="","",'prelim rw RS000'!F48)</f>
        <v/>
      </c>
      <c r="G43" s="22" t="str">
        <f>IF('prelim rw RS000'!G48="","",'prelim rw RS000'!G48)</f>
        <v/>
      </c>
      <c r="H43" s="22" t="str">
        <f>IF('prelim rw RS000'!H48="","",'prelim rw RS000'!H48)</f>
        <v/>
      </c>
      <c r="I43" s="22" t="str">
        <f>IF('prelim rw RS000'!I48="","",'prelim rw RS000'!I48)</f>
        <v/>
      </c>
      <c r="J43" s="22" t="str">
        <f>IF('prelim rw RS000'!J48="","",'prelim rw RS000'!J48)</f>
        <v/>
      </c>
      <c r="K43" s="22" t="str">
        <f>IF('prelim rw RS000'!K48="","",'prelim rw RS000'!K48)</f>
        <v/>
      </c>
      <c r="L43" s="22" t="str">
        <f>IF('prelim rw RS000'!L48="","",'prelim rw RS000'!L48)</f>
        <v/>
      </c>
      <c r="M43" s="22" t="str">
        <f>IF('prelim rw RS000'!M48="","",'prelim rw RS000'!M48)</f>
        <v/>
      </c>
      <c r="N43" s="23" t="str">
        <f>IF('prelim rw RS000'!N48="","",'prelim rw RS000'!N48)</f>
        <v/>
      </c>
    </row>
    <row r="44" spans="1:14" ht="12.75" customHeight="1" thickBot="1" x14ac:dyDescent="0.3">
      <c r="A44" s="22" t="str">
        <f>IF('prelim rw RS000'!A49="","",'prelim rw RS000'!A49)</f>
        <v/>
      </c>
      <c r="B44" s="22" t="str">
        <f>IF('prelim rw RS000'!B49="","",'prelim rw RS000'!B49)</f>
        <v/>
      </c>
      <c r="C44" s="22" t="str">
        <f>IF('prelim rw RS000'!C49="","",'prelim rw RS000'!C49)</f>
        <v/>
      </c>
      <c r="D44" s="22" t="str">
        <f>IF('prelim rw RS000'!D49="","",'prelim rw RS000'!D49)</f>
        <v/>
      </c>
      <c r="E44" s="22" t="str">
        <f>IF('prelim rw RS000'!E49="","",'prelim rw RS000'!E49)</f>
        <v/>
      </c>
      <c r="F44" s="22" t="str">
        <f>IF('prelim rw RS000'!F49="","",'prelim rw RS000'!F49)</f>
        <v/>
      </c>
      <c r="G44" s="22" t="str">
        <f>IF('prelim rw RS000'!G49="","",'prelim rw RS000'!G49)</f>
        <v/>
      </c>
      <c r="H44" s="22" t="str">
        <f>IF('prelim rw RS000'!H49="","",'prelim rw RS000'!H49)</f>
        <v/>
      </c>
      <c r="I44" s="22" t="str">
        <f>IF('prelim rw RS000'!I49="","",'prelim rw RS000'!I49)</f>
        <v/>
      </c>
      <c r="J44" s="22" t="str">
        <f>IF('prelim rw RS000'!J49="","",'prelim rw RS000'!J49)</f>
        <v/>
      </c>
      <c r="K44" s="22" t="str">
        <f>IF('prelim rw RS000'!K49="","",'prelim rw RS000'!K49)</f>
        <v/>
      </c>
      <c r="L44" s="22" t="str">
        <f>IF('prelim rw RS000'!L49="","",'prelim rw RS000'!L49)</f>
        <v/>
      </c>
      <c r="M44" s="22" t="str">
        <f>IF('prelim rw RS000'!M49="","",'prelim rw RS000'!M49)</f>
        <v/>
      </c>
      <c r="N44" s="23" t="str">
        <f>IF('prelim rw RS000'!N49="","",'prelim rw RS000'!N49)</f>
        <v/>
      </c>
    </row>
    <row r="45" spans="1:14" ht="12.75" customHeight="1" thickBot="1" x14ac:dyDescent="0.3">
      <c r="A45" s="22" t="str">
        <f>IF('prelim rw RS000'!A50="","",'prelim rw RS000'!A50)</f>
        <v/>
      </c>
      <c r="B45" s="22" t="str">
        <f>IF('prelim rw RS000'!B50="","",'prelim rw RS000'!B50)</f>
        <v/>
      </c>
      <c r="C45" s="22" t="str">
        <f>IF('prelim rw RS000'!C50="","",'prelim rw RS000'!C50)</f>
        <v/>
      </c>
      <c r="D45" s="22" t="str">
        <f>IF('prelim rw RS000'!D50="","",'prelim rw RS000'!D50)</f>
        <v/>
      </c>
      <c r="E45" s="22" t="str">
        <f>IF('prelim rw RS000'!E50="","",'prelim rw RS000'!E50)</f>
        <v/>
      </c>
      <c r="F45" s="22" t="str">
        <f>IF('prelim rw RS000'!F50="","",'prelim rw RS000'!F50)</f>
        <v/>
      </c>
      <c r="G45" s="22" t="str">
        <f>IF('prelim rw RS000'!G50="","",'prelim rw RS000'!G50)</f>
        <v/>
      </c>
      <c r="H45" s="22" t="str">
        <f>IF('prelim rw RS000'!H50="","",'prelim rw RS000'!H50)</f>
        <v/>
      </c>
      <c r="I45" s="22" t="str">
        <f>IF('prelim rw RS000'!I50="","",'prelim rw RS000'!I50)</f>
        <v/>
      </c>
      <c r="J45" s="22" t="str">
        <f>IF('prelim rw RS000'!J50="","",'prelim rw RS000'!J50)</f>
        <v/>
      </c>
      <c r="K45" s="22" t="str">
        <f>IF('prelim rw RS000'!K50="","",'prelim rw RS000'!K50)</f>
        <v/>
      </c>
      <c r="L45" s="22" t="str">
        <f>IF('prelim rw RS000'!L50="","",'prelim rw RS000'!L50)</f>
        <v/>
      </c>
      <c r="M45" s="22" t="str">
        <f>IF('prelim rw RS000'!M50="","",'prelim rw RS000'!M50)</f>
        <v/>
      </c>
      <c r="N45" s="23" t="str">
        <f>IF('prelim rw RS000'!N50="","",'prelim rw RS000'!N50)</f>
        <v/>
      </c>
    </row>
    <row r="46" spans="1:14" ht="12.75" customHeight="1" thickBot="1" x14ac:dyDescent="0.3">
      <c r="A46" s="22" t="e">
        <f>IF('prelim rw RS000'!#REF!="","",'prelim rw RS000'!#REF!)</f>
        <v>#REF!</v>
      </c>
      <c r="B46" s="22" t="e">
        <f>IF('prelim rw RS000'!#REF!="","",'prelim rw RS000'!#REF!)</f>
        <v>#REF!</v>
      </c>
      <c r="C46" s="22" t="e">
        <f>IF('prelim rw RS000'!#REF!="","",'prelim rw RS000'!#REF!)</f>
        <v>#REF!</v>
      </c>
      <c r="D46" s="22" t="e">
        <f>IF('prelim rw RS000'!#REF!="","",'prelim rw RS000'!#REF!)</f>
        <v>#REF!</v>
      </c>
      <c r="E46" s="22" t="e">
        <f>IF('prelim rw RS000'!#REF!="","",'prelim rw RS000'!#REF!)</f>
        <v>#REF!</v>
      </c>
      <c r="F46" s="22" t="e">
        <f>IF('prelim rw RS000'!#REF!="","",'prelim rw RS000'!#REF!)</f>
        <v>#REF!</v>
      </c>
      <c r="G46" s="22" t="e">
        <f>IF('prelim rw RS000'!#REF!="","",'prelim rw RS000'!#REF!)</f>
        <v>#REF!</v>
      </c>
      <c r="H46" s="22" t="e">
        <f>IF('prelim rw RS000'!#REF!="","",'prelim rw RS000'!#REF!)</f>
        <v>#REF!</v>
      </c>
      <c r="I46" s="22" t="e">
        <f>IF('prelim rw RS000'!#REF!="","",'prelim rw RS000'!#REF!)</f>
        <v>#REF!</v>
      </c>
      <c r="J46" s="22" t="e">
        <f>IF('prelim rw RS000'!#REF!="","",'prelim rw RS000'!#REF!)</f>
        <v>#REF!</v>
      </c>
      <c r="K46" s="22" t="e">
        <f>IF('prelim rw RS000'!#REF!="","",'prelim rw RS000'!#REF!)</f>
        <v>#REF!</v>
      </c>
      <c r="L46" s="22" t="e">
        <f>IF('prelim rw RS000'!#REF!="","",'prelim rw RS000'!#REF!)</f>
        <v>#REF!</v>
      </c>
      <c r="M46" s="22" t="e">
        <f>IF('prelim rw RS000'!#REF!="","",'prelim rw RS000'!#REF!)</f>
        <v>#REF!</v>
      </c>
      <c r="N46" s="23" t="e">
        <f>IF('prelim rw RS000'!#REF!="","",'prelim rw RS000'!#REF!)</f>
        <v>#REF!</v>
      </c>
    </row>
    <row r="47" spans="1:14" ht="12.75" customHeight="1" thickBot="1" x14ac:dyDescent="0.3">
      <c r="A47" s="22" t="e">
        <f>IF('prelim rw RS000'!#REF!="","",'prelim rw RS000'!#REF!)</f>
        <v>#REF!</v>
      </c>
      <c r="B47" s="22" t="e">
        <f>IF('prelim rw RS000'!#REF!="","",'prelim rw RS000'!#REF!)</f>
        <v>#REF!</v>
      </c>
      <c r="C47" s="22" t="e">
        <f>IF('prelim rw RS000'!#REF!="","",'prelim rw RS000'!#REF!)</f>
        <v>#REF!</v>
      </c>
      <c r="D47" s="22" t="e">
        <f>IF('prelim rw RS000'!#REF!="","",'prelim rw RS000'!#REF!)</f>
        <v>#REF!</v>
      </c>
      <c r="E47" s="22" t="e">
        <f>IF('prelim rw RS000'!#REF!="","",'prelim rw RS000'!#REF!)</f>
        <v>#REF!</v>
      </c>
      <c r="F47" s="22" t="e">
        <f>IF('prelim rw RS000'!#REF!="","",'prelim rw RS000'!#REF!)</f>
        <v>#REF!</v>
      </c>
      <c r="G47" s="22" t="e">
        <f>IF('prelim rw RS000'!#REF!="","",'prelim rw RS000'!#REF!)</f>
        <v>#REF!</v>
      </c>
      <c r="H47" s="22" t="e">
        <f>IF('prelim rw RS000'!#REF!="","",'prelim rw RS000'!#REF!)</f>
        <v>#REF!</v>
      </c>
      <c r="I47" s="22" t="e">
        <f>IF('prelim rw RS000'!#REF!="","",'prelim rw RS000'!#REF!)</f>
        <v>#REF!</v>
      </c>
      <c r="J47" s="22" t="e">
        <f>IF('prelim rw RS000'!#REF!="","",'prelim rw RS000'!#REF!)</f>
        <v>#REF!</v>
      </c>
      <c r="K47" s="22" t="e">
        <f>IF('prelim rw RS000'!#REF!="","",'prelim rw RS000'!#REF!)</f>
        <v>#REF!</v>
      </c>
      <c r="L47" s="22" t="e">
        <f>IF('prelim rw RS000'!#REF!="","",'prelim rw RS000'!#REF!)</f>
        <v>#REF!</v>
      </c>
      <c r="M47" s="22" t="e">
        <f>IF('prelim rw RS000'!#REF!="","",'prelim rw RS000'!#REF!)</f>
        <v>#REF!</v>
      </c>
      <c r="N47" s="23" t="e">
        <f>IF('prelim rw RS000'!#REF!="","",'prelim rw RS000'!#REF!)</f>
        <v>#REF!</v>
      </c>
    </row>
    <row r="48" spans="1:14" ht="12.75" customHeight="1" thickBot="1" x14ac:dyDescent="0.3">
      <c r="A48" s="22" t="e">
        <f>IF('prelim rw RS000'!#REF!="","",'prelim rw RS000'!#REF!)</f>
        <v>#REF!</v>
      </c>
      <c r="B48" s="22" t="e">
        <f>IF('prelim rw RS000'!#REF!="","",'prelim rw RS000'!#REF!)</f>
        <v>#REF!</v>
      </c>
      <c r="C48" s="22" t="e">
        <f>IF('prelim rw RS000'!#REF!="","",'prelim rw RS000'!#REF!)</f>
        <v>#REF!</v>
      </c>
      <c r="D48" s="22" t="e">
        <f>IF('prelim rw RS000'!#REF!="","",'prelim rw RS000'!#REF!)</f>
        <v>#REF!</v>
      </c>
      <c r="E48" s="22" t="e">
        <f>IF('prelim rw RS000'!#REF!="","",'prelim rw RS000'!#REF!)</f>
        <v>#REF!</v>
      </c>
      <c r="F48" s="22" t="e">
        <f>IF('prelim rw RS000'!#REF!="","",'prelim rw RS000'!#REF!)</f>
        <v>#REF!</v>
      </c>
      <c r="G48" s="22" t="e">
        <f>IF('prelim rw RS000'!#REF!="","",'prelim rw RS000'!#REF!)</f>
        <v>#REF!</v>
      </c>
      <c r="H48" s="22" t="e">
        <f>IF('prelim rw RS000'!#REF!="","",'prelim rw RS000'!#REF!)</f>
        <v>#REF!</v>
      </c>
      <c r="I48" s="22" t="e">
        <f>IF('prelim rw RS000'!#REF!="","",'prelim rw RS000'!#REF!)</f>
        <v>#REF!</v>
      </c>
      <c r="J48" s="22" t="e">
        <f>IF('prelim rw RS000'!#REF!="","",'prelim rw RS000'!#REF!)</f>
        <v>#REF!</v>
      </c>
      <c r="K48" s="22" t="e">
        <f>IF('prelim rw RS000'!#REF!="","",'prelim rw RS000'!#REF!)</f>
        <v>#REF!</v>
      </c>
      <c r="L48" s="22" t="e">
        <f>IF('prelim rw RS000'!#REF!="","",'prelim rw RS000'!#REF!)</f>
        <v>#REF!</v>
      </c>
      <c r="M48" s="22" t="e">
        <f>IF('prelim rw RS000'!#REF!="","",'prelim rw RS000'!#REF!)</f>
        <v>#REF!</v>
      </c>
      <c r="N48" s="23" t="e">
        <f>IF('prelim rw RS000'!#REF!="","",'prelim rw RS000'!#REF!)</f>
        <v>#REF!</v>
      </c>
    </row>
    <row r="49" spans="1:14" ht="12.75" customHeight="1" thickBot="1" x14ac:dyDescent="0.3">
      <c r="A49" s="22" t="str">
        <f>IF('prelim rw RS000'!A51="","",'prelim rw RS000'!A51)</f>
        <v/>
      </c>
      <c r="B49" s="22" t="str">
        <f>IF('prelim rw RS000'!B51="","",'prelim rw RS000'!B51)</f>
        <v/>
      </c>
      <c r="C49" s="22" t="str">
        <f>IF('prelim rw RS000'!C51="","",'prelim rw RS000'!C51)</f>
        <v/>
      </c>
      <c r="D49" s="22" t="str">
        <f>IF('prelim rw RS000'!D51="","",'prelim rw RS000'!D51)</f>
        <v/>
      </c>
      <c r="E49" s="22" t="str">
        <f>IF('prelim rw RS000'!E51="","",'prelim rw RS000'!E51)</f>
        <v/>
      </c>
      <c r="F49" s="22" t="str">
        <f>IF('prelim rw RS000'!F51="","",'prelim rw RS000'!F51)</f>
        <v/>
      </c>
      <c r="G49" s="22" t="str">
        <f>IF('prelim rw RS000'!G51="","",'prelim rw RS000'!G51)</f>
        <v/>
      </c>
      <c r="H49" s="22" t="str">
        <f>IF('prelim rw RS000'!H51="","",'prelim rw RS000'!H51)</f>
        <v/>
      </c>
      <c r="I49" s="22" t="str">
        <f>IF('prelim rw RS000'!I51="","",'prelim rw RS000'!I51)</f>
        <v/>
      </c>
      <c r="J49" s="22" t="str">
        <f>IF('prelim rw RS000'!J51="","",'prelim rw RS000'!J51)</f>
        <v/>
      </c>
      <c r="K49" s="22" t="str">
        <f>IF('prelim rw RS000'!K51="","",'prelim rw RS000'!K51)</f>
        <v/>
      </c>
      <c r="L49" s="22" t="str">
        <f>IF('prelim rw RS000'!L51="","",'prelim rw RS000'!L51)</f>
        <v/>
      </c>
      <c r="M49" s="22" t="str">
        <f>IF('prelim rw RS000'!M51="","",'prelim rw RS000'!M51)</f>
        <v/>
      </c>
      <c r="N49" s="23" t="str">
        <f>IF('prelim rw RS000'!N51="","",'prelim rw RS000'!N51)</f>
        <v/>
      </c>
    </row>
    <row r="50" spans="1:14" ht="12.75" customHeight="1" thickBot="1" x14ac:dyDescent="0.3">
      <c r="A50" s="22" t="str">
        <f>IF('prelim rw RS000'!A52="","",'prelim rw RS000'!A52)</f>
        <v/>
      </c>
      <c r="B50" s="22" t="str">
        <f>IF('prelim rw RS000'!B52="","",'prelim rw RS000'!B52)</f>
        <v/>
      </c>
      <c r="C50" s="22" t="str">
        <f>IF('prelim rw RS000'!C52="","",'prelim rw RS000'!C52)</f>
        <v/>
      </c>
      <c r="D50" s="22" t="str">
        <f>IF('prelim rw RS000'!D52="","",'prelim rw RS000'!D52)</f>
        <v/>
      </c>
      <c r="E50" s="22" t="str">
        <f>IF('prelim rw RS000'!E52="","",'prelim rw RS000'!E52)</f>
        <v/>
      </c>
      <c r="F50" s="22" t="str">
        <f>IF('prelim rw RS000'!F52="","",'prelim rw RS000'!F52)</f>
        <v/>
      </c>
      <c r="G50" s="22" t="str">
        <f>IF('prelim rw RS000'!G52="","",'prelim rw RS000'!G52)</f>
        <v/>
      </c>
      <c r="H50" s="22" t="str">
        <f>IF('prelim rw RS000'!H52="","",'prelim rw RS000'!H52)</f>
        <v/>
      </c>
      <c r="I50" s="22" t="str">
        <f>IF('prelim rw RS000'!I52="","",'prelim rw RS000'!I52)</f>
        <v/>
      </c>
      <c r="J50" s="22" t="str">
        <f>IF('prelim rw RS000'!J52="","",'prelim rw RS000'!J52)</f>
        <v/>
      </c>
      <c r="K50" s="22" t="str">
        <f>IF('prelim rw RS000'!K52="","",'prelim rw RS000'!K52)</f>
        <v/>
      </c>
      <c r="L50" s="22" t="str">
        <f>IF('prelim rw RS000'!L52="","",'prelim rw RS000'!L52)</f>
        <v/>
      </c>
      <c r="M50" s="22" t="str">
        <f>IF('prelim rw RS000'!M52="","",'prelim rw RS000'!M52)</f>
        <v/>
      </c>
      <c r="N50" s="23" t="str">
        <f>IF('prelim rw RS000'!N52="","",'prelim rw RS000'!N52)</f>
        <v/>
      </c>
    </row>
    <row r="51" spans="1:14" ht="12.75" customHeight="1" thickBot="1" x14ac:dyDescent="0.3">
      <c r="A51" s="22" t="str">
        <f>IF('prelim rw RS000'!A53="","",'prelim rw RS000'!A53)</f>
        <v/>
      </c>
      <c r="B51" s="22" t="str">
        <f>IF('prelim rw RS000'!B53="","",'prelim rw RS000'!B53)</f>
        <v/>
      </c>
      <c r="C51" s="22" t="str">
        <f>IF('prelim rw RS000'!C53="","",'prelim rw RS000'!C53)</f>
        <v/>
      </c>
      <c r="D51" s="22" t="str">
        <f>IF('prelim rw RS000'!D53="","",'prelim rw RS000'!D53)</f>
        <v/>
      </c>
      <c r="E51" s="22" t="str">
        <f>IF('prelim rw RS000'!E53="","",'prelim rw RS000'!E53)</f>
        <v/>
      </c>
      <c r="F51" s="22" t="str">
        <f>IF('prelim rw RS000'!F53="","",'prelim rw RS000'!F53)</f>
        <v/>
      </c>
      <c r="G51" s="22" t="str">
        <f>IF('prelim rw RS000'!G53="","",'prelim rw RS000'!G53)</f>
        <v/>
      </c>
      <c r="H51" s="22" t="str">
        <f>IF('prelim rw RS000'!H53="","",'prelim rw RS000'!H53)</f>
        <v/>
      </c>
      <c r="I51" s="22" t="str">
        <f>IF('prelim rw RS000'!I53="","",'prelim rw RS000'!I53)</f>
        <v/>
      </c>
      <c r="J51" s="22" t="str">
        <f>IF('prelim rw RS000'!J53="","",'prelim rw RS000'!J53)</f>
        <v/>
      </c>
      <c r="K51" s="22" t="str">
        <f>IF('prelim rw RS000'!K53="","",'prelim rw RS000'!K53)</f>
        <v/>
      </c>
      <c r="L51" s="22" t="str">
        <f>IF('prelim rw RS000'!L53="","",'prelim rw RS000'!L53)</f>
        <v/>
      </c>
      <c r="M51" s="22" t="str">
        <f>IF('prelim rw RS000'!M53="","",'prelim rw RS000'!M53)</f>
        <v/>
      </c>
      <c r="N51" s="23" t="str">
        <f>IF('prelim rw RS000'!N53="","",'prelim rw RS000'!N53)</f>
        <v/>
      </c>
    </row>
    <row r="52" spans="1:14" ht="12.75" customHeight="1" thickBot="1" x14ac:dyDescent="0.3">
      <c r="A52" s="22" t="str">
        <f>IF('prelim rw RS000'!A54="","",'prelim rw RS000'!A54)</f>
        <v/>
      </c>
      <c r="B52" s="22" t="str">
        <f>IF('prelim rw RS000'!B54="","",'prelim rw RS000'!B54)</f>
        <v/>
      </c>
      <c r="C52" s="22" t="str">
        <f>IF('prelim rw RS000'!C54="","",'prelim rw RS000'!C54)</f>
        <v/>
      </c>
      <c r="D52" s="22" t="str">
        <f>IF('prelim rw RS000'!D54="","",'prelim rw RS000'!D54)</f>
        <v/>
      </c>
      <c r="E52" s="22" t="str">
        <f>IF('prelim rw RS000'!E54="","",'prelim rw RS000'!E54)</f>
        <v/>
      </c>
      <c r="F52" s="22" t="str">
        <f>IF('prelim rw RS000'!F54="","",'prelim rw RS000'!F54)</f>
        <v/>
      </c>
      <c r="G52" s="22" t="str">
        <f>IF('prelim rw RS000'!G54="","",'prelim rw RS000'!G54)</f>
        <v/>
      </c>
      <c r="H52" s="22" t="str">
        <f>IF('prelim rw RS000'!H54="","",'prelim rw RS000'!H54)</f>
        <v/>
      </c>
      <c r="I52" s="22" t="str">
        <f>IF('prelim rw RS000'!I54="","",'prelim rw RS000'!I54)</f>
        <v/>
      </c>
      <c r="J52" s="22" t="str">
        <f>IF('prelim rw RS000'!J54="","",'prelim rw RS000'!J54)</f>
        <v/>
      </c>
      <c r="K52" s="22" t="str">
        <f>IF('prelim rw RS000'!K54="","",'prelim rw RS000'!K54)</f>
        <v/>
      </c>
      <c r="L52" s="22" t="str">
        <f>IF('prelim rw RS000'!L54="","",'prelim rw RS000'!L54)</f>
        <v/>
      </c>
      <c r="M52" s="22" t="str">
        <f>IF('prelim rw RS000'!M54="","",'prelim rw RS000'!M54)</f>
        <v/>
      </c>
      <c r="N52" s="23" t="str">
        <f>IF('prelim rw RS000'!N54="","",'prelim rw RS000'!N54)</f>
        <v/>
      </c>
    </row>
    <row r="53" spans="1:14" ht="12.75" customHeight="1" thickBot="1" x14ac:dyDescent="0.3">
      <c r="A53" s="22" t="e">
        <f>IF('prelim rw RS000'!#REF!="","",'prelim rw RS000'!#REF!)</f>
        <v>#REF!</v>
      </c>
      <c r="B53" s="22" t="e">
        <f>IF('prelim rw RS000'!#REF!="","",'prelim rw RS000'!#REF!)</f>
        <v>#REF!</v>
      </c>
      <c r="C53" s="22" t="e">
        <f>IF('prelim rw RS000'!#REF!="","",'prelim rw RS000'!#REF!)</f>
        <v>#REF!</v>
      </c>
      <c r="D53" s="22" t="e">
        <f>IF('prelim rw RS000'!#REF!="","",'prelim rw RS000'!#REF!)</f>
        <v>#REF!</v>
      </c>
      <c r="E53" s="22" t="e">
        <f>IF('prelim rw RS000'!#REF!="","",'prelim rw RS000'!#REF!)</f>
        <v>#REF!</v>
      </c>
      <c r="F53" s="22" t="e">
        <f>IF('prelim rw RS000'!#REF!="","",'prelim rw RS000'!#REF!)</f>
        <v>#REF!</v>
      </c>
      <c r="G53" s="22" t="e">
        <f>IF('prelim rw RS000'!#REF!="","",'prelim rw RS000'!#REF!)</f>
        <v>#REF!</v>
      </c>
      <c r="H53" s="22" t="e">
        <f>IF('prelim rw RS000'!#REF!="","",'prelim rw RS000'!#REF!)</f>
        <v>#REF!</v>
      </c>
      <c r="I53" s="22" t="e">
        <f>IF('prelim rw RS000'!#REF!="","",'prelim rw RS000'!#REF!)</f>
        <v>#REF!</v>
      </c>
      <c r="J53" s="22" t="e">
        <f>IF('prelim rw RS000'!#REF!="","",'prelim rw RS000'!#REF!)</f>
        <v>#REF!</v>
      </c>
      <c r="K53" s="22" t="e">
        <f>IF('prelim rw RS000'!#REF!="","",'prelim rw RS000'!#REF!)</f>
        <v>#REF!</v>
      </c>
      <c r="L53" s="22" t="e">
        <f>IF('prelim rw RS000'!#REF!="","",'prelim rw RS000'!#REF!)</f>
        <v>#REF!</v>
      </c>
      <c r="M53" s="22" t="e">
        <f>IF('prelim rw RS000'!#REF!="","",'prelim rw RS000'!#REF!)</f>
        <v>#REF!</v>
      </c>
      <c r="N53" s="23" t="e">
        <f>IF('prelim rw RS000'!#REF!="","",'prelim rw RS000'!#REF!)</f>
        <v>#REF!</v>
      </c>
    </row>
    <row r="54" spans="1:14" ht="12.75" customHeight="1" thickBot="1" x14ac:dyDescent="0.3">
      <c r="A54" s="22" t="e">
        <f>IF('prelim rw RS000'!#REF!="","",'prelim rw RS000'!#REF!)</f>
        <v>#REF!</v>
      </c>
      <c r="B54" s="22" t="e">
        <f>IF('prelim rw RS000'!#REF!="","",'prelim rw RS000'!#REF!)</f>
        <v>#REF!</v>
      </c>
      <c r="C54" s="22" t="e">
        <f>IF('prelim rw RS000'!#REF!="","",'prelim rw RS000'!#REF!)</f>
        <v>#REF!</v>
      </c>
      <c r="D54" s="22" t="e">
        <f>IF('prelim rw RS000'!#REF!="","",'prelim rw RS000'!#REF!)</f>
        <v>#REF!</v>
      </c>
      <c r="E54" s="22" t="e">
        <f>IF('prelim rw RS000'!#REF!="","",'prelim rw RS000'!#REF!)</f>
        <v>#REF!</v>
      </c>
      <c r="F54" s="22" t="e">
        <f>IF('prelim rw RS000'!#REF!="","",'prelim rw RS000'!#REF!)</f>
        <v>#REF!</v>
      </c>
      <c r="G54" s="22" t="e">
        <f>IF('prelim rw RS000'!#REF!="","",'prelim rw RS000'!#REF!)</f>
        <v>#REF!</v>
      </c>
      <c r="H54" s="22" t="e">
        <f>IF('prelim rw RS000'!#REF!="","",'prelim rw RS000'!#REF!)</f>
        <v>#REF!</v>
      </c>
      <c r="I54" s="22" t="e">
        <f>IF('prelim rw RS000'!#REF!="","",'prelim rw RS000'!#REF!)</f>
        <v>#REF!</v>
      </c>
      <c r="J54" s="22" t="e">
        <f>IF('prelim rw RS000'!#REF!="","",'prelim rw RS000'!#REF!)</f>
        <v>#REF!</v>
      </c>
      <c r="K54" s="22" t="e">
        <f>IF('prelim rw RS000'!#REF!="","",'prelim rw RS000'!#REF!)</f>
        <v>#REF!</v>
      </c>
      <c r="L54" s="22" t="e">
        <f>IF('prelim rw RS000'!#REF!="","",'prelim rw RS000'!#REF!)</f>
        <v>#REF!</v>
      </c>
      <c r="M54" s="22" t="e">
        <f>IF('prelim rw RS000'!#REF!="","",'prelim rw RS000'!#REF!)</f>
        <v>#REF!</v>
      </c>
      <c r="N54" s="23" t="e">
        <f>IF('prelim rw RS000'!#REF!="","",'prelim rw RS000'!#REF!)</f>
        <v>#REF!</v>
      </c>
    </row>
    <row r="55" spans="1:14" ht="12.75" customHeight="1" thickBot="1" x14ac:dyDescent="0.3">
      <c r="A55" s="22" t="str">
        <f>IF('prelim rw RS000'!A57="","",'prelim rw RS000'!A57)</f>
        <v/>
      </c>
      <c r="B55" s="22" t="str">
        <f>IF('prelim rw RS000'!B57="","",'prelim rw RS000'!B57)</f>
        <v/>
      </c>
      <c r="C55" s="22" t="str">
        <f>IF('prelim rw RS000'!C57="","",'prelim rw RS000'!C57)</f>
        <v/>
      </c>
      <c r="D55" s="22" t="str">
        <f>IF('prelim rw RS000'!D57="","",'prelim rw RS000'!D57)</f>
        <v/>
      </c>
      <c r="E55" s="22" t="str">
        <f>IF('prelim rw RS000'!E57="","",'prelim rw RS000'!E57)</f>
        <v/>
      </c>
      <c r="F55" s="22" t="str">
        <f>IF('prelim rw RS000'!F57="","",'prelim rw RS000'!F57)</f>
        <v/>
      </c>
      <c r="G55" s="22" t="str">
        <f>IF('prelim rw RS000'!G57="","",'prelim rw RS000'!G57)</f>
        <v/>
      </c>
      <c r="H55" s="22" t="str">
        <f>IF('prelim rw RS000'!H57="","",'prelim rw RS000'!H57)</f>
        <v/>
      </c>
      <c r="I55" s="22" t="str">
        <f>IF('prelim rw RS000'!I57="","",'prelim rw RS000'!I57)</f>
        <v/>
      </c>
      <c r="J55" s="22" t="str">
        <f>IF('prelim rw RS000'!J57="","",'prelim rw RS000'!J57)</f>
        <v/>
      </c>
      <c r="K55" s="22" t="str">
        <f>IF('prelim rw RS000'!K57="","",'prelim rw RS000'!K57)</f>
        <v/>
      </c>
      <c r="L55" s="22" t="str">
        <f>IF('prelim rw RS000'!L57="","",'prelim rw RS000'!L57)</f>
        <v/>
      </c>
      <c r="M55" s="22" t="str">
        <f>IF('prelim rw RS000'!M57="","",'prelim rw RS000'!M57)</f>
        <v/>
      </c>
      <c r="N55" s="23" t="str">
        <f>IF('prelim rw RS000'!N57="","",'prelim rw RS000'!N57)</f>
        <v/>
      </c>
    </row>
    <row r="56" spans="1:14" ht="12.75" customHeight="1" thickBot="1" x14ac:dyDescent="0.3">
      <c r="A56" s="22" t="str">
        <f>IF('prelim rw RS000'!A67="","",'prelim rw RS000'!A67)</f>
        <v>NO.</v>
      </c>
      <c r="B56" s="22" t="str">
        <f>IF('prelim rw RS000'!B67="","",'prelim rw RS000'!B67)</f>
        <v/>
      </c>
      <c r="C56" s="22" t="str">
        <f>IF('prelim rw RS000'!C67="","",'prelim rw RS000'!C67)</f>
        <v>NO.</v>
      </c>
      <c r="D56" s="22" t="str">
        <f>IF('prelim rw RS000'!D67="","",'prelim rw RS000'!D67)</f>
        <v/>
      </c>
      <c r="E56" s="22" t="str">
        <f>IF('prelim rw RS000'!E67="","",'prelim rw RS000'!E67)</f>
        <v>PARCEL</v>
      </c>
      <c r="F56" s="22" t="str">
        <f>IF('prelim rw RS000'!F67="","",'prelim rw RS000'!F67)</f>
        <v>AREA</v>
      </c>
      <c r="G56" s="22" t="str">
        <f>IF('prelim rw RS000'!G67="","",'prelim rw RS000'!G67)</f>
        <v>P.R.O.</v>
      </c>
      <c r="H56" s="22" t="str">
        <f>IF('prelim rw RS000'!H67="","",'prelim rw RS000'!H67)</f>
        <v>TAKE</v>
      </c>
      <c r="I56" s="22" t="str">
        <f>IF('prelim rw RS000'!I67="","",'prelim rw RS000'!I67)</f>
        <v>TAKE</v>
      </c>
      <c r="J56" s="22" t="str">
        <f>IF('prelim rw RS000'!J67="","",'prelim rw RS000'!J67)</f>
        <v>TAKE</v>
      </c>
      <c r="K56" s="22" t="str">
        <f>IF('prelim rw RS000'!K67="","",'prelim rw RS000'!K67)</f>
        <v>TURE</v>
      </c>
      <c r="L56" s="22" t="str">
        <f>IF('prelim rw RS000'!L67="","",'prelim rw RS000'!L67)</f>
        <v>LEFT</v>
      </c>
      <c r="M56" s="22" t="str">
        <f>IF('prelim rw RS000'!M67="","",'prelim rw RS000'!M67)</f>
        <v>RIGHT</v>
      </c>
      <c r="N56" s="23" t="str">
        <f>IF('prelim rw RS000'!N67="","",'prelim rw RS000'!N67)</f>
        <v/>
      </c>
    </row>
    <row r="57" spans="1:14" ht="12.75" customHeight="1" thickBot="1" x14ac:dyDescent="0.3">
      <c r="A57" s="22" t="str">
        <f>IF('prelim rw RS000'!A68="","",'prelim rw RS000'!A68)</f>
        <v/>
      </c>
      <c r="B57" s="22" t="str">
        <f>IF('prelim rw RS000'!B68="","",'prelim rw RS000'!B68)</f>
        <v/>
      </c>
      <c r="C57" s="22" t="str">
        <f>IF('prelim rw RS000'!C68="","",'prelim rw RS000'!C68)</f>
        <v/>
      </c>
      <c r="D57" s="22" t="str">
        <f>IF('prelim rw RS000'!D68="","",'prelim rw RS000'!D68)</f>
        <v/>
      </c>
      <c r="E57" s="22" t="str">
        <f>IF('prelim rw RS000'!E68="","",'prelim rw RS000'!E68)</f>
        <v/>
      </c>
      <c r="F57" s="22" t="str">
        <f>IF('prelim rw RS000'!F68="","",'prelim rw RS000'!F68)</f>
        <v/>
      </c>
      <c r="G57" s="22" t="str">
        <f>IF('prelim rw RS000'!G68="","",'prelim rw RS000'!G68)</f>
        <v/>
      </c>
      <c r="H57" s="22" t="str">
        <f>IF('prelim rw RS000'!H68="","",'prelim rw RS000'!H68)</f>
        <v/>
      </c>
      <c r="I57" s="22" t="str">
        <f>IF('prelim rw RS000'!I68="","",'prelim rw RS000'!I68)</f>
        <v/>
      </c>
      <c r="J57" s="22" t="str">
        <f>IF('prelim rw RS000'!J68="","",'prelim rw RS000'!J68)</f>
        <v/>
      </c>
      <c r="K57" s="22" t="str">
        <f>IF('prelim rw RS000'!K68="","",'prelim rw RS000'!K68)</f>
        <v/>
      </c>
      <c r="L57" s="22" t="str">
        <f>IF('prelim rw RS000'!L68="","",'prelim rw RS000'!L68)</f>
        <v/>
      </c>
      <c r="M57" s="22" t="str">
        <f>IF('prelim rw RS000'!M68="","",'prelim rw RS000'!M68)</f>
        <v/>
      </c>
      <c r="N57" s="23" t="str">
        <f>IF('prelim rw RS000'!N68="","",'prelim rw RS000'!N68)</f>
        <v/>
      </c>
    </row>
  </sheetData>
  <mergeCells count="3">
    <mergeCell ref="B1:B2"/>
    <mergeCell ref="L1:M1"/>
    <mergeCell ref="N1:N2"/>
  </mergeCells>
  <phoneticPr fontId="2" type="noConversion"/>
  <pageMargins left="0.25" right="0.25" top="0.75" bottom="0.75" header="0.3" footer="0.3"/>
  <pageSetup paperSize="3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1DC6-DC65-472B-95C4-42522158BD52}">
  <sheetPr>
    <pageSetUpPr fitToPage="1"/>
  </sheetPr>
  <dimension ref="A1:N67"/>
  <sheetViews>
    <sheetView view="pageBreakPreview" zoomScale="85" zoomScaleNormal="40" zoomScaleSheetLayoutView="85" workbookViewId="0">
      <pane ySplit="2" topLeftCell="A3" activePane="bottomLeft" state="frozen"/>
      <selection pane="bottomLeft" activeCell="D1" sqref="D1:D1048576"/>
    </sheetView>
  </sheetViews>
  <sheetFormatPr defaultColWidth="9.140625" defaultRowHeight="15" x14ac:dyDescent="0.25"/>
  <cols>
    <col min="1" max="1" width="9.7109375" style="3" customWidth="1"/>
    <col min="2" max="2" width="53.85546875" style="3" customWidth="1"/>
    <col min="3" max="3" width="15.7109375" style="3" customWidth="1"/>
    <col min="4" max="4" width="20.7109375" style="3" customWidth="1"/>
    <col min="5" max="5" width="18.7109375" style="3" customWidth="1"/>
    <col min="6" max="6" width="11.7109375" style="3" customWidth="1"/>
    <col min="7" max="7" width="9.140625" style="3" bestFit="1" customWidth="1"/>
    <col min="8" max="8" width="9.42578125" style="3" customWidth="1"/>
    <col min="9" max="9" width="9.7109375" style="3" customWidth="1"/>
    <col min="10" max="10" width="7.5703125" style="3" customWidth="1"/>
    <col min="11" max="11" width="8.42578125" style="3" customWidth="1"/>
    <col min="12" max="12" width="8.5703125" style="3" customWidth="1"/>
    <col min="13" max="13" width="8.140625" style="3" customWidth="1"/>
    <col min="14" max="14" width="79.28515625" style="4" customWidth="1"/>
    <col min="15" max="16384" width="9.140625" style="3"/>
  </cols>
  <sheetData>
    <row r="1" spans="1:14" ht="13.5" customHeight="1" x14ac:dyDescent="0.25">
      <c r="A1" s="10" t="s">
        <v>1</v>
      </c>
      <c r="B1" s="102" t="s">
        <v>3</v>
      </c>
      <c r="C1" s="11" t="s">
        <v>4</v>
      </c>
      <c r="D1" s="11" t="s">
        <v>5</v>
      </c>
      <c r="E1" s="11" t="s">
        <v>7</v>
      </c>
      <c r="F1" s="11" t="s">
        <v>6</v>
      </c>
      <c r="G1" s="11" t="s">
        <v>17</v>
      </c>
      <c r="H1" s="11" t="s">
        <v>8</v>
      </c>
      <c r="I1" s="11" t="s">
        <v>10</v>
      </c>
      <c r="J1" s="11" t="s">
        <v>11</v>
      </c>
      <c r="K1" s="11" t="s">
        <v>12</v>
      </c>
      <c r="L1" s="104" t="s">
        <v>0</v>
      </c>
      <c r="M1" s="105"/>
      <c r="N1" s="106" t="s">
        <v>14</v>
      </c>
    </row>
    <row r="2" spans="1:14" ht="13.5" customHeight="1" thickBot="1" x14ac:dyDescent="0.3">
      <c r="A2" s="12" t="s">
        <v>2</v>
      </c>
      <c r="B2" s="103"/>
      <c r="C2" s="13" t="s">
        <v>2</v>
      </c>
      <c r="D2" s="13" t="s">
        <v>6</v>
      </c>
      <c r="E2" s="13" t="s">
        <v>1</v>
      </c>
      <c r="F2" s="13" t="s">
        <v>19</v>
      </c>
      <c r="G2" s="13" t="s">
        <v>18</v>
      </c>
      <c r="H2" s="13" t="s">
        <v>9</v>
      </c>
      <c r="I2" s="13" t="s">
        <v>9</v>
      </c>
      <c r="J2" s="13" t="s">
        <v>9</v>
      </c>
      <c r="K2" s="13" t="s">
        <v>13</v>
      </c>
      <c r="L2" s="13" t="s">
        <v>15</v>
      </c>
      <c r="M2" s="13" t="s">
        <v>16</v>
      </c>
      <c r="N2" s="107"/>
    </row>
    <row r="3" spans="1:14" ht="12" customHeight="1" x14ac:dyDescent="0.25">
      <c r="A3" s="5" t="str">
        <f>IF('prelim rw RS000'!A79="","",'prelim rw RS000'!A79)</f>
        <v>57-SH</v>
      </c>
      <c r="B3" s="5" t="str">
        <f>IF('prelim rw RS000'!B79="","",'prelim rw RS000'!B79)</f>
        <v xml:space="preserve">LINCOLN BROTHERS PROPERTIES, LLC </v>
      </c>
      <c r="C3" s="5">
        <f>IF('prelim rw RS000'!C79="","",'prelim rw RS000'!C79)</f>
        <v>131132</v>
      </c>
      <c r="D3" s="5" t="str">
        <f>IF('prelim rw RS000'!D79="","",'prelim rw RS000'!D79)</f>
        <v>RN 202208354</v>
      </c>
      <c r="E3" s="5" t="str">
        <f>IF('prelim rw RS000'!E79="","",'prelim rw RS000'!E79)</f>
        <v>39-00534.000</v>
      </c>
      <c r="F3" s="5">
        <f>IF('prelim rw RS000'!F79="","",'prelim rw RS000'!F79)</f>
        <v>1.0350999999999999</v>
      </c>
      <c r="G3" s="5">
        <f>IF('prelim rw RS000'!G79="","",'prelim rw RS000'!G79)</f>
        <v>0.14990000000000001</v>
      </c>
      <c r="H3" s="5">
        <f>IF('prelim rw RS000'!H79="","",'prelim rw RS000'!H79)</f>
        <v>1.3899999999999999E-2</v>
      </c>
      <c r="I3" s="5">
        <f>IF('prelim rw RS000'!I79="","",'prelim rw RS000'!I79)</f>
        <v>0</v>
      </c>
      <c r="J3" s="5">
        <f>IF('prelim rw RS000'!J79="","",'prelim rw RS000'!J79)</f>
        <v>1.3899999999999999E-2</v>
      </c>
      <c r="K3" s="5" t="str">
        <f>IF('prelim rw RS000'!K79="","",'prelim rw RS000'!K79)</f>
        <v>(S)</v>
      </c>
      <c r="L3" s="5">
        <f>IF('prelim rw RS000'!L79="","",'prelim rw RS000'!L79)</f>
        <v>0.87129999999999985</v>
      </c>
      <c r="M3" s="5" t="str">
        <f>IF('prelim rw RS000'!M79="","",'prelim rw RS000'!M79)</f>
        <v/>
      </c>
      <c r="N3" s="18" t="str">
        <f>IF('prelim rw RS000'!N79="","",'prelim rw RS000'!N79)</f>
        <v>3 ROCKS, 2 LIGHT POLES TO BE REMOVED, SEE SHEET 132 FOR EASEMENT OVERLAP</v>
      </c>
    </row>
    <row r="4" spans="1:14" ht="12" customHeight="1" x14ac:dyDescent="0.25">
      <c r="A4" s="5" t="str">
        <f>IF('prelim rw RS000'!A80="","",'prelim rw RS000'!A80)</f>
        <v/>
      </c>
      <c r="B4" s="5" t="str">
        <f>IF('prelim rw RS000'!B80="","",'prelim rw RS000'!B80)</f>
        <v>AN OHIO LIMITED LIABILITY COMPANY</v>
      </c>
      <c r="C4" s="5" t="str">
        <f>IF('prelim rw RS000'!C80="","",'prelim rw RS000'!C80)</f>
        <v/>
      </c>
      <c r="D4" s="5" t="str">
        <f>IF('prelim rw RS000'!D80="","",'prelim rw RS000'!D80)</f>
        <v/>
      </c>
      <c r="E4" s="5" t="str">
        <f>IF('prelim rw RS000'!E80="","",'prelim rw RS000'!E80)</f>
        <v/>
      </c>
      <c r="F4" s="5" t="str">
        <f>IF('prelim rw RS000'!F80="","",'prelim rw RS000'!F80)</f>
        <v/>
      </c>
      <c r="G4" s="5" t="str">
        <f>IF('prelim rw RS000'!G80="","",'prelim rw RS000'!G80)</f>
        <v/>
      </c>
      <c r="H4" s="5" t="str">
        <f>IF('prelim rw RS000'!H80="","",'prelim rw RS000'!H80)</f>
        <v/>
      </c>
      <c r="I4" s="5" t="str">
        <f>IF('prelim rw RS000'!I80="","",'prelim rw RS000'!I80)</f>
        <v/>
      </c>
      <c r="J4" s="5" t="str">
        <f>IF('prelim rw RS000'!J80="","",'prelim rw RS000'!J80)</f>
        <v/>
      </c>
      <c r="K4" s="5" t="str">
        <f>IF('prelim rw RS000'!K80="","",'prelim rw RS000'!K80)</f>
        <v/>
      </c>
      <c r="L4" s="5" t="str">
        <f>IF('prelim rw RS000'!L80="","",'prelim rw RS000'!L80)</f>
        <v/>
      </c>
      <c r="M4" s="5" t="str">
        <f>IF('prelim rw RS000'!M80="","",'prelim rw RS000'!M80)</f>
        <v/>
      </c>
      <c r="N4" s="18" t="str">
        <f>IF('prelim rw RS000'!N80="","",'prelim rw RS000'!N80)</f>
        <v/>
      </c>
    </row>
    <row r="5" spans="1:14" ht="12" customHeight="1" x14ac:dyDescent="0.25">
      <c r="A5" s="5" t="e">
        <f>IF('prelim rw RS000'!#REF!="","",'prelim rw RS000'!#REF!)</f>
        <v>#REF!</v>
      </c>
      <c r="B5" s="5" t="str">
        <f>IF('prelim rw RS000'!B81="","",'prelim rw RS000'!B81)</f>
        <v/>
      </c>
      <c r="C5" s="5" t="e">
        <f>IF('prelim rw RS000'!#REF!="","",'prelim rw RS000'!#REF!)</f>
        <v>#REF!</v>
      </c>
      <c r="D5" s="5" t="e">
        <f>IF('prelim rw RS000'!#REF!="","",'prelim rw RS000'!#REF!)</f>
        <v>#REF!</v>
      </c>
      <c r="E5" s="5" t="e">
        <f>IF('prelim rw RS000'!#REF!="","",'prelim rw RS000'!#REF!)</f>
        <v>#REF!</v>
      </c>
      <c r="F5" s="5" t="e">
        <f>IF('prelim rw RS000'!#REF!="","",'prelim rw RS000'!#REF!)</f>
        <v>#REF!</v>
      </c>
      <c r="G5" s="5" t="e">
        <f>IF('prelim rw RS000'!#REF!="","",'prelim rw RS000'!#REF!)</f>
        <v>#REF!</v>
      </c>
      <c r="H5" s="5" t="e">
        <f>IF('prelim rw RS000'!#REF!="","",'prelim rw RS000'!#REF!)</f>
        <v>#REF!</v>
      </c>
      <c r="I5" s="5" t="e">
        <f>IF('prelim rw RS000'!#REF!="","",'prelim rw RS000'!#REF!)</f>
        <v>#REF!</v>
      </c>
      <c r="J5" s="5" t="e">
        <f>IF('prelim rw RS000'!#REF!="","",'prelim rw RS000'!#REF!)</f>
        <v>#REF!</v>
      </c>
      <c r="K5" s="5" t="e">
        <f>IF('prelim rw RS000'!#REF!="","",'prelim rw RS000'!#REF!)</f>
        <v>#REF!</v>
      </c>
      <c r="L5" s="5" t="e">
        <f>IF('prelim rw RS000'!#REF!="","",'prelim rw RS000'!#REF!)</f>
        <v>#REF!</v>
      </c>
      <c r="M5" s="5" t="e">
        <f>IF('prelim rw RS000'!#REF!="","",'prelim rw RS000'!#REF!)</f>
        <v>#REF!</v>
      </c>
      <c r="N5" s="18" t="e">
        <f>IF('prelim rw RS000'!#REF!="","",'prelim rw RS000'!#REF!)</f>
        <v>#REF!</v>
      </c>
    </row>
    <row r="6" spans="1:14" ht="12" customHeight="1" x14ac:dyDescent="0.25">
      <c r="A6" s="5" t="str">
        <f>IF('prelim rw RS000'!A81="","",'prelim rw RS000'!A81)</f>
        <v>57-T</v>
      </c>
      <c r="B6" s="5" t="e">
        <f>IF('prelim rw RS000'!#REF!="","",'prelim rw RS000'!#REF!)</f>
        <v>#REF!</v>
      </c>
      <c r="C6" s="5">
        <f>IF('prelim rw RS000'!C81="","",'prelim rw RS000'!C81)</f>
        <v>131132</v>
      </c>
      <c r="D6" s="5" t="str">
        <f>IF('prelim rw RS000'!D81="","",'prelim rw RS000'!D81)</f>
        <v>RN 202208354</v>
      </c>
      <c r="E6" s="5" t="str">
        <f>IF('prelim rw RS000'!E81="","",'prelim rw RS000'!E81)</f>
        <v>39-00534.000</v>
      </c>
      <c r="F6" s="5">
        <f>IF('prelim rw RS000'!F81="","",'prelim rw RS000'!F81)</f>
        <v>1.0350999999999999</v>
      </c>
      <c r="G6" s="5" t="str">
        <f>IF('prelim rw RS000'!G81="","",'prelim rw RS000'!G81)</f>
        <v/>
      </c>
      <c r="H6" s="5">
        <f>IF('prelim rw RS000'!H81="","",'prelim rw RS000'!H81)</f>
        <v>7.0400000000000004E-2</v>
      </c>
      <c r="I6" s="5">
        <f>IF('prelim rw RS000'!I81="","",'prelim rw RS000'!I81)</f>
        <v>0</v>
      </c>
      <c r="J6" s="5">
        <f>IF('prelim rw RS000'!J81="","",'prelim rw RS000'!J81)</f>
        <v>7.0400000000000004E-2</v>
      </c>
      <c r="K6" s="5" t="str">
        <f>IF('prelim rw RS000'!K81="","",'prelim rw RS000'!K81)</f>
        <v/>
      </c>
      <c r="L6" s="5" t="str">
        <f>IF('prelim rw RS000'!L81="","",'prelim rw RS000'!L81)</f>
        <v/>
      </c>
      <c r="M6" s="5" t="str">
        <f>IF('prelim rw RS000'!M81="","",'prelim rw RS000'!M81)</f>
        <v/>
      </c>
      <c r="N6" s="18" t="str">
        <f>IF('prelim rw RS000'!N81="","",'prelim rw RS000'!N81)</f>
        <v>LANDSCAPE BED AND 1 ROCK TO BE REMOVED AND TO COMPLETE GRADING</v>
      </c>
    </row>
    <row r="7" spans="1:14" ht="12" customHeight="1" x14ac:dyDescent="0.25">
      <c r="A7" s="5" t="str">
        <f>IF('prelim rw RS000'!A82="","",'prelim rw RS000'!A82)</f>
        <v/>
      </c>
      <c r="B7" s="5" t="str">
        <f>IF('prelim rw RS000'!B82="","",'prelim rw RS000'!B82)</f>
        <v/>
      </c>
      <c r="C7" s="5" t="str">
        <f>IF('prelim rw RS000'!C82="","",'prelim rw RS000'!C82)</f>
        <v/>
      </c>
      <c r="D7" s="5" t="str">
        <f>IF('prelim rw RS000'!D82="","",'prelim rw RS000'!D82)</f>
        <v/>
      </c>
      <c r="E7" s="5" t="str">
        <f>IF('prelim rw RS000'!E82="","",'prelim rw RS000'!E82)</f>
        <v/>
      </c>
      <c r="F7" s="5" t="str">
        <f>IF('prelim rw RS000'!F82="","",'prelim rw RS000'!F82)</f>
        <v/>
      </c>
      <c r="G7" s="5" t="str">
        <f>IF('prelim rw RS000'!G82="","",'prelim rw RS000'!G82)</f>
        <v/>
      </c>
      <c r="H7" s="5" t="str">
        <f>IF('prelim rw RS000'!H82="","",'prelim rw RS000'!H82)</f>
        <v/>
      </c>
      <c r="I7" s="5" t="str">
        <f>IF('prelim rw RS000'!I82="","",'prelim rw RS000'!I82)</f>
        <v/>
      </c>
      <c r="J7" s="5" t="str">
        <f>IF('prelim rw RS000'!J82="","",'prelim rw RS000'!J82)</f>
        <v/>
      </c>
      <c r="K7" s="5" t="str">
        <f>IF('prelim rw RS000'!K82="","",'prelim rw RS000'!K82)</f>
        <v/>
      </c>
      <c r="L7" s="5" t="str">
        <f>IF('prelim rw RS000'!L82="","",'prelim rw RS000'!L82)</f>
        <v/>
      </c>
      <c r="M7" s="5" t="str">
        <f>IF('prelim rw RS000'!M82="","",'prelim rw RS000'!M82)</f>
        <v/>
      </c>
      <c r="N7" s="18" t="str">
        <f>IF('prelim rw RS000'!N82="","",'prelim rw RS000'!N82)</f>
        <v/>
      </c>
    </row>
    <row r="8" spans="1:14" ht="12" customHeight="1" x14ac:dyDescent="0.25">
      <c r="A8" s="5" t="str">
        <f>IF('prelim rw RS000'!A83="","",'prelim rw RS000'!A83)</f>
        <v/>
      </c>
      <c r="B8" s="5" t="str">
        <f>IF('prelim rw RS000'!B83="","",'prelim rw RS000'!B83)</f>
        <v/>
      </c>
      <c r="C8" s="5" t="str">
        <f>IF('prelim rw RS000'!C83="","",'prelim rw RS000'!C83)</f>
        <v/>
      </c>
      <c r="D8" s="5" t="str">
        <f>IF('prelim rw RS000'!D83="","",'prelim rw RS000'!D83)</f>
        <v/>
      </c>
      <c r="E8" s="5" t="str">
        <f>IF('prelim rw RS000'!E83="","",'prelim rw RS000'!E83)</f>
        <v/>
      </c>
      <c r="F8" s="5" t="str">
        <f>IF('prelim rw RS000'!F83="","",'prelim rw RS000'!F83)</f>
        <v/>
      </c>
      <c r="G8" s="5" t="str">
        <f>IF('prelim rw RS000'!G83="","",'prelim rw RS000'!G83)</f>
        <v/>
      </c>
      <c r="H8" s="5" t="str">
        <f>IF('prelim rw RS000'!H83="","",'prelim rw RS000'!H83)</f>
        <v/>
      </c>
      <c r="I8" s="5" t="str">
        <f>IF('prelim rw RS000'!I83="","",'prelim rw RS000'!I83)</f>
        <v/>
      </c>
      <c r="J8" s="5" t="str">
        <f>IF('prelim rw RS000'!J83="","",'prelim rw RS000'!J83)</f>
        <v/>
      </c>
      <c r="K8" s="5" t="str">
        <f>IF('prelim rw RS000'!K83="","",'prelim rw RS000'!K83)</f>
        <v/>
      </c>
      <c r="L8" s="5" t="str">
        <f>IF('prelim rw RS000'!L83="","",'prelim rw RS000'!L83)</f>
        <v/>
      </c>
      <c r="M8" s="5" t="str">
        <f>IF('prelim rw RS000'!M83="","",'prelim rw RS000'!M83)</f>
        <v/>
      </c>
      <c r="N8" s="18" t="str">
        <f>IF('prelim rw RS000'!N83="","",'prelim rw RS000'!N83)</f>
        <v/>
      </c>
    </row>
    <row r="9" spans="1:14" ht="12" customHeight="1" x14ac:dyDescent="0.25">
      <c r="A9" s="5" t="str">
        <f>IF('prelim rw RS000'!A84="","",'prelim rw RS000'!A84)</f>
        <v>58-T</v>
      </c>
      <c r="B9" s="5" t="str">
        <f>IF('prelim rw RS000'!B84="","",'prelim rw RS000'!B84)</f>
        <v>LJJ OHIO LLC, A DELAWARE LIMITED</v>
      </c>
      <c r="C9" s="5">
        <f>IF('prelim rw RS000'!C84="","",'prelim rw RS000'!C84)</f>
        <v>131132</v>
      </c>
      <c r="D9" s="5" t="str">
        <f>IF('prelim rw RS000'!D84="","",'prelim rw RS000'!D84)</f>
        <v>RN 201803752</v>
      </c>
      <c r="E9" s="5" t="str">
        <f>IF('prelim rw RS000'!E84="","",'prelim rw RS000'!E84)</f>
        <v>39-01091.000</v>
      </c>
      <c r="F9" s="5">
        <f>IF('prelim rw RS000'!F84="","",'prelim rw RS000'!F84)</f>
        <v>1.6389</v>
      </c>
      <c r="G9" s="5" t="str">
        <f>IF('prelim rw RS000'!G84="","",'prelim rw RS000'!G84)</f>
        <v/>
      </c>
      <c r="H9" s="5">
        <f>IF('prelim rw RS000'!H84="","",'prelim rw RS000'!H84)</f>
        <v>3.49E-2</v>
      </c>
      <c r="I9" s="5">
        <f>IF('prelim rw RS000'!I84="","",'prelim rw RS000'!I84)</f>
        <v>0</v>
      </c>
      <c r="J9" s="5">
        <f>IF('prelim rw RS000'!J84="","",'prelim rw RS000'!J84)</f>
        <v>3.49E-2</v>
      </c>
      <c r="K9" s="5" t="str">
        <f>IF('prelim rw RS000'!K84="","",'prelim rw RS000'!K84)</f>
        <v>(S)</v>
      </c>
      <c r="L9" s="5" t="str">
        <f>IF('prelim rw RS000'!L84="","",'prelim rw RS000'!L84)</f>
        <v/>
      </c>
      <c r="M9" s="5" t="str">
        <f>IF('prelim rw RS000'!M84="","",'prelim rw RS000'!M84)</f>
        <v/>
      </c>
      <c r="N9" s="18" t="str">
        <f>IF('prelim rw RS000'!N84="","",'prelim rw RS000'!N84)</f>
        <v>TO RECONSTRUCT DRIVE, TO COMPLETE GRADING</v>
      </c>
    </row>
    <row r="10" spans="1:14" ht="12" customHeight="1" x14ac:dyDescent="0.25">
      <c r="A10" s="5" t="str">
        <f>IF('prelim rw RS000'!A85="","",'prelim rw RS000'!A85)</f>
        <v/>
      </c>
      <c r="B10" s="5" t="str">
        <f>IF('prelim rw RS000'!B85="","",'prelim rw RS000'!B85)</f>
        <v>LIABILITY COMPANY</v>
      </c>
      <c r="C10" s="5" t="str">
        <f>IF('prelim rw RS000'!C85="","",'prelim rw RS000'!C85)</f>
        <v/>
      </c>
      <c r="D10" s="5" t="str">
        <f>IF('prelim rw RS000'!D85="","",'prelim rw RS000'!D85)</f>
        <v/>
      </c>
      <c r="E10" s="5" t="str">
        <f>IF('prelim rw RS000'!E85="","",'prelim rw RS000'!E85)</f>
        <v/>
      </c>
      <c r="F10" s="5" t="str">
        <f>IF('prelim rw RS000'!F85="","",'prelim rw RS000'!F85)</f>
        <v/>
      </c>
      <c r="G10" s="5" t="str">
        <f>IF('prelim rw RS000'!G85="","",'prelim rw RS000'!G85)</f>
        <v/>
      </c>
      <c r="H10" s="5" t="str">
        <f>IF('prelim rw RS000'!H85="","",'prelim rw RS000'!H85)</f>
        <v/>
      </c>
      <c r="I10" s="5" t="str">
        <f>IF('prelim rw RS000'!I85="","",'prelim rw RS000'!I85)</f>
        <v/>
      </c>
      <c r="J10" s="5" t="str">
        <f>IF('prelim rw RS000'!J85="","",'prelim rw RS000'!J85)</f>
        <v/>
      </c>
      <c r="K10" s="5" t="str">
        <f>IF('prelim rw RS000'!K85="","",'prelim rw RS000'!K85)</f>
        <v/>
      </c>
      <c r="L10" s="5" t="str">
        <f>IF('prelim rw RS000'!L85="","",'prelim rw RS000'!L85)</f>
        <v/>
      </c>
      <c r="M10" s="5" t="str">
        <f>IF('prelim rw RS000'!M85="","",'prelim rw RS000'!M85)</f>
        <v/>
      </c>
      <c r="N10" s="18" t="str">
        <f>IF('prelim rw RS000'!N85="","",'prelim rw RS000'!N85)</f>
        <v/>
      </c>
    </row>
    <row r="11" spans="1:14" ht="12" customHeight="1" x14ac:dyDescent="0.25">
      <c r="A11" s="5" t="str">
        <f>IF('prelim rw RS000'!A86="","",'prelim rw RS000'!A86)</f>
        <v/>
      </c>
      <c r="B11" s="5" t="str">
        <f>IF('prelim rw RS000'!B86="","",'prelim rw RS000'!B86)</f>
        <v/>
      </c>
      <c r="C11" s="5" t="str">
        <f>IF('prelim rw RS000'!C86="","",'prelim rw RS000'!C86)</f>
        <v/>
      </c>
      <c r="D11" s="5" t="str">
        <f>IF('prelim rw RS000'!D86="","",'prelim rw RS000'!D86)</f>
        <v/>
      </c>
      <c r="E11" s="5" t="str">
        <f>IF('prelim rw RS000'!E86="","",'prelim rw RS000'!E86)</f>
        <v/>
      </c>
      <c r="F11" s="5" t="str">
        <f>IF('prelim rw RS000'!F86="","",'prelim rw RS000'!F86)</f>
        <v/>
      </c>
      <c r="G11" s="5" t="str">
        <f>IF('prelim rw RS000'!G86="","",'prelim rw RS000'!G86)</f>
        <v/>
      </c>
      <c r="H11" s="5" t="str">
        <f>IF('prelim rw RS000'!H86="","",'prelim rw RS000'!H86)</f>
        <v/>
      </c>
      <c r="I11" s="5" t="str">
        <f>IF('prelim rw RS000'!I86="","",'prelim rw RS000'!I86)</f>
        <v/>
      </c>
      <c r="J11" s="5" t="str">
        <f>IF('prelim rw RS000'!J86="","",'prelim rw RS000'!J86)</f>
        <v/>
      </c>
      <c r="K11" s="5" t="str">
        <f>IF('prelim rw RS000'!K86="","",'prelim rw RS000'!K86)</f>
        <v/>
      </c>
      <c r="L11" s="5" t="str">
        <f>IF('prelim rw RS000'!L86="","",'prelim rw RS000'!L86)</f>
        <v/>
      </c>
      <c r="M11" s="5" t="str">
        <f>IF('prelim rw RS000'!M86="","",'prelim rw RS000'!M86)</f>
        <v/>
      </c>
      <c r="N11" s="18" t="str">
        <f>IF('prelim rw RS000'!N86="","",'prelim rw RS000'!N86)</f>
        <v/>
      </c>
    </row>
    <row r="12" spans="1:14" ht="12" customHeight="1" x14ac:dyDescent="0.25">
      <c r="A12" s="5" t="str">
        <f>IF('prelim rw RS000'!A87="","",'prelim rw RS000'!A87)</f>
        <v>59-SH</v>
      </c>
      <c r="B12" s="5" t="str">
        <f>IF('prelim rw RS000'!B87="","",'prelim rw RS000'!B87)</f>
        <v>MCDONALD'S CORPORATION</v>
      </c>
      <c r="C12" s="5">
        <f>IF('prelim rw RS000'!C87="","",'prelim rw RS000'!C87)</f>
        <v>131132</v>
      </c>
      <c r="D12" s="5" t="str">
        <f>IF('prelim rw RS000'!D87="","",'prelim rw RS000'!D87)</f>
        <v>DV 492, PG 426</v>
      </c>
      <c r="E12" s="5" t="str">
        <f>IF('prelim rw RS000'!E87="","",'prelim rw RS000'!E87)</f>
        <v>39-00878.000</v>
      </c>
      <c r="F12" s="5">
        <f>IF('prelim rw RS000'!F87="","",'prelim rw RS000'!F87)</f>
        <v>2.8203</v>
      </c>
      <c r="G12" s="5">
        <f>IF('prelim rw RS000'!G87="","",'prelim rw RS000'!G87)</f>
        <v>0</v>
      </c>
      <c r="H12" s="5">
        <f>IF('prelim rw RS000'!H87="","",'prelim rw RS000'!H87)</f>
        <v>2.3699999999999999E-2</v>
      </c>
      <c r="I12" s="5">
        <f>IF('prelim rw RS000'!I87="","",'prelim rw RS000'!I87)</f>
        <v>0</v>
      </c>
      <c r="J12" s="5">
        <f>IF('prelim rw RS000'!J87="","",'prelim rw RS000'!J87)</f>
        <v>2.3699999999999999E-2</v>
      </c>
      <c r="K12" s="5" t="str">
        <f>IF('prelim rw RS000'!K87="","",'prelim rw RS000'!K87)</f>
        <v>(S)(3)</v>
      </c>
      <c r="L12" s="5" t="str">
        <f>IF('prelim rw RS000'!L87="","",'prelim rw RS000'!L87)</f>
        <v/>
      </c>
      <c r="M12" s="5">
        <f>IF('prelim rw RS000'!M87="","",'prelim rw RS000'!M87)</f>
        <v>2.7966000000000002</v>
      </c>
      <c r="N12" s="18" t="str">
        <f>IF('prelim rw RS000'!N87="","",'prelim rw RS000'!N87)</f>
        <v>3 SIGNS, 2 TREES, 1 POST, AND 1 ELECTRIC BOX TO BE REMOVED</v>
      </c>
    </row>
    <row r="13" spans="1:14" ht="12" customHeight="1" x14ac:dyDescent="0.25">
      <c r="A13" s="5" t="e">
        <f>IF('prelim rw RS000'!#REF!="","",'prelim rw RS000'!#REF!)</f>
        <v>#REF!</v>
      </c>
      <c r="B13" s="5" t="e">
        <f>IF('prelim rw RS000'!#REF!="","",'prelim rw RS000'!#REF!)</f>
        <v>#REF!</v>
      </c>
      <c r="C13" s="5" t="e">
        <f>IF('prelim rw RS000'!#REF!="","",'prelim rw RS000'!#REF!)</f>
        <v>#REF!</v>
      </c>
      <c r="D13" s="5" t="e">
        <f>IF('prelim rw RS000'!#REF!="","",'prelim rw RS000'!#REF!)</f>
        <v>#REF!</v>
      </c>
      <c r="E13" s="5" t="e">
        <f>IF('prelim rw RS000'!#REF!="","",'prelim rw RS000'!#REF!)</f>
        <v>#REF!</v>
      </c>
      <c r="F13" s="5" t="e">
        <f>IF('prelim rw RS000'!#REF!="","",'prelim rw RS000'!#REF!)</f>
        <v>#REF!</v>
      </c>
      <c r="G13" s="5" t="e">
        <f>IF('prelim rw RS000'!#REF!="","",'prelim rw RS000'!#REF!)</f>
        <v>#REF!</v>
      </c>
      <c r="H13" s="5" t="e">
        <f>IF('prelim rw RS000'!#REF!="","",'prelim rw RS000'!#REF!)</f>
        <v>#REF!</v>
      </c>
      <c r="I13" s="5" t="e">
        <f>IF('prelim rw RS000'!#REF!="","",'prelim rw RS000'!#REF!)</f>
        <v>#REF!</v>
      </c>
      <c r="J13" s="5" t="e">
        <f>IF('prelim rw RS000'!#REF!="","",'prelim rw RS000'!#REF!)</f>
        <v>#REF!</v>
      </c>
      <c r="K13" s="5" t="e">
        <f>IF('prelim rw RS000'!#REF!="","",'prelim rw RS000'!#REF!)</f>
        <v>#REF!</v>
      </c>
      <c r="L13" s="5" t="e">
        <f>IF('prelim rw RS000'!#REF!="","",'prelim rw RS000'!#REF!)</f>
        <v>#REF!</v>
      </c>
      <c r="M13" s="5" t="e">
        <f>IF('prelim rw RS000'!#REF!="","",'prelim rw RS000'!#REF!)</f>
        <v>#REF!</v>
      </c>
      <c r="N13" s="18" t="e">
        <f>IF('prelim rw RS000'!#REF!="","",'prelim rw RS000'!#REF!)</f>
        <v>#REF!</v>
      </c>
    </row>
    <row r="14" spans="1:14" ht="12" customHeight="1" x14ac:dyDescent="0.25">
      <c r="A14" s="5" t="e">
        <f>IF('prelim rw RS000'!#REF!="","",'prelim rw RS000'!#REF!)</f>
        <v>#REF!</v>
      </c>
      <c r="B14" s="5" t="e">
        <f>IF('prelim rw RS000'!#REF!="","",'prelim rw RS000'!#REF!)</f>
        <v>#REF!</v>
      </c>
      <c r="C14" s="5" t="e">
        <f>IF('prelim rw RS000'!#REF!="","",'prelim rw RS000'!#REF!)</f>
        <v>#REF!</v>
      </c>
      <c r="D14" s="5" t="e">
        <f>IF('prelim rw RS000'!#REF!="","",'prelim rw RS000'!#REF!)</f>
        <v>#REF!</v>
      </c>
      <c r="E14" s="5" t="e">
        <f>IF('prelim rw RS000'!#REF!="","",'prelim rw RS000'!#REF!)</f>
        <v>#REF!</v>
      </c>
      <c r="F14" s="5" t="e">
        <f>IF('prelim rw RS000'!#REF!="","",'prelim rw RS000'!#REF!)</f>
        <v>#REF!</v>
      </c>
      <c r="G14" s="5" t="e">
        <f>IF('prelim rw RS000'!#REF!="","",'prelim rw RS000'!#REF!)</f>
        <v>#REF!</v>
      </c>
      <c r="H14" s="5" t="e">
        <f>IF('prelim rw RS000'!#REF!="","",'prelim rw RS000'!#REF!)</f>
        <v>#REF!</v>
      </c>
      <c r="I14" s="5" t="e">
        <f>IF('prelim rw RS000'!#REF!="","",'prelim rw RS000'!#REF!)</f>
        <v>#REF!</v>
      </c>
      <c r="J14" s="5" t="e">
        <f>IF('prelim rw RS000'!#REF!="","",'prelim rw RS000'!#REF!)</f>
        <v>#REF!</v>
      </c>
      <c r="K14" s="5" t="e">
        <f>IF('prelim rw RS000'!#REF!="","",'prelim rw RS000'!#REF!)</f>
        <v>#REF!</v>
      </c>
      <c r="L14" s="5" t="e">
        <f>IF('prelim rw RS000'!#REF!="","",'prelim rw RS000'!#REF!)</f>
        <v>#REF!</v>
      </c>
      <c r="M14" s="5" t="e">
        <f>IF('prelim rw RS000'!#REF!="","",'prelim rw RS000'!#REF!)</f>
        <v>#REF!</v>
      </c>
      <c r="N14" s="18" t="e">
        <f>IF('prelim rw RS000'!#REF!="","",'prelim rw RS000'!#REF!)</f>
        <v>#REF!</v>
      </c>
    </row>
    <row r="15" spans="1:14" ht="12" customHeight="1" x14ac:dyDescent="0.25">
      <c r="A15" s="5" t="str">
        <f>IF('prelim rw RS000'!A88="","",'prelim rw RS000'!A88)</f>
        <v/>
      </c>
      <c r="B15" s="5" t="str">
        <f>IF('prelim rw RS000'!B88="","",'prelim rw RS000'!B88)</f>
        <v/>
      </c>
      <c r="C15" s="5" t="str">
        <f>IF('prelim rw RS000'!C88="","",'prelim rw RS000'!C88)</f>
        <v/>
      </c>
      <c r="D15" s="5" t="str">
        <f>IF('prelim rw RS000'!D88="","",'prelim rw RS000'!D88)</f>
        <v/>
      </c>
      <c r="E15" s="5" t="str">
        <f>IF('prelim rw RS000'!E88="","",'prelim rw RS000'!E88)</f>
        <v/>
      </c>
      <c r="F15" s="5" t="str">
        <f>IF('prelim rw RS000'!F88="","",'prelim rw RS000'!F88)</f>
        <v/>
      </c>
      <c r="G15" s="5" t="str">
        <f>IF('prelim rw RS000'!G88="","",'prelim rw RS000'!G88)</f>
        <v/>
      </c>
      <c r="H15" s="5" t="str">
        <f>IF('prelim rw RS000'!H88="","",'prelim rw RS000'!H88)</f>
        <v/>
      </c>
      <c r="I15" s="5" t="str">
        <f>IF('prelim rw RS000'!I88="","",'prelim rw RS000'!I88)</f>
        <v/>
      </c>
      <c r="J15" s="5" t="str">
        <f>IF('prelim rw RS000'!J88="","",'prelim rw RS000'!J88)</f>
        <v/>
      </c>
      <c r="K15" s="5" t="str">
        <f>IF('prelim rw RS000'!K88="","",'prelim rw RS000'!K88)</f>
        <v/>
      </c>
      <c r="L15" s="5" t="str">
        <f>IF('prelim rw RS000'!L88="","",'prelim rw RS000'!L88)</f>
        <v/>
      </c>
      <c r="M15" s="5" t="str">
        <f>IF('prelim rw RS000'!M88="","",'prelim rw RS000'!M88)</f>
        <v/>
      </c>
      <c r="N15" s="18" t="str">
        <f>IF('prelim rw RS000'!N88="","",'prelim rw RS000'!N88)</f>
        <v/>
      </c>
    </row>
    <row r="16" spans="1:14" ht="12" customHeight="1" x14ac:dyDescent="0.25">
      <c r="A16" s="5" t="str">
        <f>IF('prelim rw RS000'!A90="","",'prelim rw RS000'!A90)</f>
        <v/>
      </c>
      <c r="B16" s="5" t="str">
        <f>IF('prelim rw RS000'!B90="","",'prelim rw RS000'!B90)</f>
        <v/>
      </c>
      <c r="C16" s="5" t="str">
        <f>IF('prelim rw RS000'!C90="","",'prelim rw RS000'!C90)</f>
        <v/>
      </c>
      <c r="D16" s="5" t="str">
        <f>IF('prelim rw RS000'!D90="","",'prelim rw RS000'!D90)</f>
        <v/>
      </c>
      <c r="E16" s="5" t="str">
        <f>IF('prelim rw RS000'!E90="","",'prelim rw RS000'!E90)</f>
        <v/>
      </c>
      <c r="F16" s="5" t="str">
        <f>IF('prelim rw RS000'!F90="","",'prelim rw RS000'!F90)</f>
        <v/>
      </c>
      <c r="G16" s="5" t="str">
        <f>IF('prelim rw RS000'!G90="","",'prelim rw RS000'!G90)</f>
        <v/>
      </c>
      <c r="H16" s="5" t="str">
        <f>IF('prelim rw RS000'!H90="","",'prelim rw RS000'!H90)</f>
        <v/>
      </c>
      <c r="I16" s="5" t="str">
        <f>IF('prelim rw RS000'!I90="","",'prelim rw RS000'!I90)</f>
        <v/>
      </c>
      <c r="J16" s="5" t="str">
        <f>IF('prelim rw RS000'!J90="","",'prelim rw RS000'!J90)</f>
        <v/>
      </c>
      <c r="K16" s="5" t="str">
        <f>IF('prelim rw RS000'!K90="","",'prelim rw RS000'!K90)</f>
        <v/>
      </c>
      <c r="L16" s="5" t="str">
        <f>IF('prelim rw RS000'!L90="","",'prelim rw RS000'!L90)</f>
        <v/>
      </c>
      <c r="M16" s="5" t="str">
        <f>IF('prelim rw RS000'!M90="","",'prelim rw RS000'!M90)</f>
        <v/>
      </c>
      <c r="N16" s="18" t="str">
        <f>IF('prelim rw RS000'!N90="","",'prelim rw RS000'!N90)</f>
        <v/>
      </c>
    </row>
    <row r="17" spans="1:14" ht="12" customHeight="1" x14ac:dyDescent="0.25">
      <c r="A17" s="5" t="str">
        <f>IF('prelim rw RS000'!A91="","",'prelim rw RS000'!A91)</f>
        <v>60-SH</v>
      </c>
      <c r="B17" s="5" t="str">
        <f>IF('prelim rw RS000'!B91="","",'prelim rw RS000'!B91)</f>
        <v>STANDARD DEVELOPMENT COMPANY OF OHIO,</v>
      </c>
      <c r="C17" s="5">
        <f>IF('prelim rw RS000'!C91="","",'prelim rw RS000'!C91)</f>
        <v>131132</v>
      </c>
      <c r="D17" s="5" t="str">
        <f>IF('prelim rw RS000'!D91="","",'prelim rw RS000'!D91)</f>
        <v>RN 201900839</v>
      </c>
      <c r="E17" s="5" t="str">
        <f>IF('prelim rw RS000'!E91="","",'prelim rw RS000'!E91)</f>
        <v>39-00724.000</v>
      </c>
      <c r="F17" s="5">
        <f>IF('prelim rw RS000'!F91="","",'prelim rw RS000'!F91)</f>
        <v>0.75560000000000005</v>
      </c>
      <c r="G17" s="5">
        <f>IF('prelim rw RS000'!G91="","",'prelim rw RS000'!G91)</f>
        <v>0.1031</v>
      </c>
      <c r="H17" s="5">
        <f>IF('prelim rw RS000'!H91="","",'prelim rw RS000'!H91)</f>
        <v>2.75E-2</v>
      </c>
      <c r="I17" s="5">
        <f>IF('prelim rw RS000'!I91="","",'prelim rw RS000'!I91)</f>
        <v>0</v>
      </c>
      <c r="J17" s="5">
        <f>IF('prelim rw RS000'!J91="","",'prelim rw RS000'!J91)</f>
        <v>2.75E-2</v>
      </c>
      <c r="K17" s="5" t="str">
        <f>IF('prelim rw RS000'!K91="","",'prelim rw RS000'!K91)</f>
        <v>(S)(4)</v>
      </c>
      <c r="L17" s="5">
        <f>IF('prelim rw RS000'!L91="","",'prelim rw RS000'!L91)</f>
        <v>0.62500000000000011</v>
      </c>
      <c r="M17" s="5" t="str">
        <f>IF('prelim rw RS000'!M91="","",'prelim rw RS000'!M91)</f>
        <v/>
      </c>
      <c r="N17" s="18" t="str">
        <f>IF('prelim rw RS000'!N91="","",'prelim rw RS000'!N91)</f>
        <v>3 SIGNS TO BE REMOVED. SEE SHEET 132 FOR EASEMENT OVERLAP</v>
      </c>
    </row>
    <row r="18" spans="1:14" ht="12" customHeight="1" x14ac:dyDescent="0.25">
      <c r="A18" s="5" t="e">
        <f>IF('prelim rw RS000'!#REF!="","",'prelim rw RS000'!#REF!)</f>
        <v>#REF!</v>
      </c>
      <c r="B18" s="5" t="e">
        <f>IF('prelim rw RS000'!#REF!="","",'prelim rw RS000'!#REF!)</f>
        <v>#REF!</v>
      </c>
      <c r="C18" s="5" t="e">
        <f>IF('prelim rw RS000'!#REF!="","",'prelim rw RS000'!#REF!)</f>
        <v>#REF!</v>
      </c>
      <c r="D18" s="5" t="e">
        <f>IF('prelim rw RS000'!#REF!="","",'prelim rw RS000'!#REF!)</f>
        <v>#REF!</v>
      </c>
      <c r="E18" s="5" t="e">
        <f>IF('prelim rw RS000'!#REF!="","",'prelim rw RS000'!#REF!)</f>
        <v>#REF!</v>
      </c>
      <c r="F18" s="5" t="e">
        <f>IF('prelim rw RS000'!#REF!="","",'prelim rw RS000'!#REF!)</f>
        <v>#REF!</v>
      </c>
      <c r="G18" s="5" t="e">
        <f>IF('prelim rw RS000'!#REF!="","",'prelim rw RS000'!#REF!)</f>
        <v>#REF!</v>
      </c>
      <c r="H18" s="5" t="e">
        <f>IF('prelim rw RS000'!#REF!="","",'prelim rw RS000'!#REF!)</f>
        <v>#REF!</v>
      </c>
      <c r="I18" s="5" t="e">
        <f>IF('prelim rw RS000'!#REF!="","",'prelim rw RS000'!#REF!)</f>
        <v>#REF!</v>
      </c>
      <c r="J18" s="5" t="e">
        <f>IF('prelim rw RS000'!#REF!="","",'prelim rw RS000'!#REF!)</f>
        <v>#REF!</v>
      </c>
      <c r="K18" s="5" t="e">
        <f>IF('prelim rw RS000'!#REF!="","",'prelim rw RS000'!#REF!)</f>
        <v>#REF!</v>
      </c>
      <c r="L18" s="5" t="e">
        <f>IF('prelim rw RS000'!#REF!="","",'prelim rw RS000'!#REF!)</f>
        <v>#REF!</v>
      </c>
      <c r="M18" s="5" t="e">
        <f>IF('prelim rw RS000'!#REF!="","",'prelim rw RS000'!#REF!)</f>
        <v>#REF!</v>
      </c>
      <c r="N18" s="18" t="e">
        <f>IF('prelim rw RS000'!#REF!="","",'prelim rw RS000'!#REF!)</f>
        <v>#REF!</v>
      </c>
    </row>
    <row r="19" spans="1:14" ht="12" customHeight="1" x14ac:dyDescent="0.25">
      <c r="A19" s="5" t="str">
        <f>IF('prelim rw RS000'!A92="","",'prelim rw RS000'!A92)</f>
        <v/>
      </c>
      <c r="B19" s="5" t="str">
        <f>IF('prelim rw RS000'!B92="","",'prelim rw RS000'!B92)</f>
        <v>LLC, AN OHIO LIMITED LIABILITY COMPANY</v>
      </c>
      <c r="C19" s="5" t="str">
        <f>IF('prelim rw RS000'!C92="","",'prelim rw RS000'!C92)</f>
        <v/>
      </c>
      <c r="D19" s="5" t="str">
        <f>IF('prelim rw RS000'!D92="","",'prelim rw RS000'!D92)</f>
        <v/>
      </c>
      <c r="E19" s="5" t="str">
        <f>IF('prelim rw RS000'!E92="","",'prelim rw RS000'!E92)</f>
        <v/>
      </c>
      <c r="F19" s="5" t="str">
        <f>IF('prelim rw RS000'!F92="","",'prelim rw RS000'!F92)</f>
        <v/>
      </c>
      <c r="G19" s="5" t="str">
        <f>IF('prelim rw RS000'!G92="","",'prelim rw RS000'!G92)</f>
        <v/>
      </c>
      <c r="H19" s="5" t="str">
        <f>IF('prelim rw RS000'!H92="","",'prelim rw RS000'!H92)</f>
        <v/>
      </c>
      <c r="I19" s="5" t="str">
        <f>IF('prelim rw RS000'!I92="","",'prelim rw RS000'!I92)</f>
        <v/>
      </c>
      <c r="J19" s="5" t="str">
        <f>IF('prelim rw RS000'!J92="","",'prelim rw RS000'!J92)</f>
        <v/>
      </c>
      <c r="K19" s="5" t="str">
        <f>IF('prelim rw RS000'!K92="","",'prelim rw RS000'!K92)</f>
        <v/>
      </c>
      <c r="L19" s="5" t="str">
        <f>IF('prelim rw RS000'!L92="","",'prelim rw RS000'!L92)</f>
        <v/>
      </c>
      <c r="M19" s="5" t="str">
        <f>IF('prelim rw RS000'!M92="","",'prelim rw RS000'!M92)</f>
        <v/>
      </c>
      <c r="N19" s="18" t="str">
        <f>IF('prelim rw RS000'!N92="","",'prelim rw RS000'!N92)</f>
        <v/>
      </c>
    </row>
    <row r="20" spans="1:14" ht="12" customHeight="1" x14ac:dyDescent="0.25">
      <c r="A20" s="5" t="str">
        <f>IF('prelim rw RS000'!A94="","",'prelim rw RS000'!A94)</f>
        <v/>
      </c>
      <c r="B20" s="5" t="str">
        <f>IF('prelim rw RS000'!B94="","",'prelim rw RS000'!B94)</f>
        <v/>
      </c>
      <c r="C20" s="5" t="str">
        <f>IF('prelim rw RS000'!C94="","",'prelim rw RS000'!C94)</f>
        <v/>
      </c>
      <c r="D20" s="5" t="str">
        <f>IF('prelim rw RS000'!D94="","",'prelim rw RS000'!D94)</f>
        <v/>
      </c>
      <c r="E20" s="5" t="str">
        <f>IF('prelim rw RS000'!E94="","",'prelim rw RS000'!E94)</f>
        <v/>
      </c>
      <c r="F20" s="5" t="str">
        <f>IF('prelim rw RS000'!F94="","",'prelim rw RS000'!F94)</f>
        <v/>
      </c>
      <c r="G20" s="5" t="str">
        <f>IF('prelim rw RS000'!G94="","",'prelim rw RS000'!G94)</f>
        <v/>
      </c>
      <c r="H20" s="5" t="str">
        <f>IF('prelim rw RS000'!H94="","",'prelim rw RS000'!H94)</f>
        <v/>
      </c>
      <c r="I20" s="5" t="str">
        <f>IF('prelim rw RS000'!I94="","",'prelim rw RS000'!I94)</f>
        <v/>
      </c>
      <c r="J20" s="5" t="str">
        <f>IF('prelim rw RS000'!J94="","",'prelim rw RS000'!J94)</f>
        <v/>
      </c>
      <c r="K20" s="5" t="str">
        <f>IF('prelim rw RS000'!K94="","",'prelim rw RS000'!K94)</f>
        <v/>
      </c>
      <c r="L20" s="5" t="str">
        <f>IF('prelim rw RS000'!L94="","",'prelim rw RS000'!L94)</f>
        <v/>
      </c>
      <c r="M20" s="5" t="str">
        <f>IF('prelim rw RS000'!M94="","",'prelim rw RS000'!M94)</f>
        <v/>
      </c>
      <c r="N20" s="18" t="str">
        <f>IF('prelim rw RS000'!N94="","",'prelim rw RS000'!N94)</f>
        <v/>
      </c>
    </row>
    <row r="21" spans="1:14" ht="12" customHeight="1" x14ac:dyDescent="0.25">
      <c r="A21" s="5" t="str">
        <f>IF('prelim rw RS000'!A95="","",'prelim rw RS000'!A95)</f>
        <v>61-SH</v>
      </c>
      <c r="B21" s="5" t="str">
        <f>IF('prelim rw RS000'!B95="","",'prelim rw RS000'!B95)</f>
        <v>DANIEL F. LAPP AND CAROL C. LAPP, TRUSTEES OF</v>
      </c>
      <c r="C21" s="5" t="str">
        <f>IF('prelim rw RS000'!C95="","",'prelim rw RS000'!C95)</f>
        <v>131-134</v>
      </c>
      <c r="D21" s="5" t="str">
        <f>IF('prelim rw RS000'!D95="","",'prelim rw RS000'!D95)</f>
        <v>RN 9903959</v>
      </c>
      <c r="E21" s="5" t="str">
        <f>IF('prelim rw RS000'!E95="","",'prelim rw RS000'!E95)</f>
        <v>39-00400.000</v>
      </c>
      <c r="F21" s="5">
        <f>IF('prelim rw RS000'!F95="","",'prelim rw RS000'!F95)</f>
        <v>1.44</v>
      </c>
      <c r="G21" s="5">
        <f>IF('prelim rw RS000'!G95="","",'prelim rw RS000'!G95)</f>
        <v>0</v>
      </c>
      <c r="H21" s="5">
        <f>IF('prelim rw RS000'!H95="","",'prelim rw RS000'!H95)</f>
        <v>0.13800000000000001</v>
      </c>
      <c r="I21" s="5">
        <f>IF('prelim rw RS000'!I95="","",'prelim rw RS000'!I95)</f>
        <v>0</v>
      </c>
      <c r="J21" s="5">
        <f>IF('prelim rw RS000'!J95="","",'prelim rw RS000'!J95)</f>
        <v>0.13800000000000001</v>
      </c>
      <c r="K21" s="5" t="str">
        <f>IF('prelim rw RS000'!K95="","",'prelim rw RS000'!K95)</f>
        <v>(S)</v>
      </c>
      <c r="L21" s="5" t="str">
        <f>IF('prelim rw RS000'!L95="","",'prelim rw RS000'!L95)</f>
        <v/>
      </c>
      <c r="M21" s="5">
        <f>IF('prelim rw RS000'!M95="","",'prelim rw RS000'!M95)</f>
        <v>1.302</v>
      </c>
      <c r="N21" s="18" t="str">
        <f>IF('prelim rw RS000'!N95="","",'prelim rw RS000'!N95)</f>
        <v>2 LIGHT POLES, 1 POLE FNDTN, AND 2 SIGNS TO BE REMOVED, SEE SHEET 132 FOR EASEMENT OVERLAP</v>
      </c>
    </row>
    <row r="22" spans="1:14" ht="12" customHeight="1" x14ac:dyDescent="0.25">
      <c r="A22" s="5" t="str">
        <f>IF('prelim rw RS000'!A96="","",'prelim rw RS000'!A96)</f>
        <v/>
      </c>
      <c r="B22" s="5" t="str">
        <f>IF('prelim rw RS000'!B96="","",'prelim rw RS000'!B96)</f>
        <v>THE LAPP FAMILY REVOCABLE LIVING TRUST,</v>
      </c>
      <c r="C22" s="5">
        <f>IF('prelim rw RS000'!C96="","",'prelim rw RS000'!C96)</f>
        <v>159160</v>
      </c>
      <c r="D22" s="5" t="str">
        <f>IF('prelim rw RS000'!D96="","",'prelim rw RS000'!D96)</f>
        <v/>
      </c>
      <c r="E22" s="5" t="str">
        <f>IF('prelim rw RS000'!E96="","",'prelim rw RS000'!E96)</f>
        <v/>
      </c>
      <c r="F22" s="5" t="str">
        <f>IF('prelim rw RS000'!F96="","",'prelim rw RS000'!F96)</f>
        <v/>
      </c>
      <c r="G22" s="5" t="str">
        <f>IF('prelim rw RS000'!G96="","",'prelim rw RS000'!G96)</f>
        <v/>
      </c>
      <c r="H22" s="5" t="str">
        <f>IF('prelim rw RS000'!H96="","",'prelim rw RS000'!H96)</f>
        <v/>
      </c>
      <c r="I22" s="5" t="str">
        <f>IF('prelim rw RS000'!I96="","",'prelim rw RS000'!I96)</f>
        <v/>
      </c>
      <c r="J22" s="5" t="str">
        <f>IF('prelim rw RS000'!J96="","",'prelim rw RS000'!J96)</f>
        <v/>
      </c>
      <c r="K22" s="5" t="str">
        <f>IF('prelim rw RS000'!K96="","",'prelim rw RS000'!K96)</f>
        <v/>
      </c>
      <c r="L22" s="5" t="str">
        <f>IF('prelim rw RS000'!L96="","",'prelim rw RS000'!L96)</f>
        <v/>
      </c>
      <c r="M22" s="5" t="str">
        <f>IF('prelim rw RS000'!M96="","",'prelim rw RS000'!M96)</f>
        <v/>
      </c>
      <c r="N22" s="18" t="str">
        <f>IF('prelim rw RS000'!N96="","",'prelim rw RS000'!N96)</f>
        <v/>
      </c>
    </row>
    <row r="23" spans="1:14" ht="12" customHeight="1" x14ac:dyDescent="0.25">
      <c r="A23" s="5" t="e">
        <f>IF('prelim rw RS000'!#REF!="","",'prelim rw RS000'!#REF!)</f>
        <v>#REF!</v>
      </c>
      <c r="B23" s="5" t="e">
        <f>IF('prelim rw RS000'!#REF!="","",'prelim rw RS000'!#REF!)</f>
        <v>#REF!</v>
      </c>
      <c r="C23" s="5" t="e">
        <f>IF('prelim rw RS000'!#REF!="","",'prelim rw RS000'!#REF!)</f>
        <v>#REF!</v>
      </c>
      <c r="D23" s="5" t="e">
        <f>IF('prelim rw RS000'!#REF!="","",'prelim rw RS000'!#REF!)</f>
        <v>#REF!</v>
      </c>
      <c r="E23" s="5" t="e">
        <f>IF('prelim rw RS000'!#REF!="","",'prelim rw RS000'!#REF!)</f>
        <v>#REF!</v>
      </c>
      <c r="F23" s="5" t="e">
        <f>IF('prelim rw RS000'!#REF!="","",'prelim rw RS000'!#REF!)</f>
        <v>#REF!</v>
      </c>
      <c r="G23" s="5" t="e">
        <f>IF('prelim rw RS000'!#REF!="","",'prelim rw RS000'!#REF!)</f>
        <v>#REF!</v>
      </c>
      <c r="H23" s="5" t="e">
        <f>IF('prelim rw RS000'!#REF!="","",'prelim rw RS000'!#REF!)</f>
        <v>#REF!</v>
      </c>
      <c r="I23" s="5" t="e">
        <f>IF('prelim rw RS000'!#REF!="","",'prelim rw RS000'!#REF!)</f>
        <v>#REF!</v>
      </c>
      <c r="J23" s="5" t="e">
        <f>IF('prelim rw RS000'!#REF!="","",'prelim rw RS000'!#REF!)</f>
        <v>#REF!</v>
      </c>
      <c r="K23" s="5" t="e">
        <f>IF('prelim rw RS000'!#REF!="","",'prelim rw RS000'!#REF!)</f>
        <v>#REF!</v>
      </c>
      <c r="L23" s="5" t="e">
        <f>IF('prelim rw RS000'!#REF!="","",'prelim rw RS000'!#REF!)</f>
        <v>#REF!</v>
      </c>
      <c r="M23" s="5" t="e">
        <f>IF('prelim rw RS000'!#REF!="","",'prelim rw RS000'!#REF!)</f>
        <v>#REF!</v>
      </c>
      <c r="N23" s="18" t="e">
        <f>IF('prelim rw RS000'!#REF!="","",'prelim rw RS000'!#REF!)</f>
        <v>#REF!</v>
      </c>
    </row>
    <row r="24" spans="1:14" ht="12" customHeight="1" x14ac:dyDescent="0.25">
      <c r="A24" s="5" t="str">
        <f>IF('prelim rw RS000'!A97="","",'prelim rw RS000'!A97)</f>
        <v>61-T</v>
      </c>
      <c r="B24" s="5" t="str">
        <f>IF('prelim rw RS000'!B97="","",'prelim rw RS000'!B97)</f>
        <v>UAD MARCH 4, 1999</v>
      </c>
      <c r="C24" s="5" t="str">
        <f>IF('prelim rw RS000'!C97="","",'prelim rw RS000'!C97)</f>
        <v>131-134</v>
      </c>
      <c r="D24" s="5" t="str">
        <f>IF('prelim rw RS000'!D97="","",'prelim rw RS000'!D97)</f>
        <v>RN 9903959</v>
      </c>
      <c r="E24" s="5" t="str">
        <f>IF('prelim rw RS000'!E97="","",'prelim rw RS000'!E97)</f>
        <v>39-00400.000</v>
      </c>
      <c r="F24" s="5">
        <f>IF('prelim rw RS000'!F97="","",'prelim rw RS000'!F97)</f>
        <v>1.44</v>
      </c>
      <c r="G24" s="5" t="str">
        <f>IF('prelim rw RS000'!G97="","",'prelim rw RS000'!G97)</f>
        <v/>
      </c>
      <c r="H24" s="5">
        <f>IF('prelim rw RS000'!H97="","",'prelim rw RS000'!H97)</f>
        <v>4.1500000000000002E-2</v>
      </c>
      <c r="I24" s="5">
        <f>IF('prelim rw RS000'!I97="","",'prelim rw RS000'!I97)</f>
        <v>0</v>
      </c>
      <c r="J24" s="5">
        <f>IF('prelim rw RS000'!J97="","",'prelim rw RS000'!J97)</f>
        <v>4.1500000000000002E-2</v>
      </c>
      <c r="K24" s="5" t="str">
        <f>IF('prelim rw RS000'!K97="","",'prelim rw RS000'!K97)</f>
        <v>(S)(2)</v>
      </c>
      <c r="L24" s="5" t="str">
        <f>IF('prelim rw RS000'!L97="","",'prelim rw RS000'!L97)</f>
        <v/>
      </c>
      <c r="M24" s="5" t="str">
        <f>IF('prelim rw RS000'!M97="","",'prelim rw RS000'!M97)</f>
        <v/>
      </c>
      <c r="N24" s="18" t="str">
        <f>IF('prelim rw RS000'!N97="","",'prelim rw RS000'!N97)</f>
        <v>TO RECONSTRUCT DRIVE, TO COMPLETE GRADING, 1 BOULDER TO BE REMOVED</v>
      </c>
    </row>
    <row r="25" spans="1:14" ht="12" customHeight="1" x14ac:dyDescent="0.25">
      <c r="A25" s="5" t="str">
        <f>IF('prelim rw RS000'!A98="","",'prelim rw RS000'!A98)</f>
        <v/>
      </c>
      <c r="B25" s="5" t="str">
        <f>IF('prelim rw RS000'!B98="","",'prelim rw RS000'!B98)</f>
        <v/>
      </c>
      <c r="C25" s="5" t="str">
        <f>IF('prelim rw RS000'!C98="","",'prelim rw RS000'!C98)</f>
        <v/>
      </c>
      <c r="D25" s="5" t="str">
        <f>IF('prelim rw RS000'!D98="","",'prelim rw RS000'!D98)</f>
        <v/>
      </c>
      <c r="E25" s="5" t="str">
        <f>IF('prelim rw RS000'!E98="","",'prelim rw RS000'!E98)</f>
        <v/>
      </c>
      <c r="F25" s="5" t="str">
        <f>IF('prelim rw RS000'!F98="","",'prelim rw RS000'!F98)</f>
        <v/>
      </c>
      <c r="G25" s="5" t="str">
        <f>IF('prelim rw RS000'!G98="","",'prelim rw RS000'!G98)</f>
        <v/>
      </c>
      <c r="H25" s="5" t="str">
        <f>IF('prelim rw RS000'!H98="","",'prelim rw RS000'!H98)</f>
        <v/>
      </c>
      <c r="I25" s="5" t="str">
        <f>IF('prelim rw RS000'!I98="","",'prelim rw RS000'!I98)</f>
        <v/>
      </c>
      <c r="J25" s="5" t="str">
        <f>IF('prelim rw RS000'!J98="","",'prelim rw RS000'!J98)</f>
        <v/>
      </c>
      <c r="K25" s="5" t="str">
        <f>IF('prelim rw RS000'!K98="","",'prelim rw RS000'!K98)</f>
        <v/>
      </c>
      <c r="L25" s="5" t="str">
        <f>IF('prelim rw RS000'!L98="","",'prelim rw RS000'!L98)</f>
        <v/>
      </c>
      <c r="M25" s="5" t="str">
        <f>IF('prelim rw RS000'!M98="","",'prelim rw RS000'!M98)</f>
        <v/>
      </c>
      <c r="N25" s="18" t="str">
        <f>IF('prelim rw RS000'!N98="","",'prelim rw RS000'!N98)</f>
        <v/>
      </c>
    </row>
    <row r="26" spans="1:14" ht="12" customHeight="1" x14ac:dyDescent="0.25">
      <c r="A26" s="5" t="str">
        <f>IF('prelim rw RS000'!A99="","",'prelim rw RS000'!A99)</f>
        <v>62-SH</v>
      </c>
      <c r="B26" s="5" t="str">
        <f>IF('prelim rw RS000'!B99="","",'prelim rw RS000'!B99)</f>
        <v>THE BOARD OF COUNTY COMMISSIONERS OF</v>
      </c>
      <c r="C26" s="5">
        <f>IF('prelim rw RS000'!C99="","",'prelim rw RS000'!C99)</f>
        <v>131132</v>
      </c>
      <c r="D26" s="5" t="str">
        <f>IF('prelim rw RS000'!D99="","",'prelim rw RS000'!D99)</f>
        <v>OR 109, PG 18</v>
      </c>
      <c r="E26" s="5" t="str">
        <f>IF('prelim rw RS000'!E99="","",'prelim rw RS000'!E99)</f>
        <v>39-60930.000</v>
      </c>
      <c r="F26" s="5">
        <f>IF('prelim rw RS000'!F99="","",'prelim rw RS000'!F99)</f>
        <v>6.3278999999999996</v>
      </c>
      <c r="G26" s="5">
        <f>IF('prelim rw RS000'!G99="","",'prelim rw RS000'!G99)</f>
        <v>4.36E-2</v>
      </c>
      <c r="H26" s="5">
        <f>IF('prelim rw RS000'!H99="","",'prelim rw RS000'!H99)</f>
        <v>2.18E-2</v>
      </c>
      <c r="I26" s="5">
        <f>IF('prelim rw RS000'!I99="","",'prelim rw RS000'!I99)</f>
        <v>0</v>
      </c>
      <c r="J26" s="5">
        <f>IF('prelim rw RS000'!J99="","",'prelim rw RS000'!J99)</f>
        <v>2.18E-2</v>
      </c>
      <c r="K26" s="5" t="str">
        <f>IF('prelim rw RS000'!K99="","",'prelim rw RS000'!K99)</f>
        <v/>
      </c>
      <c r="L26" s="5">
        <f>IF('prelim rw RS000'!L99="","",'prelim rw RS000'!L99)</f>
        <v>6.2625000000000002</v>
      </c>
      <c r="M26" s="5" t="str">
        <f>IF('prelim rw RS000'!M99="","",'prelim rw RS000'!M99)</f>
        <v/>
      </c>
      <c r="N26" s="18" t="str">
        <f>IF('prelim rw RS000'!N99="","",'prelim rw RS000'!N99)</f>
        <v>SEE SHEET 132 FOR EASEMENT OVERLAP</v>
      </c>
    </row>
    <row r="27" spans="1:14" ht="12" customHeight="1" x14ac:dyDescent="0.25">
      <c r="A27" s="5" t="e">
        <f>IF('prelim rw RS000'!#REF!="","",'prelim rw RS000'!#REF!)</f>
        <v>#REF!</v>
      </c>
      <c r="B27" s="5" t="e">
        <f>IF('prelim rw RS000'!#REF!="","",'prelim rw RS000'!#REF!)</f>
        <v>#REF!</v>
      </c>
      <c r="C27" s="5" t="e">
        <f>IF('prelim rw RS000'!#REF!="","",'prelim rw RS000'!#REF!)</f>
        <v>#REF!</v>
      </c>
      <c r="D27" s="5" t="e">
        <f>IF('prelim rw RS000'!#REF!="","",'prelim rw RS000'!#REF!)</f>
        <v>#REF!</v>
      </c>
      <c r="E27" s="5" t="e">
        <f>IF('prelim rw RS000'!#REF!="","",'prelim rw RS000'!#REF!)</f>
        <v>#REF!</v>
      </c>
      <c r="F27" s="5" t="e">
        <f>IF('prelim rw RS000'!#REF!="","",'prelim rw RS000'!#REF!)</f>
        <v>#REF!</v>
      </c>
      <c r="G27" s="5" t="e">
        <f>IF('prelim rw RS000'!#REF!="","",'prelim rw RS000'!#REF!)</f>
        <v>#REF!</v>
      </c>
      <c r="H27" s="5" t="e">
        <f>IF('prelim rw RS000'!#REF!="","",'prelim rw RS000'!#REF!)</f>
        <v>#REF!</v>
      </c>
      <c r="I27" s="5" t="e">
        <f>IF('prelim rw RS000'!#REF!="","",'prelim rw RS000'!#REF!)</f>
        <v>#REF!</v>
      </c>
      <c r="J27" s="5" t="e">
        <f>IF('prelim rw RS000'!#REF!="","",'prelim rw RS000'!#REF!)</f>
        <v>#REF!</v>
      </c>
      <c r="K27" s="5" t="e">
        <f>IF('prelim rw RS000'!#REF!="","",'prelim rw RS000'!#REF!)</f>
        <v>#REF!</v>
      </c>
      <c r="L27" s="5" t="e">
        <f>IF('prelim rw RS000'!#REF!="","",'prelim rw RS000'!#REF!)</f>
        <v>#REF!</v>
      </c>
      <c r="M27" s="5" t="e">
        <f>IF('prelim rw RS000'!#REF!="","",'prelim rw RS000'!#REF!)</f>
        <v>#REF!</v>
      </c>
      <c r="N27" s="18" t="e">
        <f>IF('prelim rw RS000'!#REF!="","",'prelim rw RS000'!#REF!)</f>
        <v>#REF!</v>
      </c>
    </row>
    <row r="28" spans="1:14" ht="12" customHeight="1" x14ac:dyDescent="0.25">
      <c r="A28" s="5" t="str">
        <f>IF('prelim rw RS000'!A100="","",'prelim rw RS000'!A100)</f>
        <v/>
      </c>
      <c r="B28" s="5" t="str">
        <f>IF('prelim rw RS000'!B100="","",'prelim rw RS000'!B100)</f>
        <v>ERIE COUNTY, OHIO</v>
      </c>
      <c r="C28" s="5" t="str">
        <f>IF('prelim rw RS000'!C100="","",'prelim rw RS000'!C100)</f>
        <v/>
      </c>
      <c r="D28" s="5" t="str">
        <f>IF('prelim rw RS000'!D100="","",'prelim rw RS000'!D100)</f>
        <v/>
      </c>
      <c r="E28" s="5" t="str">
        <f>IF('prelim rw RS000'!E100="","",'prelim rw RS000'!E100)</f>
        <v/>
      </c>
      <c r="F28" s="5" t="str">
        <f>IF('prelim rw RS000'!F100="","",'prelim rw RS000'!F100)</f>
        <v/>
      </c>
      <c r="G28" s="5" t="str">
        <f>IF('prelim rw RS000'!G100="","",'prelim rw RS000'!G100)</f>
        <v/>
      </c>
      <c r="H28" s="5" t="str">
        <f>IF('prelim rw RS000'!H100="","",'prelim rw RS000'!H100)</f>
        <v/>
      </c>
      <c r="I28" s="5" t="str">
        <f>IF('prelim rw RS000'!I100="","",'prelim rw RS000'!I100)</f>
        <v/>
      </c>
      <c r="J28" s="5" t="str">
        <f>IF('prelim rw RS000'!J100="","",'prelim rw RS000'!J100)</f>
        <v/>
      </c>
      <c r="K28" s="5" t="str">
        <f>IF('prelim rw RS000'!K100="","",'prelim rw RS000'!K100)</f>
        <v/>
      </c>
      <c r="L28" s="5" t="str">
        <f>IF('prelim rw RS000'!L100="","",'prelim rw RS000'!L100)</f>
        <v/>
      </c>
      <c r="M28" s="5" t="str">
        <f>IF('prelim rw RS000'!M100="","",'prelim rw RS000'!M100)</f>
        <v/>
      </c>
      <c r="N28" s="18" t="str">
        <f>IF('prelim rw RS000'!N100="","",'prelim rw RS000'!N100)</f>
        <v/>
      </c>
    </row>
    <row r="29" spans="1:14" ht="12" customHeight="1" x14ac:dyDescent="0.25">
      <c r="A29" s="5" t="str">
        <f>IF('prelim rw RS000'!A102="","",'prelim rw RS000'!A102)</f>
        <v/>
      </c>
      <c r="B29" s="5" t="str">
        <f>IF('prelim rw RS000'!B102="","",'prelim rw RS000'!B102)</f>
        <v/>
      </c>
      <c r="C29" s="5" t="str">
        <f>IF('prelim rw RS000'!C102="","",'prelim rw RS000'!C102)</f>
        <v/>
      </c>
      <c r="D29" s="5" t="str">
        <f>IF('prelim rw RS000'!D102="","",'prelim rw RS000'!D102)</f>
        <v/>
      </c>
      <c r="E29" s="5" t="str">
        <f>IF('prelim rw RS000'!E102="","",'prelim rw RS000'!E102)</f>
        <v/>
      </c>
      <c r="F29" s="5" t="str">
        <f>IF('prelim rw RS000'!F102="","",'prelim rw RS000'!F102)</f>
        <v/>
      </c>
      <c r="G29" s="5" t="str">
        <f>IF('prelim rw RS000'!G102="","",'prelim rw RS000'!G102)</f>
        <v/>
      </c>
      <c r="H29" s="5" t="str">
        <f>IF('prelim rw RS000'!H102="","",'prelim rw RS000'!H102)</f>
        <v/>
      </c>
      <c r="I29" s="5" t="str">
        <f>IF('prelim rw RS000'!I102="","",'prelim rw RS000'!I102)</f>
        <v/>
      </c>
      <c r="J29" s="5" t="str">
        <f>IF('prelim rw RS000'!J102="","",'prelim rw RS000'!J102)</f>
        <v/>
      </c>
      <c r="K29" s="5" t="str">
        <f>IF('prelim rw RS000'!K102="","",'prelim rw RS000'!K102)</f>
        <v/>
      </c>
      <c r="L29" s="5" t="str">
        <f>IF('prelim rw RS000'!L102="","",'prelim rw RS000'!L102)</f>
        <v/>
      </c>
      <c r="M29" s="5" t="str">
        <f>IF('prelim rw RS000'!M102="","",'prelim rw RS000'!M102)</f>
        <v/>
      </c>
      <c r="N29" s="18" t="str">
        <f>IF('prelim rw RS000'!N102="","",'prelim rw RS000'!N102)</f>
        <v/>
      </c>
    </row>
    <row r="30" spans="1:14" ht="12" customHeight="1" x14ac:dyDescent="0.25">
      <c r="A30" s="5" t="str">
        <f>IF('prelim rw RS000'!A103="","",'prelim rw RS000'!A103)</f>
        <v>63-SH1</v>
      </c>
      <c r="B30" s="5" t="str">
        <f>IF('prelim rw RS000'!B103="","",'prelim rw RS000'!B103)</f>
        <v>STANDARD DEVELOPMENT COMPANY OF OHIO, LLC,</v>
      </c>
      <c r="C30" s="5" t="str">
        <f>IF('prelim rw RS000'!C103="","",'prelim rw RS000'!C103)</f>
        <v>131-134</v>
      </c>
      <c r="D30" s="5" t="str">
        <f>IF('prelim rw RS000'!D103="","",'prelim rw RS000'!D103)</f>
        <v>RN 201900839</v>
      </c>
      <c r="E30" s="5" t="str">
        <f>IF('prelim rw RS000'!E103="","",'prelim rw RS000'!E103)</f>
        <v>39-00197.000</v>
      </c>
      <c r="F30" s="5">
        <f>IF('prelim rw RS000'!F103="","",'prelim rw RS000'!F103)</f>
        <v>0.86</v>
      </c>
      <c r="G30" s="5">
        <f>IF('prelim rw RS000'!G103="","",'prelim rw RS000'!G103)</f>
        <v>9.5000000000000001E-2</v>
      </c>
      <c r="H30" s="5">
        <f>IF('prelim rw RS000'!H103="","",'prelim rw RS000'!H103)</f>
        <v>8.5300000000000001E-2</v>
      </c>
      <c r="I30" s="5">
        <f>IF('prelim rw RS000'!I103="","",'prelim rw RS000'!I103)</f>
        <v>0</v>
      </c>
      <c r="J30" s="5">
        <f>IF('prelim rw RS000'!J103="","",'prelim rw RS000'!J103)</f>
        <v>8.5300000000000001E-2</v>
      </c>
      <c r="K30" s="5" t="str">
        <f>IF('prelim rw RS000'!K103="","",'prelim rw RS000'!K103)</f>
        <v/>
      </c>
      <c r="L30" s="5">
        <f>IF('prelim rw RS000'!L103="","",'prelim rw RS000'!L103)</f>
        <v>0.67969999999999997</v>
      </c>
      <c r="M30" s="5" t="str">
        <f>IF('prelim rw RS000'!M103="","",'prelim rw RS000'!M103)</f>
        <v/>
      </c>
      <c r="N30" s="18" t="str">
        <f>IF('prelim rw RS000'!N103="","",'prelim rw RS000'!N103)</f>
        <v>1 TREE, 1 FLAG POLE, 16 BUSHES, AND 2 LIGHT POLES TO BE REMOVED</v>
      </c>
    </row>
    <row r="31" spans="1:14" ht="12" customHeight="1" x14ac:dyDescent="0.25">
      <c r="A31" s="5" t="str">
        <f>IF('prelim rw RS000'!A104="","",'prelim rw RS000'!A104)</f>
        <v>63-SH2</v>
      </c>
      <c r="B31" s="5" t="str">
        <f>IF('prelim rw RS000'!B104="","",'prelim rw RS000'!B104)</f>
        <v>AN OHIO LIMITED LIABILITY COMPANY</v>
      </c>
      <c r="C31" s="5" t="str">
        <f>IF('prelim rw RS000'!C104="","",'prelim rw RS000'!C104)</f>
        <v>161-162</v>
      </c>
      <c r="D31" s="5" t="str">
        <f>IF('prelim rw RS000'!D104="","",'prelim rw RS000'!D104)</f>
        <v>RN 201900839</v>
      </c>
      <c r="E31" s="5" t="str">
        <f>IF('prelim rw RS000'!E104="","",'prelim rw RS000'!E104)</f>
        <v>39-00197.000</v>
      </c>
      <c r="F31" s="5">
        <f>IF('prelim rw RS000'!F104="","",'prelim rw RS000'!F104)</f>
        <v>0.86</v>
      </c>
      <c r="G31" s="5">
        <f>IF('prelim rw RS000'!G104="","",'prelim rw RS000'!G104)</f>
        <v>9.5000000000000001E-2</v>
      </c>
      <c r="H31" s="5">
        <f>IF('prelim rw RS000'!H104="","",'prelim rw RS000'!H104)</f>
        <v>4.99E-2</v>
      </c>
      <c r="I31" s="5">
        <f>IF('prelim rw RS000'!I104="","",'prelim rw RS000'!I104)</f>
        <v>0</v>
      </c>
      <c r="J31" s="5">
        <f>IF('prelim rw RS000'!J104="","",'prelim rw RS000'!J104)</f>
        <v>4.99E-2</v>
      </c>
      <c r="K31" s="5" t="str">
        <f>IF('prelim rw RS000'!K104="","",'prelim rw RS000'!K104)</f>
        <v>(S)</v>
      </c>
      <c r="L31" s="5">
        <f>IF('prelim rw RS000'!L104="","",'prelim rw RS000'!L104)</f>
        <v>0.62979999999999992</v>
      </c>
      <c r="M31" s="5" t="str">
        <f>IF('prelim rw RS000'!M104="","",'prelim rw RS000'!M104)</f>
        <v/>
      </c>
      <c r="N31" s="18" t="str">
        <f>IF('prelim rw RS000'!N104="","",'prelim rw RS000'!N104)</f>
        <v xml:space="preserve">SIGN TO BE REMOVED. </v>
      </c>
    </row>
    <row r="32" spans="1:14" ht="12" customHeight="1" x14ac:dyDescent="0.25">
      <c r="A32" s="5" t="str">
        <f>IF('prelim rw RS000'!A105="","",'prelim rw RS000'!A105)</f>
        <v/>
      </c>
      <c r="B32" s="5" t="str">
        <f>IF('prelim rw RS000'!B105="","",'prelim rw RS000'!B105)</f>
        <v>TOTAL</v>
      </c>
      <c r="C32" s="5" t="str">
        <f>IF('prelim rw RS000'!C105="","",'prelim rw RS000'!C105)</f>
        <v/>
      </c>
      <c r="D32" s="5" t="str">
        <f>IF('prelim rw RS000'!D105="","",'prelim rw RS000'!D105)</f>
        <v/>
      </c>
      <c r="E32" s="5" t="str">
        <f>IF('prelim rw RS000'!E105="","",'prelim rw RS000'!E105)</f>
        <v/>
      </c>
      <c r="F32" s="5">
        <f>IF('prelim rw RS000'!F105="","",'prelim rw RS000'!F105)</f>
        <v>0.86</v>
      </c>
      <c r="G32" s="5">
        <f>IF('prelim rw RS000'!G105="","",'prelim rw RS000'!G105)</f>
        <v>9.5000000000000001E-2</v>
      </c>
      <c r="H32" s="5">
        <f>IF('prelim rw RS000'!H105="","",'prelim rw RS000'!H105)</f>
        <v>0.13519999999999999</v>
      </c>
      <c r="I32" s="5">
        <f>IF('prelim rw RS000'!I105="","",'prelim rw RS000'!I105)</f>
        <v>0</v>
      </c>
      <c r="J32" s="5">
        <f>IF('prelim rw RS000'!J105="","",'prelim rw RS000'!J105)</f>
        <v>0.13519999999999999</v>
      </c>
      <c r="K32" s="5" t="str">
        <f>IF('prelim rw RS000'!K105="","",'prelim rw RS000'!K105)</f>
        <v/>
      </c>
      <c r="L32" s="5">
        <f>IF('prelim rw RS000'!L105="","",'prelim rw RS000'!L105)</f>
        <v>0.62980000000000003</v>
      </c>
      <c r="M32" s="5" t="str">
        <f>IF('prelim rw RS000'!M105="","",'prelim rw RS000'!M105)</f>
        <v/>
      </c>
      <c r="N32" s="18" t="str">
        <f>IF('prelim rw RS000'!N105="","",'prelim rw RS000'!N105)</f>
        <v>SEE SHEET 134 FOR EASEMENT OVERLAP</v>
      </c>
    </row>
    <row r="33" spans="1:14" ht="12" customHeight="1" x14ac:dyDescent="0.25">
      <c r="A33" s="5" t="str">
        <f>IF('prelim rw RS000'!A106="","",'prelim rw RS000'!A106)</f>
        <v/>
      </c>
      <c r="B33" s="5" t="str">
        <f>IF('prelim rw RS000'!B106="","",'prelim rw RS000'!B106)</f>
        <v/>
      </c>
      <c r="C33" s="5" t="str">
        <f>IF('prelim rw RS000'!C106="","",'prelim rw RS000'!C106)</f>
        <v/>
      </c>
      <c r="D33" s="5" t="str">
        <f>IF('prelim rw RS000'!D106="","",'prelim rw RS000'!D106)</f>
        <v/>
      </c>
      <c r="E33" s="5" t="str">
        <f>IF('prelim rw RS000'!E106="","",'prelim rw RS000'!E106)</f>
        <v/>
      </c>
      <c r="F33" s="5" t="str">
        <f>IF('prelim rw RS000'!F106="","",'prelim rw RS000'!F106)</f>
        <v/>
      </c>
      <c r="G33" s="5" t="str">
        <f>IF('prelim rw RS000'!G106="","",'prelim rw RS000'!G106)</f>
        <v/>
      </c>
      <c r="H33" s="5" t="str">
        <f>IF('prelim rw RS000'!H106="","",'prelim rw RS000'!H106)</f>
        <v/>
      </c>
      <c r="I33" s="5" t="str">
        <f>IF('prelim rw RS000'!I106="","",'prelim rw RS000'!I106)</f>
        <v/>
      </c>
      <c r="J33" s="5" t="str">
        <f>IF('prelim rw RS000'!J106="","",'prelim rw RS000'!J106)</f>
        <v/>
      </c>
      <c r="K33" s="5" t="str">
        <f>IF('prelim rw RS000'!K106="","",'prelim rw RS000'!K106)</f>
        <v/>
      </c>
      <c r="L33" s="5" t="str">
        <f>IF('prelim rw RS000'!L106="","",'prelim rw RS000'!L106)</f>
        <v/>
      </c>
      <c r="M33" s="5" t="str">
        <f>IF('prelim rw RS000'!M106="","",'prelim rw RS000'!M106)</f>
        <v/>
      </c>
      <c r="N33" s="18" t="str">
        <f>IF('prelim rw RS000'!N106="","",'prelim rw RS000'!N106)</f>
        <v/>
      </c>
    </row>
    <row r="34" spans="1:14" ht="12" customHeight="1" x14ac:dyDescent="0.25">
      <c r="A34" s="5" t="str">
        <f>IF('prelim rw RS000'!A107="","",'prelim rw RS000'!A107)</f>
        <v>63-T1</v>
      </c>
      <c r="B34" s="5" t="str">
        <f>IF('prelim rw RS000'!B107="","",'prelim rw RS000'!B107)</f>
        <v/>
      </c>
      <c r="C34" s="5" t="str">
        <f>IF('prelim rw RS000'!C107="","",'prelim rw RS000'!C107)</f>
        <v>131-134</v>
      </c>
      <c r="D34" s="5" t="str">
        <f>IF('prelim rw RS000'!D107="","",'prelim rw RS000'!D107)</f>
        <v>RN 201900839</v>
      </c>
      <c r="E34" s="5" t="str">
        <f>IF('prelim rw RS000'!E107="","",'prelim rw RS000'!E107)</f>
        <v>39-00197.000</v>
      </c>
      <c r="F34" s="5">
        <f>IF('prelim rw RS000'!F107="","",'prelim rw RS000'!F107)</f>
        <v>0.86</v>
      </c>
      <c r="G34" s="5" t="str">
        <f>IF('prelim rw RS000'!G107="","",'prelim rw RS000'!G107)</f>
        <v/>
      </c>
      <c r="H34" s="5">
        <f>IF('prelim rw RS000'!H107="","",'prelim rw RS000'!H107)</f>
        <v>8.7800000000000003E-2</v>
      </c>
      <c r="I34" s="5">
        <f>IF('prelim rw RS000'!I107="","",'prelim rw RS000'!I107)</f>
        <v>0</v>
      </c>
      <c r="J34" s="5">
        <f>IF('prelim rw RS000'!J107="","",'prelim rw RS000'!J107)</f>
        <v>8.7800000000000003E-2</v>
      </c>
      <c r="K34" s="5" t="str">
        <f>IF('prelim rw RS000'!K107="","",'prelim rw RS000'!K107)</f>
        <v>(S)</v>
      </c>
      <c r="L34" s="5" t="str">
        <f>IF('prelim rw RS000'!L107="","",'prelim rw RS000'!L107)</f>
        <v/>
      </c>
      <c r="M34" s="5" t="str">
        <f>IF('prelim rw RS000'!M107="","",'prelim rw RS000'!M107)</f>
        <v/>
      </c>
      <c r="N34" s="18" t="str">
        <f>IF('prelim rw RS000'!N107="","",'prelim rw RS000'!N107)</f>
        <v>TO RECONSTRUCT PARKING LOT, 1 BUSH TO BE REMOVED</v>
      </c>
    </row>
    <row r="35" spans="1:14" ht="12" customHeight="1" x14ac:dyDescent="0.25">
      <c r="A35" s="5" t="str">
        <f>IF('prelim rw RS000'!A108="","",'prelim rw RS000'!A108)</f>
        <v>63-T2</v>
      </c>
      <c r="B35" s="15" t="str">
        <f>IF('prelim rw RS000'!B108="","",'prelim rw RS000'!B108)</f>
        <v/>
      </c>
      <c r="C35" s="5" t="str">
        <f>IF('prelim rw RS000'!C108="","",'prelim rw RS000'!C108)</f>
        <v>161-162</v>
      </c>
      <c r="D35" s="5" t="str">
        <f>IF('prelim rw RS000'!D108="","",'prelim rw RS000'!D108)</f>
        <v>RN 201900839</v>
      </c>
      <c r="E35" s="5" t="str">
        <f>IF('prelim rw RS000'!E108="","",'prelim rw RS000'!E108)</f>
        <v>39-00197.000</v>
      </c>
      <c r="F35" s="5">
        <f>IF('prelim rw RS000'!F108="","",'prelim rw RS000'!F108)</f>
        <v>0.86</v>
      </c>
      <c r="G35" s="5" t="str">
        <f>IF('prelim rw RS000'!G108="","",'prelim rw RS000'!G108)</f>
        <v/>
      </c>
      <c r="H35" s="5">
        <f>IF('prelim rw RS000'!H108="","",'prelim rw RS000'!H108)</f>
        <v>4.0099999999999997E-2</v>
      </c>
      <c r="I35" s="5">
        <f>IF('prelim rw RS000'!I108="","",'prelim rw RS000'!I108)</f>
        <v>0</v>
      </c>
      <c r="J35" s="5">
        <f>IF('prelim rw RS000'!J108="","",'prelim rw RS000'!J108)</f>
        <v>4.0099999999999997E-2</v>
      </c>
      <c r="K35" s="5" t="str">
        <f>IF('prelim rw RS000'!K108="","",'prelim rw RS000'!K108)</f>
        <v/>
      </c>
      <c r="L35" s="5" t="str">
        <f>IF('prelim rw RS000'!L108="","",'prelim rw RS000'!L108)</f>
        <v/>
      </c>
      <c r="M35" s="5" t="str">
        <f>IF('prelim rw RS000'!M108="","",'prelim rw RS000'!M108)</f>
        <v/>
      </c>
      <c r="N35" s="18" t="str">
        <f>IF('prelim rw RS000'!N108="","",'prelim rw RS000'!N108)</f>
        <v>TO RECONSTRUCT DRIVE</v>
      </c>
    </row>
    <row r="36" spans="1:14" ht="12" customHeight="1" x14ac:dyDescent="0.25">
      <c r="A36" s="5" t="e">
        <f>IF('prelim rw RS000'!#REF!="","",'prelim rw RS000'!#REF!)</f>
        <v>#REF!</v>
      </c>
      <c r="B36" s="5" t="e">
        <f>IF('prelim rw RS000'!#REF!="","",'prelim rw RS000'!#REF!)</f>
        <v>#REF!</v>
      </c>
      <c r="C36" s="5" t="e">
        <f>IF('prelim rw RS000'!#REF!="","",'prelim rw RS000'!#REF!)</f>
        <v>#REF!</v>
      </c>
      <c r="D36" s="5" t="e">
        <f>IF('prelim rw RS000'!#REF!="","",'prelim rw RS000'!#REF!)</f>
        <v>#REF!</v>
      </c>
      <c r="E36" s="5" t="e">
        <f>IF('prelim rw RS000'!#REF!="","",'prelim rw RS000'!#REF!)</f>
        <v>#REF!</v>
      </c>
      <c r="F36" s="5" t="e">
        <f>IF('prelim rw RS000'!#REF!="","",'prelim rw RS000'!#REF!)</f>
        <v>#REF!</v>
      </c>
      <c r="G36" s="5" t="e">
        <f>IF('prelim rw RS000'!#REF!="","",'prelim rw RS000'!#REF!)</f>
        <v>#REF!</v>
      </c>
      <c r="H36" s="5" t="e">
        <f>IF('prelim rw RS000'!#REF!="","",'prelim rw RS000'!#REF!)</f>
        <v>#REF!</v>
      </c>
      <c r="I36" s="5" t="e">
        <f>IF('prelim rw RS000'!#REF!="","",'prelim rw RS000'!#REF!)</f>
        <v>#REF!</v>
      </c>
      <c r="J36" s="5" t="e">
        <f>IF('prelim rw RS000'!#REF!="","",'prelim rw RS000'!#REF!)</f>
        <v>#REF!</v>
      </c>
      <c r="K36" s="5" t="e">
        <f>IF('prelim rw RS000'!#REF!="","",'prelim rw RS000'!#REF!)</f>
        <v>#REF!</v>
      </c>
      <c r="L36" s="5" t="e">
        <f>IF('prelim rw RS000'!#REF!="","",'prelim rw RS000'!#REF!)</f>
        <v>#REF!</v>
      </c>
      <c r="M36" s="5" t="e">
        <f>IF('prelim rw RS000'!#REF!="","",'prelim rw RS000'!#REF!)</f>
        <v>#REF!</v>
      </c>
      <c r="N36" s="18" t="e">
        <f>IF('prelim rw RS000'!#REF!="","",'prelim rw RS000'!#REF!)</f>
        <v>#REF!</v>
      </c>
    </row>
    <row r="37" spans="1:14" ht="12" customHeight="1" x14ac:dyDescent="0.25">
      <c r="A37" s="5" t="e">
        <f>IF('prelim rw RS000'!#REF!="","",'prelim rw RS000'!#REF!)</f>
        <v>#REF!</v>
      </c>
      <c r="B37" s="5" t="e">
        <f>IF('prelim rw RS000'!#REF!="","",'prelim rw RS000'!#REF!)</f>
        <v>#REF!</v>
      </c>
      <c r="C37" s="5" t="e">
        <f>IF('prelim rw RS000'!#REF!="","",'prelim rw RS000'!#REF!)</f>
        <v>#REF!</v>
      </c>
      <c r="D37" s="5" t="e">
        <f>IF('prelim rw RS000'!#REF!="","",'prelim rw RS000'!#REF!)</f>
        <v>#REF!</v>
      </c>
      <c r="E37" s="5" t="e">
        <f>IF('prelim rw RS000'!#REF!="","",'prelim rw RS000'!#REF!)</f>
        <v>#REF!</v>
      </c>
      <c r="F37" s="5" t="e">
        <f>IF('prelim rw RS000'!#REF!="","",'prelim rw RS000'!#REF!)</f>
        <v>#REF!</v>
      </c>
      <c r="G37" s="5" t="e">
        <f>IF('prelim rw RS000'!#REF!="","",'prelim rw RS000'!#REF!)</f>
        <v>#REF!</v>
      </c>
      <c r="H37" s="5" t="e">
        <f>IF('prelim rw RS000'!#REF!="","",'prelim rw RS000'!#REF!)</f>
        <v>#REF!</v>
      </c>
      <c r="I37" s="5" t="e">
        <f>IF('prelim rw RS000'!#REF!="","",'prelim rw RS000'!#REF!)</f>
        <v>#REF!</v>
      </c>
      <c r="J37" s="5" t="e">
        <f>IF('prelim rw RS000'!#REF!="","",'prelim rw RS000'!#REF!)</f>
        <v>#REF!</v>
      </c>
      <c r="K37" s="5" t="e">
        <f>IF('prelim rw RS000'!#REF!="","",'prelim rw RS000'!#REF!)</f>
        <v>#REF!</v>
      </c>
      <c r="L37" s="5" t="e">
        <f>IF('prelim rw RS000'!#REF!="","",'prelim rw RS000'!#REF!)</f>
        <v>#REF!</v>
      </c>
      <c r="M37" s="5" t="e">
        <f>IF('prelim rw RS000'!#REF!="","",'prelim rw RS000'!#REF!)</f>
        <v>#REF!</v>
      </c>
      <c r="N37" s="18" t="e">
        <f>IF('prelim rw RS000'!#REF!="","",'prelim rw RS000'!#REF!)</f>
        <v>#REF!</v>
      </c>
    </row>
    <row r="38" spans="1:14" ht="12" customHeight="1" x14ac:dyDescent="0.25">
      <c r="A38" s="5" t="e">
        <f>IF('prelim rw RS000'!#REF!="","",'prelim rw RS000'!#REF!)</f>
        <v>#REF!</v>
      </c>
      <c r="B38" s="5" t="e">
        <f>IF('prelim rw RS000'!#REF!="","",'prelim rw RS000'!#REF!)</f>
        <v>#REF!</v>
      </c>
      <c r="C38" s="5" t="e">
        <f>IF('prelim rw RS000'!#REF!="","",'prelim rw RS000'!#REF!)</f>
        <v>#REF!</v>
      </c>
      <c r="D38" s="5" t="e">
        <f>IF('prelim rw RS000'!#REF!="","",'prelim rw RS000'!#REF!)</f>
        <v>#REF!</v>
      </c>
      <c r="E38" s="5" t="e">
        <f>IF('prelim rw RS000'!#REF!="","",'prelim rw RS000'!#REF!)</f>
        <v>#REF!</v>
      </c>
      <c r="F38" s="5" t="e">
        <f>IF('prelim rw RS000'!#REF!="","",'prelim rw RS000'!#REF!)</f>
        <v>#REF!</v>
      </c>
      <c r="G38" s="5" t="e">
        <f>IF('prelim rw RS000'!#REF!="","",'prelim rw RS000'!#REF!)</f>
        <v>#REF!</v>
      </c>
      <c r="H38" s="5" t="e">
        <f>IF('prelim rw RS000'!#REF!="","",'prelim rw RS000'!#REF!)</f>
        <v>#REF!</v>
      </c>
      <c r="I38" s="5" t="e">
        <f>IF('prelim rw RS000'!#REF!="","",'prelim rw RS000'!#REF!)</f>
        <v>#REF!</v>
      </c>
      <c r="J38" s="5" t="e">
        <f>IF('prelim rw RS000'!#REF!="","",'prelim rw RS000'!#REF!)</f>
        <v>#REF!</v>
      </c>
      <c r="K38" s="5" t="e">
        <f>IF('prelim rw RS000'!#REF!="","",'prelim rw RS000'!#REF!)</f>
        <v>#REF!</v>
      </c>
      <c r="L38" s="5" t="e">
        <f>IF('prelim rw RS000'!#REF!="","",'prelim rw RS000'!#REF!)</f>
        <v>#REF!</v>
      </c>
      <c r="M38" s="5" t="e">
        <f>IF('prelim rw RS000'!#REF!="","",'prelim rw RS000'!#REF!)</f>
        <v>#REF!</v>
      </c>
      <c r="N38" s="18" t="e">
        <f>IF('prelim rw RS000'!#REF!="","",'prelim rw RS000'!#REF!)</f>
        <v>#REF!</v>
      </c>
    </row>
    <row r="39" spans="1:14" ht="12" customHeight="1" x14ac:dyDescent="0.25">
      <c r="A39" s="5" t="e">
        <f>IF('prelim rw RS000'!#REF!="","",'prelim rw RS000'!#REF!)</f>
        <v>#REF!</v>
      </c>
      <c r="B39" s="15" t="e">
        <f>IF('prelim rw RS000'!#REF!="","",'prelim rw RS000'!#REF!)</f>
        <v>#REF!</v>
      </c>
      <c r="C39" s="5" t="e">
        <f>IF('prelim rw RS000'!#REF!="","",'prelim rw RS000'!#REF!)</f>
        <v>#REF!</v>
      </c>
      <c r="D39" s="5" t="e">
        <f>IF('prelim rw RS000'!#REF!="","",'prelim rw RS000'!#REF!)</f>
        <v>#REF!</v>
      </c>
      <c r="E39" s="5" t="e">
        <f>IF('prelim rw RS000'!#REF!="","",'prelim rw RS000'!#REF!)</f>
        <v>#REF!</v>
      </c>
      <c r="F39" s="5" t="e">
        <f>IF('prelim rw RS000'!#REF!="","",'prelim rw RS000'!#REF!)</f>
        <v>#REF!</v>
      </c>
      <c r="G39" s="5" t="e">
        <f>IF('prelim rw RS000'!#REF!="","",'prelim rw RS000'!#REF!)</f>
        <v>#REF!</v>
      </c>
      <c r="H39" s="5" t="e">
        <f>IF('prelim rw RS000'!#REF!="","",'prelim rw RS000'!#REF!)</f>
        <v>#REF!</v>
      </c>
      <c r="I39" s="5" t="e">
        <f>IF('prelim rw RS000'!#REF!="","",'prelim rw RS000'!#REF!)</f>
        <v>#REF!</v>
      </c>
      <c r="J39" s="5" t="e">
        <f>IF('prelim rw RS000'!#REF!="","",'prelim rw RS000'!#REF!)</f>
        <v>#REF!</v>
      </c>
      <c r="K39" s="5" t="e">
        <f>IF('prelim rw RS000'!#REF!="","",'prelim rw RS000'!#REF!)</f>
        <v>#REF!</v>
      </c>
      <c r="L39" s="5" t="e">
        <f>IF('prelim rw RS000'!#REF!="","",'prelim rw RS000'!#REF!)</f>
        <v>#REF!</v>
      </c>
      <c r="M39" s="5" t="e">
        <f>IF('prelim rw RS000'!#REF!="","",'prelim rw RS000'!#REF!)</f>
        <v>#REF!</v>
      </c>
      <c r="N39" s="18" t="e">
        <f>IF('prelim rw RS000'!#REF!="","",'prelim rw RS000'!#REF!)</f>
        <v>#REF!</v>
      </c>
    </row>
    <row r="40" spans="1:14" ht="12" customHeight="1" x14ac:dyDescent="0.25">
      <c r="A40" s="5" t="str">
        <f>IF('prelim rw RS000'!A109="","",'prelim rw RS000'!A109)</f>
        <v/>
      </c>
      <c r="B40" s="5" t="str">
        <f>IF('prelim rw RS000'!B109="","",'prelim rw RS000'!B109)</f>
        <v/>
      </c>
      <c r="C40" s="5" t="str">
        <f>IF('prelim rw RS000'!C109="","",'prelim rw RS000'!C109)</f>
        <v/>
      </c>
      <c r="D40" s="5" t="str">
        <f>IF('prelim rw RS000'!D109="","",'prelim rw RS000'!D109)</f>
        <v/>
      </c>
      <c r="E40" s="5" t="str">
        <f>IF('prelim rw RS000'!E109="","",'prelim rw RS000'!E109)</f>
        <v/>
      </c>
      <c r="F40" s="5" t="str">
        <f>IF('prelim rw RS000'!F109="","",'prelim rw RS000'!F109)</f>
        <v/>
      </c>
      <c r="G40" s="5" t="str">
        <f>IF('prelim rw RS000'!G109="","",'prelim rw RS000'!G109)</f>
        <v/>
      </c>
      <c r="H40" s="5" t="str">
        <f>IF('prelim rw RS000'!H109="","",'prelim rw RS000'!H109)</f>
        <v/>
      </c>
      <c r="I40" s="5" t="str">
        <f>IF('prelim rw RS000'!I109="","",'prelim rw RS000'!I109)</f>
        <v/>
      </c>
      <c r="J40" s="5" t="str">
        <f>IF('prelim rw RS000'!J109="","",'prelim rw RS000'!J109)</f>
        <v/>
      </c>
      <c r="K40" s="5" t="str">
        <f>IF('prelim rw RS000'!K109="","",'prelim rw RS000'!K109)</f>
        <v/>
      </c>
      <c r="L40" s="5" t="str">
        <f>IF('prelim rw RS000'!L109="","",'prelim rw RS000'!L109)</f>
        <v/>
      </c>
      <c r="M40" s="5" t="str">
        <f>IF('prelim rw RS000'!M109="","",'prelim rw RS000'!M109)</f>
        <v/>
      </c>
      <c r="N40" s="18" t="str">
        <f>IF('prelim rw RS000'!N109="","",'prelim rw RS000'!N109)</f>
        <v/>
      </c>
    </row>
    <row r="41" spans="1:14" ht="12" customHeight="1" x14ac:dyDescent="0.25">
      <c r="A41" s="5" t="str">
        <f>IF('prelim rw RS000'!A110="","",'prelim rw RS000'!A110)</f>
        <v/>
      </c>
      <c r="B41" s="5" t="str">
        <f>IF('prelim rw RS000'!B110="","",'prelim rw RS000'!B110)</f>
        <v/>
      </c>
      <c r="C41" s="5" t="str">
        <f>IF('prelim rw RS000'!C110="","",'prelim rw RS000'!C110)</f>
        <v/>
      </c>
      <c r="D41" s="5" t="str">
        <f>IF('prelim rw RS000'!D110="","",'prelim rw RS000'!D110)</f>
        <v/>
      </c>
      <c r="E41" s="5" t="str">
        <f>IF('prelim rw RS000'!E110="","",'prelim rw RS000'!E110)</f>
        <v/>
      </c>
      <c r="F41" s="5" t="str">
        <f>IF('prelim rw RS000'!F110="","",'prelim rw RS000'!F110)</f>
        <v/>
      </c>
      <c r="G41" s="5" t="str">
        <f>IF('prelim rw RS000'!G110="","",'prelim rw RS000'!G110)</f>
        <v/>
      </c>
      <c r="H41" s="5" t="str">
        <f>IF('prelim rw RS000'!H110="","",'prelim rw RS000'!H110)</f>
        <v/>
      </c>
      <c r="I41" s="5" t="str">
        <f>IF('prelim rw RS000'!I110="","",'prelim rw RS000'!I110)</f>
        <v/>
      </c>
      <c r="J41" s="5" t="str">
        <f>IF('prelim rw RS000'!J110="","",'prelim rw RS000'!J110)</f>
        <v/>
      </c>
      <c r="K41" s="5" t="str">
        <f>IF('prelim rw RS000'!K110="","",'prelim rw RS000'!K110)</f>
        <v/>
      </c>
      <c r="L41" s="5" t="str">
        <f>IF('prelim rw RS000'!L110="","",'prelim rw RS000'!L110)</f>
        <v/>
      </c>
      <c r="M41" s="5" t="str">
        <f>IF('prelim rw RS000'!M110="","",'prelim rw RS000'!M110)</f>
        <v/>
      </c>
      <c r="N41" s="18" t="str">
        <f>IF('prelim rw RS000'!N110="","",'prelim rw RS000'!N110)</f>
        <v/>
      </c>
    </row>
    <row r="42" spans="1:14" ht="12" customHeight="1" x14ac:dyDescent="0.25">
      <c r="A42" s="5" t="str">
        <f>IF('prelim rw RS000'!A117="","",'prelim rw RS000'!A117)</f>
        <v/>
      </c>
      <c r="B42" s="5" t="str">
        <f>IF('prelim rw RS000'!B117="","",'prelim rw RS000'!B117)</f>
        <v/>
      </c>
      <c r="C42" s="5" t="str">
        <f>IF('prelim rw RS000'!C117="","",'prelim rw RS000'!C117)</f>
        <v/>
      </c>
      <c r="D42" s="5" t="str">
        <f>IF('prelim rw RS000'!D117="","",'prelim rw RS000'!D117)</f>
        <v/>
      </c>
      <c r="E42" s="5" t="str">
        <f>IF('prelim rw RS000'!E117="","",'prelim rw RS000'!E117)</f>
        <v/>
      </c>
      <c r="F42" s="5" t="str">
        <f>IF('prelim rw RS000'!F117="","",'prelim rw RS000'!F117)</f>
        <v/>
      </c>
      <c r="G42" s="5" t="str">
        <f>IF('prelim rw RS000'!G117="","",'prelim rw RS000'!G117)</f>
        <v/>
      </c>
      <c r="H42" s="5" t="str">
        <f>IF('prelim rw RS000'!H117="","",'prelim rw RS000'!H117)</f>
        <v/>
      </c>
      <c r="I42" s="5" t="str">
        <f>IF('prelim rw RS000'!I117="","",'prelim rw RS000'!I117)</f>
        <v/>
      </c>
      <c r="J42" s="5" t="str">
        <f>IF('prelim rw RS000'!J117="","",'prelim rw RS000'!J117)</f>
        <v/>
      </c>
      <c r="K42" s="5" t="str">
        <f>IF('prelim rw RS000'!K117="","",'prelim rw RS000'!K117)</f>
        <v/>
      </c>
      <c r="L42" s="5" t="str">
        <f>IF('prelim rw RS000'!L117="","",'prelim rw RS000'!L117)</f>
        <v/>
      </c>
      <c r="M42" s="5" t="str">
        <f>IF('prelim rw RS000'!M117="","",'prelim rw RS000'!M117)</f>
        <v/>
      </c>
      <c r="N42" s="18" t="str">
        <f>IF('prelim rw RS000'!N117="","",'prelim rw RS000'!N117)</f>
        <v/>
      </c>
    </row>
    <row r="43" spans="1:14" ht="12" customHeight="1" x14ac:dyDescent="0.25">
      <c r="A43" s="5" t="str">
        <f>IF('prelim rw RS000'!A118="","",'prelim rw RS000'!A118)</f>
        <v/>
      </c>
      <c r="B43" s="5" t="str">
        <f>IF('prelim rw RS000'!B118="","",'prelim rw RS000'!B118)</f>
        <v/>
      </c>
      <c r="C43" s="5" t="str">
        <f>IF('prelim rw RS000'!C118="","",'prelim rw RS000'!C118)</f>
        <v/>
      </c>
      <c r="D43" s="5" t="str">
        <f>IF('prelim rw RS000'!D118="","",'prelim rw RS000'!D118)</f>
        <v/>
      </c>
      <c r="E43" s="5" t="str">
        <f>IF('prelim rw RS000'!E118="","",'prelim rw RS000'!E118)</f>
        <v/>
      </c>
      <c r="F43" s="5" t="str">
        <f>IF('prelim rw RS000'!F118="","",'prelim rw RS000'!F118)</f>
        <v/>
      </c>
      <c r="G43" s="5" t="str">
        <f>IF('prelim rw RS000'!G118="","",'prelim rw RS000'!G118)</f>
        <v/>
      </c>
      <c r="H43" s="5" t="str">
        <f>IF('prelim rw RS000'!H118="","",'prelim rw RS000'!H118)</f>
        <v/>
      </c>
      <c r="I43" s="5" t="str">
        <f>IF('prelim rw RS000'!I118="","",'prelim rw RS000'!I118)</f>
        <v/>
      </c>
      <c r="J43" s="5" t="str">
        <f>IF('prelim rw RS000'!J118="","",'prelim rw RS000'!J118)</f>
        <v/>
      </c>
      <c r="K43" s="5" t="str">
        <f>IF('prelim rw RS000'!K118="","",'prelim rw RS000'!K118)</f>
        <v/>
      </c>
      <c r="L43" s="5" t="str">
        <f>IF('prelim rw RS000'!L118="","",'prelim rw RS000'!L118)</f>
        <v/>
      </c>
      <c r="M43" s="5" t="str">
        <f>IF('prelim rw RS000'!M118="","",'prelim rw RS000'!M118)</f>
        <v/>
      </c>
      <c r="N43" s="18" t="str">
        <f>IF('prelim rw RS000'!N118="","",'prelim rw RS000'!N118)</f>
        <v/>
      </c>
    </row>
    <row r="44" spans="1:14" ht="12" customHeight="1" x14ac:dyDescent="0.25">
      <c r="A44" s="5" t="str">
        <f>IF('prelim rw RS000'!A121="","",'prelim rw RS000'!A121)</f>
        <v/>
      </c>
      <c r="B44" s="5" t="str">
        <f>IF('prelim rw RS000'!B121="","",'prelim rw RS000'!B121)</f>
        <v/>
      </c>
      <c r="C44" s="5" t="str">
        <f>IF('prelim rw RS000'!C121="","",'prelim rw RS000'!C121)</f>
        <v/>
      </c>
      <c r="D44" s="5" t="str">
        <f>IF('prelim rw RS000'!D121="","",'prelim rw RS000'!D121)</f>
        <v/>
      </c>
      <c r="E44" s="5" t="str">
        <f>IF('prelim rw RS000'!E121="","",'prelim rw RS000'!E121)</f>
        <v/>
      </c>
      <c r="F44" s="5" t="str">
        <f>IF('prelim rw RS000'!F121="","",'prelim rw RS000'!F121)</f>
        <v/>
      </c>
      <c r="G44" s="5" t="str">
        <f>IF('prelim rw RS000'!G121="","",'prelim rw RS000'!G121)</f>
        <v/>
      </c>
      <c r="H44" s="5" t="str">
        <f>IF('prelim rw RS000'!H121="","",'prelim rw RS000'!H121)</f>
        <v/>
      </c>
      <c r="I44" s="5" t="str">
        <f>IF('prelim rw RS000'!I121="","",'prelim rw RS000'!I121)</f>
        <v/>
      </c>
      <c r="J44" s="5" t="str">
        <f>IF('prelim rw RS000'!J121="","",'prelim rw RS000'!J121)</f>
        <v/>
      </c>
      <c r="K44" s="5" t="str">
        <f>IF('prelim rw RS000'!K121="","",'prelim rw RS000'!K121)</f>
        <v/>
      </c>
      <c r="L44" s="5" t="str">
        <f>IF('prelim rw RS000'!L121="","",'prelim rw RS000'!L121)</f>
        <v/>
      </c>
      <c r="M44" s="5" t="str">
        <f>IF('prelim rw RS000'!M121="","",'prelim rw RS000'!M121)</f>
        <v/>
      </c>
      <c r="N44" s="18" t="str">
        <f>IF('prelim rw RS000'!N121="","",'prelim rw RS000'!N121)</f>
        <v/>
      </c>
    </row>
    <row r="45" spans="1:14" ht="12" customHeight="1" x14ac:dyDescent="0.25">
      <c r="A45" s="5" t="str">
        <f>IF('prelim rw RS000'!A122="","",'prelim rw RS000'!A122)</f>
        <v/>
      </c>
      <c r="B45" s="5" t="str">
        <f>IF('prelim rw RS000'!B122="","",'prelim rw RS000'!B122)</f>
        <v/>
      </c>
      <c r="C45" s="5" t="str">
        <f>IF('prelim rw RS000'!C122="","",'prelim rw RS000'!C122)</f>
        <v/>
      </c>
      <c r="D45" s="5" t="str">
        <f>IF('prelim rw RS000'!D122="","",'prelim rw RS000'!D122)</f>
        <v/>
      </c>
      <c r="E45" s="5" t="str">
        <f>IF('prelim rw RS000'!E122="","",'prelim rw RS000'!E122)</f>
        <v/>
      </c>
      <c r="F45" s="5" t="str">
        <f>IF('prelim rw RS000'!F122="","",'prelim rw RS000'!F122)</f>
        <v/>
      </c>
      <c r="G45" s="5" t="str">
        <f>IF('prelim rw RS000'!G122="","",'prelim rw RS000'!G122)</f>
        <v/>
      </c>
      <c r="H45" s="5" t="str">
        <f>IF('prelim rw RS000'!H122="","",'prelim rw RS000'!H122)</f>
        <v/>
      </c>
      <c r="I45" s="5" t="str">
        <f>IF('prelim rw RS000'!I122="","",'prelim rw RS000'!I122)</f>
        <v/>
      </c>
      <c r="J45" s="5" t="str">
        <f>IF('prelim rw RS000'!J122="","",'prelim rw RS000'!J122)</f>
        <v/>
      </c>
      <c r="K45" s="5" t="str">
        <f>IF('prelim rw RS000'!K122="","",'prelim rw RS000'!K122)</f>
        <v/>
      </c>
      <c r="L45" s="5" t="str">
        <f>IF('prelim rw RS000'!L122="","",'prelim rw RS000'!L122)</f>
        <v/>
      </c>
      <c r="M45" s="5" t="str">
        <f>IF('prelim rw RS000'!M122="","",'prelim rw RS000'!M122)</f>
        <v/>
      </c>
      <c r="N45" s="18" t="str">
        <f>IF('prelim rw RS000'!N122="","",'prelim rw RS000'!N122)</f>
        <v/>
      </c>
    </row>
    <row r="46" spans="1:14" ht="12" customHeight="1" x14ac:dyDescent="0.25">
      <c r="A46" s="5" t="e">
        <f>IF('prelim rw RS000'!#REF!="","",'prelim rw RS000'!#REF!)</f>
        <v>#REF!</v>
      </c>
      <c r="B46" s="5" t="e">
        <f>IF('prelim rw RS000'!#REF!="","",'prelim rw RS000'!#REF!)</f>
        <v>#REF!</v>
      </c>
      <c r="C46" s="5" t="e">
        <f>IF('prelim rw RS000'!#REF!="","",'prelim rw RS000'!#REF!)</f>
        <v>#REF!</v>
      </c>
      <c r="D46" s="5" t="e">
        <f>IF('prelim rw RS000'!#REF!="","",'prelim rw RS000'!#REF!)</f>
        <v>#REF!</v>
      </c>
      <c r="E46" s="5" t="e">
        <f>IF('prelim rw RS000'!#REF!="","",'prelim rw RS000'!#REF!)</f>
        <v>#REF!</v>
      </c>
      <c r="F46" s="5" t="e">
        <f>IF('prelim rw RS000'!#REF!="","",'prelim rw RS000'!#REF!)</f>
        <v>#REF!</v>
      </c>
      <c r="G46" s="5" t="e">
        <f>IF('prelim rw RS000'!#REF!="","",'prelim rw RS000'!#REF!)</f>
        <v>#REF!</v>
      </c>
      <c r="H46" s="5" t="e">
        <f>IF('prelim rw RS000'!#REF!="","",'prelim rw RS000'!#REF!)</f>
        <v>#REF!</v>
      </c>
      <c r="I46" s="5" t="e">
        <f>IF('prelim rw RS000'!#REF!="","",'prelim rw RS000'!#REF!)</f>
        <v>#REF!</v>
      </c>
      <c r="J46" s="5" t="e">
        <f>IF('prelim rw RS000'!#REF!="","",'prelim rw RS000'!#REF!)</f>
        <v>#REF!</v>
      </c>
      <c r="K46" s="5" t="e">
        <f>IF('prelim rw RS000'!#REF!="","",'prelim rw RS000'!#REF!)</f>
        <v>#REF!</v>
      </c>
      <c r="L46" s="5" t="e">
        <f>IF('prelim rw RS000'!#REF!="","",'prelim rw RS000'!#REF!)</f>
        <v>#REF!</v>
      </c>
      <c r="M46" s="5" t="e">
        <f>IF('prelim rw RS000'!#REF!="","",'prelim rw RS000'!#REF!)</f>
        <v>#REF!</v>
      </c>
      <c r="N46" s="18" t="e">
        <f>IF('prelim rw RS000'!#REF!="","",'prelim rw RS000'!#REF!)</f>
        <v>#REF!</v>
      </c>
    </row>
    <row r="47" spans="1:14" ht="12" customHeight="1" x14ac:dyDescent="0.25">
      <c r="A47" s="5" t="str">
        <f>IF('prelim rw RS000'!A131="","",'prelim rw RS000'!A131)</f>
        <v/>
      </c>
      <c r="B47" s="5" t="str">
        <f>IF('prelim rw RS000'!B131="","",'prelim rw RS000'!B131)</f>
        <v/>
      </c>
      <c r="C47" s="5" t="str">
        <f>IF('prelim rw RS000'!C131="","",'prelim rw RS000'!C131)</f>
        <v/>
      </c>
      <c r="D47" s="5" t="str">
        <f>IF('prelim rw RS000'!D131="","",'prelim rw RS000'!D131)</f>
        <v/>
      </c>
      <c r="E47" s="5" t="str">
        <f>IF('prelim rw RS000'!E131="","",'prelim rw RS000'!E131)</f>
        <v/>
      </c>
      <c r="F47" s="5" t="str">
        <f>IF('prelim rw RS000'!F131="","",'prelim rw RS000'!F131)</f>
        <v/>
      </c>
      <c r="G47" s="5" t="str">
        <f>IF('prelim rw RS000'!G131="","",'prelim rw RS000'!G131)</f>
        <v/>
      </c>
      <c r="H47" s="5" t="str">
        <f>IF('prelim rw RS000'!H131="","",'prelim rw RS000'!H131)</f>
        <v/>
      </c>
      <c r="I47" s="5" t="str">
        <f>IF('prelim rw RS000'!I131="","",'prelim rw RS000'!I131)</f>
        <v/>
      </c>
      <c r="J47" s="5" t="str">
        <f>IF('prelim rw RS000'!J131="","",'prelim rw RS000'!J131)</f>
        <v/>
      </c>
      <c r="K47" s="5" t="str">
        <f>IF('prelim rw RS000'!K131="","",'prelim rw RS000'!K131)</f>
        <v/>
      </c>
      <c r="L47" s="5" t="str">
        <f>IF('prelim rw RS000'!L131="","",'prelim rw RS000'!L131)</f>
        <v/>
      </c>
      <c r="M47" s="5" t="str">
        <f>IF('prelim rw RS000'!M131="","",'prelim rw RS000'!M131)</f>
        <v/>
      </c>
      <c r="N47" s="18" t="str">
        <f>IF('prelim rw RS000'!N131="","",'prelim rw RS000'!N131)</f>
        <v/>
      </c>
    </row>
    <row r="48" spans="1:14" ht="12" customHeight="1" x14ac:dyDescent="0.25">
      <c r="A48" s="5" t="str">
        <f>IF('prelim rw RS000'!A133="","",'prelim rw RS000'!A133)</f>
        <v/>
      </c>
      <c r="B48" s="5" t="str">
        <f>IF('prelim rw RS000'!B133="","",'prelim rw RS000'!B133)</f>
        <v>AN OHIO LIMITED LIABILITY COMPANY</v>
      </c>
      <c r="C48" s="5">
        <f>IF('prelim rw RS000'!C133="","",'prelim rw RS000'!C133)</f>
        <v>161162</v>
      </c>
      <c r="D48" s="5" t="str">
        <f>IF('prelim rw RS000'!D133="","",'prelim rw RS000'!D133)</f>
        <v/>
      </c>
      <c r="E48" s="5" t="str">
        <f>IF('prelim rw RS000'!E133="","",'prelim rw RS000'!E133)</f>
        <v/>
      </c>
      <c r="F48" s="5" t="str">
        <f>IF('prelim rw RS000'!F133="","",'prelim rw RS000'!F133)</f>
        <v/>
      </c>
      <c r="G48" s="5" t="str">
        <f>IF('prelim rw RS000'!G133="","",'prelim rw RS000'!G133)</f>
        <v/>
      </c>
      <c r="H48" s="5" t="str">
        <f>IF('prelim rw RS000'!H133="","",'prelim rw RS000'!H133)</f>
        <v/>
      </c>
      <c r="I48" s="5" t="str">
        <f>IF('prelim rw RS000'!I133="","",'prelim rw RS000'!I133)</f>
        <v/>
      </c>
      <c r="J48" s="5" t="str">
        <f>IF('prelim rw RS000'!J133="","",'prelim rw RS000'!J133)</f>
        <v/>
      </c>
      <c r="K48" s="5" t="str">
        <f>IF('prelim rw RS000'!K133="","",'prelim rw RS000'!K133)</f>
        <v/>
      </c>
      <c r="L48" s="5" t="str">
        <f>IF('prelim rw RS000'!L133="","",'prelim rw RS000'!L133)</f>
        <v/>
      </c>
      <c r="M48" s="5" t="str">
        <f>IF('prelim rw RS000'!M133="","",'prelim rw RS000'!M133)</f>
        <v/>
      </c>
      <c r="N48" s="18" t="str">
        <f>IF('prelim rw RS000'!N133="","",'prelim rw RS000'!N133)</f>
        <v>SEE SHEET 134 FOR EASEMENT OVERAP</v>
      </c>
    </row>
    <row r="49" spans="1:14" ht="12" customHeight="1" x14ac:dyDescent="0.25">
      <c r="A49" s="5" t="str">
        <f>IF('prelim rw RS000'!A134="","",'prelim rw RS000'!A134)</f>
        <v>64-T</v>
      </c>
      <c r="B49" s="5" t="str">
        <f>IF('prelim rw RS000'!B134="","",'prelim rw RS000'!B134)</f>
        <v/>
      </c>
      <c r="C49" s="5">
        <f>IF('prelim rw RS000'!C134="","",'prelim rw RS000'!C134)</f>
        <v>133134</v>
      </c>
      <c r="D49" s="5" t="str">
        <f>IF('prelim rw RS000'!D134="","",'prelim rw RS000'!D134)</f>
        <v>RN 202205045</v>
      </c>
      <c r="E49" s="5" t="str">
        <f>IF('prelim rw RS000'!E134="","",'prelim rw RS000'!E134)</f>
        <v>39-00435.000</v>
      </c>
      <c r="F49" s="5">
        <f>IF('prelim rw RS000'!F134="","",'prelim rw RS000'!F134)</f>
        <v>0.59</v>
      </c>
      <c r="G49" s="5" t="str">
        <f>IF('prelim rw RS000'!G134="","",'prelim rw RS000'!G134)</f>
        <v/>
      </c>
      <c r="H49" s="5">
        <f>IF('prelim rw RS000'!H134="","",'prelim rw RS000'!H134)</f>
        <v>0.1176</v>
      </c>
      <c r="I49" s="5">
        <f>IF('prelim rw RS000'!I134="","",'prelim rw RS000'!I134)</f>
        <v>0</v>
      </c>
      <c r="J49" s="5">
        <f>IF('prelim rw RS000'!J134="","",'prelim rw RS000'!J134)</f>
        <v>0.1176</v>
      </c>
      <c r="K49" s="5" t="str">
        <f>IF('prelim rw RS000'!K134="","",'prelim rw RS000'!K134)</f>
        <v/>
      </c>
      <c r="L49" s="5" t="str">
        <f>IF('prelim rw RS000'!L134="","",'prelim rw RS000'!L134)</f>
        <v/>
      </c>
      <c r="M49" s="5" t="str">
        <f>IF('prelim rw RS000'!M134="","",'prelim rw RS000'!M134)</f>
        <v/>
      </c>
      <c r="N49" s="18" t="str">
        <f>IF('prelim rw RS000'!N134="","",'prelim rw RS000'!N134)</f>
        <v>TO COMPLETE GRADING, 1 TREE TO BE REMOVED, BLDG. FOUNDATION, WALKS AND CURB TO BE REMOVED</v>
      </c>
    </row>
    <row r="50" spans="1:14" ht="12" customHeight="1" x14ac:dyDescent="0.25">
      <c r="A50" s="5" t="str">
        <f>IF('prelim rw RS000'!A135="","",'prelim rw RS000'!A135)</f>
        <v/>
      </c>
      <c r="B50" s="5" t="str">
        <f>IF('prelim rw RS000'!B135="","",'prelim rw RS000'!B135)</f>
        <v/>
      </c>
      <c r="C50" s="5" t="str">
        <f>IF('prelim rw RS000'!C135="","",'prelim rw RS000'!C135)</f>
        <v/>
      </c>
      <c r="D50" s="5" t="str">
        <f>IF('prelim rw RS000'!D135="","",'prelim rw RS000'!D135)</f>
        <v/>
      </c>
      <c r="E50" s="5" t="str">
        <f>IF('prelim rw RS000'!E135="","",'prelim rw RS000'!E135)</f>
        <v/>
      </c>
      <c r="F50" s="5" t="str">
        <f>IF('prelim rw RS000'!F135="","",'prelim rw RS000'!F135)</f>
        <v/>
      </c>
      <c r="G50" s="5" t="str">
        <f>IF('prelim rw RS000'!G135="","",'prelim rw RS000'!G135)</f>
        <v/>
      </c>
      <c r="H50" s="5" t="str">
        <f>IF('prelim rw RS000'!H135="","",'prelim rw RS000'!H135)</f>
        <v/>
      </c>
      <c r="I50" s="5" t="str">
        <f>IF('prelim rw RS000'!I135="","",'prelim rw RS000'!I135)</f>
        <v/>
      </c>
      <c r="J50" s="5" t="str">
        <f>IF('prelim rw RS000'!J135="","",'prelim rw RS000'!J135)</f>
        <v/>
      </c>
      <c r="K50" s="5" t="str">
        <f>IF('prelim rw RS000'!K135="","",'prelim rw RS000'!K135)</f>
        <v/>
      </c>
      <c r="L50" s="5" t="str">
        <f>IF('prelim rw RS000'!L135="","",'prelim rw RS000'!L135)</f>
        <v/>
      </c>
      <c r="M50" s="5" t="str">
        <f>IF('prelim rw RS000'!M135="","",'prelim rw RS000'!M135)</f>
        <v/>
      </c>
      <c r="N50" s="18" t="str">
        <f>IF('prelim rw RS000'!N135="","",'prelim rw RS000'!N135)</f>
        <v/>
      </c>
    </row>
    <row r="51" spans="1:14" ht="12" customHeight="1" x14ac:dyDescent="0.25">
      <c r="A51" s="5" t="str">
        <f>IF('prelim rw RS000'!A136="","",'prelim rw RS000'!A136)</f>
        <v>65-SH1</v>
      </c>
      <c r="B51" s="5" t="str">
        <f>IF('prelim rw RS000'!B136="","",'prelim rw RS000'!B136)</f>
        <v>NOVA8516 LP, A DELAWARE LIMITED PARTNERSHIP</v>
      </c>
      <c r="C51" s="5">
        <f>IF('prelim rw RS000'!C136="","",'prelim rw RS000'!C136)</f>
        <v>133134</v>
      </c>
      <c r="D51" s="5" t="str">
        <f>IF('prelim rw RS000'!D136="","",'prelim rw RS000'!D136)</f>
        <v>RN 201604558</v>
      </c>
      <c r="E51" s="5" t="str">
        <f>IF('prelim rw RS000'!E136="","",'prelim rw RS000'!E136)</f>
        <v>42-01937.001</v>
      </c>
      <c r="F51" s="5">
        <f>IF('prelim rw RS000'!F136="","",'prelim rw RS000'!F136)</f>
        <v>1.5555000000000001</v>
      </c>
      <c r="G51" s="5">
        <f>IF('prelim rw RS000'!G136="","",'prelim rw RS000'!G136)</f>
        <v>0</v>
      </c>
      <c r="H51" s="5">
        <f>IF('prelim rw RS000'!H136="","",'prelim rw RS000'!H136)</f>
        <v>9.8400000000000001E-2</v>
      </c>
      <c r="I51" s="5">
        <f>IF('prelim rw RS000'!I136="","",'prelim rw RS000'!I136)</f>
        <v>0</v>
      </c>
      <c r="J51" s="5">
        <f>IF('prelim rw RS000'!J136="","",'prelim rw RS000'!J136)</f>
        <v>9.8400000000000001E-2</v>
      </c>
      <c r="K51" s="5" t="str">
        <f>IF('prelim rw RS000'!K136="","",'prelim rw RS000'!K136)</f>
        <v>(S)</v>
      </c>
      <c r="L51" s="5" t="str">
        <f>IF('prelim rw RS000'!L136="","",'prelim rw RS000'!L136)</f>
        <v/>
      </c>
      <c r="M51" s="5">
        <f>IF('prelim rw RS000'!M136="","",'prelim rw RS000'!M136)</f>
        <v>1.4571000000000001</v>
      </c>
      <c r="N51" s="18" t="str">
        <f>IF('prelim rw RS000'!N136="","",'prelim rw RS000'!N136)</f>
        <v>7 BUSHES, 1 BOULDER, AND 3 SIGNS TO BE REMOVED. SEE SHEET 134 FOR EASEMENT OVERLAP</v>
      </c>
    </row>
    <row r="52" spans="1:14" ht="12" customHeight="1" x14ac:dyDescent="0.25">
      <c r="A52" s="5" t="str">
        <f>IF('prelim rw RS000'!A137="","",'prelim rw RS000'!A137)</f>
        <v>65-SH2</v>
      </c>
      <c r="B52" s="5" t="str">
        <f>IF('prelim rw RS000'!B137="","",'prelim rw RS000'!B137)</f>
        <v/>
      </c>
      <c r="C52" s="5">
        <f>IF('prelim rw RS000'!C137="","",'prelim rw RS000'!C137)</f>
        <v>159160</v>
      </c>
      <c r="D52" s="5" t="str">
        <f>IF('prelim rw RS000'!D137="","",'prelim rw RS000'!D137)</f>
        <v>RN 201604558</v>
      </c>
      <c r="E52" s="5" t="str">
        <f>IF('prelim rw RS000'!E137="","",'prelim rw RS000'!E137)</f>
        <v>42-01937.001</v>
      </c>
      <c r="F52" s="5">
        <f>IF('prelim rw RS000'!F137="","",'prelim rw RS000'!F137)</f>
        <v>1.5555000000000001</v>
      </c>
      <c r="G52" s="5">
        <f>IF('prelim rw RS000'!G137="","",'prelim rw RS000'!G137)</f>
        <v>0</v>
      </c>
      <c r="H52" s="5">
        <f>IF('prelim rw RS000'!H137="","",'prelim rw RS000'!H137)</f>
        <v>7.46E-2</v>
      </c>
      <c r="I52" s="5">
        <f>IF('prelim rw RS000'!I137="","",'prelim rw RS000'!I137)</f>
        <v>0</v>
      </c>
      <c r="J52" s="5">
        <f>IF('prelim rw RS000'!J137="","",'prelim rw RS000'!J137)</f>
        <v>7.46E-2</v>
      </c>
      <c r="K52" s="5" t="str">
        <f>IF('prelim rw RS000'!K137="","",'prelim rw RS000'!K137)</f>
        <v/>
      </c>
      <c r="L52" s="5" t="str">
        <f>IF('prelim rw RS000'!L137="","",'prelim rw RS000'!L137)</f>
        <v/>
      </c>
      <c r="M52" s="5">
        <f>IF('prelim rw RS000'!M137="","",'prelim rw RS000'!M137)</f>
        <v>1.3825000000000001</v>
      </c>
      <c r="N52" s="18" t="str">
        <f>IF('prelim rw RS000'!N137="","",'prelim rw RS000'!N137)</f>
        <v>SEE SHEET 160 FOR EASEMENT OVERLAP</v>
      </c>
    </row>
    <row r="53" spans="1:14" ht="12" customHeight="1" x14ac:dyDescent="0.25">
      <c r="A53" s="5" t="str">
        <f>IF('prelim rw RS000'!A138="","",'prelim rw RS000'!A138)</f>
        <v/>
      </c>
      <c r="B53" s="5" t="str">
        <f>IF('prelim rw RS000'!B138="","",'prelim rw RS000'!B138)</f>
        <v>TOTAL</v>
      </c>
      <c r="C53" s="5" t="str">
        <f>IF('prelim rw RS000'!C138="","",'prelim rw RS000'!C138)</f>
        <v/>
      </c>
      <c r="D53" s="5" t="str">
        <f>IF('prelim rw RS000'!D138="","",'prelim rw RS000'!D138)</f>
        <v/>
      </c>
      <c r="E53" s="5" t="str">
        <f>IF('prelim rw RS000'!E138="","",'prelim rw RS000'!E138)</f>
        <v/>
      </c>
      <c r="F53" s="5">
        <f>IF('prelim rw RS000'!F138="","",'prelim rw RS000'!F138)</f>
        <v>1.5555000000000001</v>
      </c>
      <c r="G53" s="5">
        <f>IF('prelim rw RS000'!G138="","",'prelim rw RS000'!G138)</f>
        <v>0</v>
      </c>
      <c r="H53" s="5">
        <f>IF('prelim rw RS000'!H138="","",'prelim rw RS000'!H138)</f>
        <v>0.17299999999999999</v>
      </c>
      <c r="I53" s="5">
        <f>IF('prelim rw RS000'!I138="","",'prelim rw RS000'!I138)</f>
        <v>0</v>
      </c>
      <c r="J53" s="5">
        <f>IF('prelim rw RS000'!J138="","",'prelim rw RS000'!J138)</f>
        <v>0.17299999999999999</v>
      </c>
      <c r="K53" s="5" t="str">
        <f>IF('prelim rw RS000'!K138="","",'prelim rw RS000'!K138)</f>
        <v/>
      </c>
      <c r="L53" s="5" t="str">
        <f>IF('prelim rw RS000'!L138="","",'prelim rw RS000'!L138)</f>
        <v/>
      </c>
      <c r="M53" s="5">
        <f>IF('prelim rw RS000'!M138="","",'prelim rw RS000'!M138)</f>
        <v>1.3825000000000001</v>
      </c>
      <c r="N53" s="18" t="str">
        <f>IF('prelim rw RS000'!N138="","",'prelim rw RS000'!N138)</f>
        <v/>
      </c>
    </row>
    <row r="54" spans="1:14" ht="12" customHeight="1" x14ac:dyDescent="0.25">
      <c r="A54" s="5" t="str">
        <f>IF('prelim rw RS000'!A140="","",'prelim rw RS000'!A140)</f>
        <v>65-T</v>
      </c>
      <c r="B54" s="5" t="str">
        <f>IF('prelim rw RS000'!B140="","",'prelim rw RS000'!B140)</f>
        <v/>
      </c>
      <c r="C54" s="5" t="str">
        <f>IF('prelim rw RS000'!C140="","",'prelim rw RS000'!C140)</f>
        <v>133-134</v>
      </c>
      <c r="D54" s="5" t="str">
        <f>IF('prelim rw RS000'!D140="","",'prelim rw RS000'!D140)</f>
        <v>RN 201604558</v>
      </c>
      <c r="E54" s="5" t="str">
        <f>IF('prelim rw RS000'!E140="","",'prelim rw RS000'!E140)</f>
        <v>42-01937.001</v>
      </c>
      <c r="F54" s="5">
        <f>IF('prelim rw RS000'!F140="","",'prelim rw RS000'!F140)</f>
        <v>1.5555000000000001</v>
      </c>
      <c r="G54" s="5" t="str">
        <f>IF('prelim rw RS000'!G140="","",'prelim rw RS000'!G140)</f>
        <v/>
      </c>
      <c r="H54" s="5">
        <f>IF('prelim rw RS000'!H140="","",'prelim rw RS000'!H140)</f>
        <v>0.2271</v>
      </c>
      <c r="I54" s="5">
        <f>IF('prelim rw RS000'!I140="","",'prelim rw RS000'!I140)</f>
        <v>0</v>
      </c>
      <c r="J54" s="5">
        <f>IF('prelim rw RS000'!J140="","",'prelim rw RS000'!J140)</f>
        <v>0.2271</v>
      </c>
      <c r="K54" s="5" t="str">
        <f>IF('prelim rw RS000'!K140="","",'prelim rw RS000'!K140)</f>
        <v/>
      </c>
      <c r="L54" s="5" t="str">
        <f>IF('prelim rw RS000'!L140="","",'prelim rw RS000'!L140)</f>
        <v/>
      </c>
      <c r="M54" s="5" t="str">
        <f>IF('prelim rw RS000'!M140="","",'prelim rw RS000'!M140)</f>
        <v/>
      </c>
      <c r="N54" s="18" t="str">
        <f>IF('prelim rw RS000'!N140="","",'prelim rw RS000'!N140)</f>
        <v>TO RECONSTRUCT DRIVE AND PARKING LOT, LANDSCAPE BED, 12 BOULDERS AND 1 TREE TO BE REMOVED</v>
      </c>
    </row>
    <row r="55" spans="1:14" ht="12" customHeight="1" x14ac:dyDescent="0.25">
      <c r="A55" s="5" t="str">
        <f>IF('prelim rw RS000'!A141="","",'prelim rw RS000'!A141)</f>
        <v/>
      </c>
      <c r="B55" s="5" t="str">
        <f>IF('prelim rw RS000'!B141="","",'prelim rw RS000'!B141)</f>
        <v/>
      </c>
      <c r="C55" s="5">
        <f>IF('prelim rw RS000'!C141="","",'prelim rw RS000'!C141)</f>
        <v>159160</v>
      </c>
      <c r="D55" s="5" t="str">
        <f>IF('prelim rw RS000'!D141="","",'prelim rw RS000'!D141)</f>
        <v/>
      </c>
      <c r="E55" s="5" t="str">
        <f>IF('prelim rw RS000'!E141="","",'prelim rw RS000'!E141)</f>
        <v/>
      </c>
      <c r="F55" s="5" t="str">
        <f>IF('prelim rw RS000'!F141="","",'prelim rw RS000'!F141)</f>
        <v/>
      </c>
      <c r="G55" s="5" t="str">
        <f>IF('prelim rw RS000'!G141="","",'prelim rw RS000'!G141)</f>
        <v/>
      </c>
      <c r="H55" s="5" t="str">
        <f>IF('prelim rw RS000'!H141="","",'prelim rw RS000'!H141)</f>
        <v/>
      </c>
      <c r="I55" s="5" t="str">
        <f>IF('prelim rw RS000'!I141="","",'prelim rw RS000'!I141)</f>
        <v/>
      </c>
      <c r="J55" s="5" t="str">
        <f>IF('prelim rw RS000'!J141="","",'prelim rw RS000'!J141)</f>
        <v/>
      </c>
      <c r="K55" s="5" t="str">
        <f>IF('prelim rw RS000'!K141="","",'prelim rw RS000'!K141)</f>
        <v/>
      </c>
      <c r="L55" s="5" t="str">
        <f>IF('prelim rw RS000'!L141="","",'prelim rw RS000'!L141)</f>
        <v/>
      </c>
      <c r="M55" s="5" t="str">
        <f>IF('prelim rw RS000'!M141="","",'prelim rw RS000'!M141)</f>
        <v/>
      </c>
      <c r="N55" s="18" t="str">
        <f>IF('prelim rw RS000'!N141="","",'prelim rw RS000'!N141)</f>
        <v/>
      </c>
    </row>
    <row r="56" spans="1:14" ht="12" customHeight="1" x14ac:dyDescent="0.25">
      <c r="A56" s="5" t="str">
        <f>IF('prelim rw RS000'!A142="","",'prelim rw RS000'!A142)</f>
        <v/>
      </c>
      <c r="B56" s="5" t="str">
        <f>IF('prelim rw RS000'!B142="","",'prelim rw RS000'!B142)</f>
        <v/>
      </c>
      <c r="C56" s="5" t="str">
        <f>IF('prelim rw RS000'!C142="","",'prelim rw RS000'!C142)</f>
        <v/>
      </c>
      <c r="D56" s="5" t="str">
        <f>IF('prelim rw RS000'!D142="","",'prelim rw RS000'!D142)</f>
        <v/>
      </c>
      <c r="E56" s="5" t="str">
        <f>IF('prelim rw RS000'!E142="","",'prelim rw RS000'!E142)</f>
        <v/>
      </c>
      <c r="F56" s="5" t="str">
        <f>IF('prelim rw RS000'!F142="","",'prelim rw RS000'!F142)</f>
        <v/>
      </c>
      <c r="G56" s="5" t="str">
        <f>IF('prelim rw RS000'!G142="","",'prelim rw RS000'!G142)</f>
        <v/>
      </c>
      <c r="H56" s="5" t="str">
        <f>IF('prelim rw RS000'!H142="","",'prelim rw RS000'!H142)</f>
        <v/>
      </c>
      <c r="I56" s="5" t="str">
        <f>IF('prelim rw RS000'!I142="","",'prelim rw RS000'!I142)</f>
        <v/>
      </c>
      <c r="J56" s="5" t="str">
        <f>IF('prelim rw RS000'!J142="","",'prelim rw RS000'!J142)</f>
        <v/>
      </c>
      <c r="K56" s="5" t="str">
        <f>IF('prelim rw RS000'!K142="","",'prelim rw RS000'!K142)</f>
        <v/>
      </c>
      <c r="L56" s="5" t="str">
        <f>IF('prelim rw RS000'!L142="","",'prelim rw RS000'!L142)</f>
        <v/>
      </c>
      <c r="M56" s="5" t="str">
        <f>IF('prelim rw RS000'!M142="","",'prelim rw RS000'!M142)</f>
        <v/>
      </c>
      <c r="N56" s="18" t="str">
        <f>IF('prelim rw RS000'!N142="","",'prelim rw RS000'!N142)</f>
        <v/>
      </c>
    </row>
    <row r="57" spans="1:14" ht="12" customHeight="1" x14ac:dyDescent="0.25">
      <c r="A57" s="5" t="str">
        <f>IF('prelim rw RS000'!A143="","",'prelim rw RS000'!A143)</f>
        <v>66-SH</v>
      </c>
      <c r="B57" s="5" t="str">
        <f>IF('prelim rw RS000'!B143="","",'prelim rw RS000'!B143)</f>
        <v>JAN WESKE BUCHOLZ</v>
      </c>
      <c r="C57" s="5">
        <f>IF('prelim rw RS000'!C143="","",'prelim rw RS000'!C143)</f>
        <v>133134</v>
      </c>
      <c r="D57" s="5" t="str">
        <f>IF('prelim rw RS000'!D143="","",'prelim rw RS000'!D143)</f>
        <v>RN 202209459</v>
      </c>
      <c r="E57" s="5" t="str">
        <f>IF('prelim rw RS000'!E143="","",'prelim rw RS000'!E143)</f>
        <v>43-00307.000</v>
      </c>
      <c r="F57" s="5">
        <f>IF('prelim rw RS000'!F143="","",'prelim rw RS000'!F143)</f>
        <v>0.21540000000000001</v>
      </c>
      <c r="G57" s="5">
        <f>IF('prelim rw RS000'!G143="","",'prelim rw RS000'!G143)</f>
        <v>0</v>
      </c>
      <c r="H57" s="5">
        <f>IF('prelim rw RS000'!H143="","",'prelim rw RS000'!H143)</f>
        <v>4.9399999999999999E-2</v>
      </c>
      <c r="I57" s="5">
        <f>IF('prelim rw RS000'!I143="","",'prelim rw RS000'!I143)</f>
        <v>0</v>
      </c>
      <c r="J57" s="5">
        <f>IF('prelim rw RS000'!J143="","",'prelim rw RS000'!J143)</f>
        <v>4.9399999999999999E-2</v>
      </c>
      <c r="K57" s="5" t="str">
        <f>IF('prelim rw RS000'!K143="","",'prelim rw RS000'!K143)</f>
        <v/>
      </c>
      <c r="L57" s="5">
        <f>IF('prelim rw RS000'!L143="","",'prelim rw RS000'!L143)</f>
        <v>0.16600000000000001</v>
      </c>
      <c r="M57" s="5" t="str">
        <f>IF('prelim rw RS000'!M143="","",'prelim rw RS000'!M143)</f>
        <v/>
      </c>
      <c r="N57" s="18" t="str">
        <f>IF('prelim rw RS000'!N143="","",'prelim rw RS000'!N143)</f>
        <v>PRIVATE SIGN TO BE REMOVED</v>
      </c>
    </row>
    <row r="58" spans="1:14" ht="12" customHeight="1" x14ac:dyDescent="0.25">
      <c r="A58" s="5" t="str">
        <f>IF('prelim rw RS000'!A144="","",'prelim rw RS000'!A144)</f>
        <v/>
      </c>
      <c r="B58" s="5" t="str">
        <f>IF('prelim rw RS000'!B144="","",'prelim rw RS000'!B144)</f>
        <v/>
      </c>
      <c r="C58" s="5" t="str">
        <f>IF('prelim rw RS000'!C144="","",'prelim rw RS000'!C144)</f>
        <v/>
      </c>
      <c r="D58" s="5" t="str">
        <f>IF('prelim rw RS000'!D144="","",'prelim rw RS000'!D144)</f>
        <v/>
      </c>
      <c r="E58" s="5" t="str">
        <f>IF('prelim rw RS000'!E144="","",'prelim rw RS000'!E144)</f>
        <v/>
      </c>
      <c r="F58" s="5" t="str">
        <f>IF('prelim rw RS000'!F144="","",'prelim rw RS000'!F144)</f>
        <v/>
      </c>
      <c r="G58" s="5" t="str">
        <f>IF('prelim rw RS000'!G144="","",'prelim rw RS000'!G144)</f>
        <v/>
      </c>
      <c r="H58" s="5" t="str">
        <f>IF('prelim rw RS000'!H144="","",'prelim rw RS000'!H144)</f>
        <v/>
      </c>
      <c r="I58" s="5" t="str">
        <f>IF('prelim rw RS000'!I144="","",'prelim rw RS000'!I144)</f>
        <v/>
      </c>
      <c r="J58" s="5" t="str">
        <f>IF('prelim rw RS000'!J144="","",'prelim rw RS000'!J144)</f>
        <v/>
      </c>
      <c r="K58" s="5" t="str">
        <f>IF('prelim rw RS000'!K144="","",'prelim rw RS000'!K144)</f>
        <v/>
      </c>
      <c r="L58" s="5" t="str">
        <f>IF('prelim rw RS000'!L144="","",'prelim rw RS000'!L144)</f>
        <v/>
      </c>
      <c r="M58" s="5" t="str">
        <f>IF('prelim rw RS000'!M144="","",'prelim rw RS000'!M144)</f>
        <v/>
      </c>
      <c r="N58" s="18" t="str">
        <f>IF('prelim rw RS000'!N144="","",'prelim rw RS000'!N144)</f>
        <v/>
      </c>
    </row>
    <row r="59" spans="1:14" ht="12" customHeight="1" x14ac:dyDescent="0.25">
      <c r="A59" s="5" t="str">
        <f>IF('prelim rw RS000'!A145="","",'prelim rw RS000'!A145)</f>
        <v>66A-SH</v>
      </c>
      <c r="B59" s="5" t="str">
        <f>IF('prelim rw RS000'!B145="","",'prelim rw RS000'!B145)</f>
        <v>JAN WESKE BUCHOLZ</v>
      </c>
      <c r="C59" s="5">
        <f>IF('prelim rw RS000'!C145="","",'prelim rw RS000'!C145)</f>
        <v>133134</v>
      </c>
      <c r="D59" s="5" t="str">
        <f>IF('prelim rw RS000'!D145="","",'prelim rw RS000'!D145)</f>
        <v>RN 202209458</v>
      </c>
      <c r="E59" s="5" t="str">
        <f>IF('prelim rw RS000'!E145="","",'prelim rw RS000'!E145)</f>
        <v>43-00306.000</v>
      </c>
      <c r="F59" s="5">
        <f>IF('prelim rw RS000'!F145="","",'prelim rw RS000'!F145)</f>
        <v>0.246</v>
      </c>
      <c r="G59" s="5">
        <f>IF('prelim rw RS000'!G145="","",'prelim rw RS000'!G145)</f>
        <v>0</v>
      </c>
      <c r="H59" s="5">
        <f>IF('prelim rw RS000'!H145="","",'prelim rw RS000'!H145)</f>
        <v>1.7000000000000001E-2</v>
      </c>
      <c r="I59" s="5">
        <f>IF('prelim rw RS000'!I145="","",'prelim rw RS000'!I145)</f>
        <v>0</v>
      </c>
      <c r="J59" s="5">
        <f>IF('prelim rw RS000'!J145="","",'prelim rw RS000'!J145)</f>
        <v>1.7000000000000001E-2</v>
      </c>
      <c r="K59" s="5" t="str">
        <f>IF('prelim rw RS000'!K145="","",'prelim rw RS000'!K145)</f>
        <v/>
      </c>
      <c r="L59" s="5">
        <f>IF('prelim rw RS000'!L145="","",'prelim rw RS000'!L145)</f>
        <v>0.22899999999999998</v>
      </c>
      <c r="M59" s="5" t="str">
        <f>IF('prelim rw RS000'!M145="","",'prelim rw RS000'!M145)</f>
        <v/>
      </c>
      <c r="N59" s="18" t="str">
        <f>IF('prelim rw RS000'!N145="","",'prelim rw RS000'!N145)</f>
        <v/>
      </c>
    </row>
    <row r="60" spans="1:14" ht="12" customHeight="1" x14ac:dyDescent="0.25">
      <c r="A60" s="5" t="str">
        <f>IF('prelim rw RS000'!A146="","",'prelim rw RS000'!A146)</f>
        <v/>
      </c>
      <c r="B60" s="5" t="str">
        <f>IF('prelim rw RS000'!B146="","",'prelim rw RS000'!B146)</f>
        <v/>
      </c>
      <c r="C60" s="5">
        <f>IF('prelim rw RS000'!C146="","",'prelim rw RS000'!C146)</f>
        <v>161162</v>
      </c>
      <c r="D60" s="5" t="str">
        <f>IF('prelim rw RS000'!D146="","",'prelim rw RS000'!D146)</f>
        <v>RN 202209458</v>
      </c>
      <c r="E60" s="5" t="str">
        <f>IF('prelim rw RS000'!E146="","",'prelim rw RS000'!E146)</f>
        <v>43-00305.000</v>
      </c>
      <c r="F60" s="5">
        <f>IF('prelim rw RS000'!F146="","",'prelim rw RS000'!F146)</f>
        <v>7.2999999999999995E-2</v>
      </c>
      <c r="G60" s="5">
        <f>IF('prelim rw RS000'!G146="","",'prelim rw RS000'!G146)</f>
        <v>0</v>
      </c>
      <c r="H60" s="5">
        <f>IF('prelim rw RS000'!H146="","",'prelim rw RS000'!H146)</f>
        <v>0</v>
      </c>
      <c r="I60" s="5">
        <f>IF('prelim rw RS000'!I146="","",'prelim rw RS000'!I146)</f>
        <v>0</v>
      </c>
      <c r="J60" s="5">
        <f>IF('prelim rw RS000'!J146="","",'prelim rw RS000'!J146)</f>
        <v>0</v>
      </c>
      <c r="K60" s="5" t="str">
        <f>IF('prelim rw RS000'!K146="","",'prelim rw RS000'!K146)</f>
        <v/>
      </c>
      <c r="L60" s="5">
        <f>IF('prelim rw RS000'!L146="","",'prelim rw RS000'!L146)</f>
        <v>7.2999999999999995E-2</v>
      </c>
      <c r="M60" s="5" t="str">
        <f>IF('prelim rw RS000'!M146="","",'prelim rw RS000'!M146)</f>
        <v/>
      </c>
      <c r="N60" s="18" t="str">
        <f>IF('prelim rw RS000'!N146="","",'prelim rw RS000'!N146)</f>
        <v/>
      </c>
    </row>
    <row r="61" spans="1:14" ht="12" customHeight="1" x14ac:dyDescent="0.25">
      <c r="A61" s="5" t="str">
        <f>IF('prelim rw RS000'!A147="","",'prelim rw RS000'!A147)</f>
        <v/>
      </c>
      <c r="B61" s="5" t="str">
        <f>IF('prelim rw RS000'!B147="","",'prelim rw RS000'!B147)</f>
        <v>TOTAL</v>
      </c>
      <c r="C61" s="5" t="str">
        <f>IF('prelim rw RS000'!C147="","",'prelim rw RS000'!C147)</f>
        <v/>
      </c>
      <c r="D61" s="5" t="str">
        <f>IF('prelim rw RS000'!D147="","",'prelim rw RS000'!D147)</f>
        <v/>
      </c>
      <c r="E61" s="5" t="str">
        <f>IF('prelim rw RS000'!E147="","",'prelim rw RS000'!E147)</f>
        <v/>
      </c>
      <c r="F61" s="5">
        <f>IF('prelim rw RS000'!F147="","",'prelim rw RS000'!F147)</f>
        <v>0.31900000000000001</v>
      </c>
      <c r="G61" s="5">
        <f>IF('prelim rw RS000'!G147="","",'prelim rw RS000'!G147)</f>
        <v>0</v>
      </c>
      <c r="H61" s="5">
        <f>IF('prelim rw RS000'!H147="","",'prelim rw RS000'!H147)</f>
        <v>6.6400000000000001E-2</v>
      </c>
      <c r="I61" s="5">
        <f>IF('prelim rw RS000'!I147="","",'prelim rw RS000'!I147)</f>
        <v>0</v>
      </c>
      <c r="J61" s="5">
        <f>IF('prelim rw RS000'!J147="","",'prelim rw RS000'!J147)</f>
        <v>6.6400000000000001E-2</v>
      </c>
      <c r="K61" s="5" t="str">
        <f>IF('prelim rw RS000'!K147="","",'prelim rw RS000'!K147)</f>
        <v/>
      </c>
      <c r="L61" s="5">
        <f>IF('prelim rw RS000'!L147="","",'prelim rw RS000'!L147)</f>
        <v>0.46800000000000003</v>
      </c>
      <c r="M61" s="5" t="str">
        <f>IF('prelim rw RS000'!M147="","",'prelim rw RS000'!M147)</f>
        <v/>
      </c>
      <c r="N61" s="18" t="str">
        <f>IF('prelim rw RS000'!N147="","",'prelim rw RS000'!N147)</f>
        <v/>
      </c>
    </row>
    <row r="62" spans="1:14" ht="12" customHeight="1" x14ac:dyDescent="0.25">
      <c r="A62" s="5" t="str">
        <f>IF('prelim rw RS000'!A148="","",'prelim rw RS000'!A148)</f>
        <v/>
      </c>
      <c r="B62" s="5" t="str">
        <f>IF('prelim rw RS000'!B148="","",'prelim rw RS000'!B148)</f>
        <v/>
      </c>
      <c r="C62" s="5" t="str">
        <f>IF('prelim rw RS000'!C148="","",'prelim rw RS000'!C148)</f>
        <v/>
      </c>
      <c r="D62" s="5" t="str">
        <f>IF('prelim rw RS000'!D148="","",'prelim rw RS000'!D148)</f>
        <v/>
      </c>
      <c r="E62" s="5" t="str">
        <f>IF('prelim rw RS000'!E148="","",'prelim rw RS000'!E148)</f>
        <v/>
      </c>
      <c r="F62" s="5" t="str">
        <f>IF('prelim rw RS000'!F148="","",'prelim rw RS000'!F148)</f>
        <v/>
      </c>
      <c r="G62" s="5" t="str">
        <f>IF('prelim rw RS000'!G148="","",'prelim rw RS000'!G148)</f>
        <v/>
      </c>
      <c r="H62" s="5" t="str">
        <f>IF('prelim rw RS000'!H148="","",'prelim rw RS000'!H148)</f>
        <v/>
      </c>
      <c r="I62" s="5" t="str">
        <f>IF('prelim rw RS000'!I148="","",'prelim rw RS000'!I148)</f>
        <v/>
      </c>
      <c r="J62" s="5" t="str">
        <f>IF('prelim rw RS000'!J148="","",'prelim rw RS000'!J148)</f>
        <v/>
      </c>
      <c r="K62" s="5" t="str">
        <f>IF('prelim rw RS000'!K148="","",'prelim rw RS000'!K148)</f>
        <v/>
      </c>
      <c r="L62" s="5" t="str">
        <f>IF('prelim rw RS000'!L148="","",'prelim rw RS000'!L148)</f>
        <v/>
      </c>
      <c r="M62" s="5" t="str">
        <f>IF('prelim rw RS000'!M148="","",'prelim rw RS000'!M148)</f>
        <v/>
      </c>
      <c r="N62" s="18" t="str">
        <f>IF('prelim rw RS000'!N148="","",'prelim rw RS000'!N148)</f>
        <v/>
      </c>
    </row>
    <row r="63" spans="1:14" ht="12" customHeight="1" x14ac:dyDescent="0.25">
      <c r="A63" s="5" t="str">
        <f>IF('prelim rw RS000'!A149="","",'prelim rw RS000'!A149)</f>
        <v/>
      </c>
      <c r="B63" s="5" t="str">
        <f>IF('prelim rw RS000'!B149="","",'prelim rw RS000'!B149)</f>
        <v/>
      </c>
      <c r="C63" s="5" t="str">
        <f>IF('prelim rw RS000'!C149="","",'prelim rw RS000'!C149)</f>
        <v/>
      </c>
      <c r="D63" s="5" t="str">
        <f>IF('prelim rw RS000'!D149="","",'prelim rw RS000'!D149)</f>
        <v/>
      </c>
      <c r="E63" s="5" t="str">
        <f>IF('prelim rw RS000'!E149="","",'prelim rw RS000'!E149)</f>
        <v/>
      </c>
      <c r="F63" s="5" t="str">
        <f>IF('prelim rw RS000'!F149="","",'prelim rw RS000'!F149)</f>
        <v/>
      </c>
      <c r="G63" s="5" t="str">
        <f>IF('prelim rw RS000'!G149="","",'prelim rw RS000'!G149)</f>
        <v/>
      </c>
      <c r="H63" s="5" t="str">
        <f>IF('prelim rw RS000'!H149="","",'prelim rw RS000'!H149)</f>
        <v/>
      </c>
      <c r="I63" s="5" t="str">
        <f>IF('prelim rw RS000'!I149="","",'prelim rw RS000'!I149)</f>
        <v/>
      </c>
      <c r="J63" s="5" t="str">
        <f>IF('prelim rw RS000'!J149="","",'prelim rw RS000'!J149)</f>
        <v/>
      </c>
      <c r="K63" s="5" t="str">
        <f>IF('prelim rw RS000'!K149="","",'prelim rw RS000'!K149)</f>
        <v/>
      </c>
      <c r="L63" s="5" t="str">
        <f>IF('prelim rw RS000'!L149="","",'prelim rw RS000'!L149)</f>
        <v/>
      </c>
      <c r="M63" s="5" t="str">
        <f>IF('prelim rw RS000'!M149="","",'prelim rw RS000'!M149)</f>
        <v/>
      </c>
      <c r="N63" s="18"/>
    </row>
    <row r="64" spans="1:14" ht="12" customHeight="1" x14ac:dyDescent="0.25">
      <c r="A64" s="5" t="str">
        <f>IF('prelim rw RS000'!A150="","",'prelim rw RS000'!A150)</f>
        <v/>
      </c>
      <c r="B64" s="5" t="str">
        <f>IF('prelim rw RS000'!B150="","",'prelim rw RS000'!B150)</f>
        <v/>
      </c>
      <c r="C64" s="5" t="str">
        <f>IF('prelim rw RS000'!C150="","",'prelim rw RS000'!C150)</f>
        <v/>
      </c>
      <c r="D64" s="5" t="str">
        <f>IF('prelim rw RS000'!D150="","",'prelim rw RS000'!D150)</f>
        <v/>
      </c>
      <c r="E64" s="5" t="str">
        <f>IF('prelim rw RS000'!E150="","",'prelim rw RS000'!E150)</f>
        <v/>
      </c>
      <c r="F64" s="5" t="str">
        <f>IF('prelim rw RS000'!F150="","",'prelim rw RS000'!F150)</f>
        <v/>
      </c>
      <c r="G64" s="5" t="str">
        <f>IF('prelim rw RS000'!G150="","",'prelim rw RS000'!G150)</f>
        <v/>
      </c>
      <c r="H64" s="5" t="str">
        <f>IF('prelim rw RS000'!H150="","",'prelim rw RS000'!H150)</f>
        <v/>
      </c>
      <c r="I64" s="5" t="str">
        <f>IF('prelim rw RS000'!I150="","",'prelim rw RS000'!I150)</f>
        <v/>
      </c>
      <c r="J64" s="5" t="str">
        <f>IF('prelim rw RS000'!J150="","",'prelim rw RS000'!J150)</f>
        <v/>
      </c>
      <c r="K64" s="5" t="str">
        <f>IF('prelim rw RS000'!K150="","",'prelim rw RS000'!K150)</f>
        <v/>
      </c>
      <c r="L64" s="5" t="str">
        <f>IF('prelim rw RS000'!L150="","",'prelim rw RS000'!L150)</f>
        <v/>
      </c>
      <c r="M64" s="5" t="str">
        <f>IF('prelim rw RS000'!M150="","",'prelim rw RS000'!M150)</f>
        <v/>
      </c>
      <c r="N64" s="18" t="str">
        <f>IF('prelim rw RS000'!N150="","",'prelim rw RS000'!N150)</f>
        <v/>
      </c>
    </row>
    <row r="65" spans="1:14" ht="12" customHeight="1" x14ac:dyDescent="0.25">
      <c r="A65" s="5" t="str">
        <f>IF('prelim rw RS000'!A151="","",'prelim rw RS000'!A151)</f>
        <v/>
      </c>
      <c r="B65" s="5" t="str">
        <f>IF('prelim rw RS000'!B151="","",'prelim rw RS000'!B151)</f>
        <v/>
      </c>
      <c r="C65" s="5" t="str">
        <f>IF('prelim rw RS000'!C151="","",'prelim rw RS000'!C151)</f>
        <v/>
      </c>
      <c r="D65" s="5" t="str">
        <f>IF('prelim rw RS000'!D151="","",'prelim rw RS000'!D151)</f>
        <v/>
      </c>
      <c r="E65" s="5" t="str">
        <f>IF('prelim rw RS000'!E151="","",'prelim rw RS000'!E151)</f>
        <v/>
      </c>
      <c r="F65" s="5" t="str">
        <f>IF('prelim rw RS000'!F151="","",'prelim rw RS000'!F151)</f>
        <v/>
      </c>
      <c r="G65" s="5" t="str">
        <f>IF('prelim rw RS000'!G151="","",'prelim rw RS000'!G151)</f>
        <v/>
      </c>
      <c r="H65" s="5" t="str">
        <f>IF('prelim rw RS000'!H151="","",'prelim rw RS000'!H151)</f>
        <v/>
      </c>
      <c r="I65" s="5" t="str">
        <f>IF('prelim rw RS000'!I151="","",'prelim rw RS000'!I151)</f>
        <v/>
      </c>
      <c r="J65" s="5" t="str">
        <f>IF('prelim rw RS000'!J151="","",'prelim rw RS000'!J151)</f>
        <v/>
      </c>
      <c r="K65" s="5" t="str">
        <f>IF('prelim rw RS000'!K151="","",'prelim rw RS000'!K151)</f>
        <v/>
      </c>
      <c r="L65" s="5" t="str">
        <f>IF('prelim rw RS000'!L151="","",'prelim rw RS000'!L151)</f>
        <v/>
      </c>
      <c r="M65" s="5" t="str">
        <f>IF('prelim rw RS000'!M151="","",'prelim rw RS000'!M151)</f>
        <v/>
      </c>
      <c r="N65" s="18" t="str">
        <f>IF('prelim rw RS000'!N151="","",'prelim rw RS000'!N151)</f>
        <v/>
      </c>
    </row>
    <row r="66" spans="1:14" ht="12" customHeight="1" x14ac:dyDescent="0.25">
      <c r="A66" s="5" t="str">
        <f>IF('prelim rw RS000'!A152="","",'prelim rw RS000'!A152)</f>
        <v>67-SH</v>
      </c>
      <c r="B66" s="5" t="str">
        <f>IF('prelim rw RS000'!B152="","",'prelim rw RS000'!B152)</f>
        <v>TRINITY HOLDINGS, LLC.</v>
      </c>
      <c r="C66" s="5" t="str">
        <f>IF('prelim rw RS000'!C152="","",'prelim rw RS000'!C152)</f>
        <v>133-136</v>
      </c>
      <c r="D66" s="5" t="str">
        <f>IF('prelim rw RS000'!D152="","",'prelim rw RS000'!D152)</f>
        <v>RN 202309268</v>
      </c>
      <c r="E66" s="5" t="str">
        <f>IF('prelim rw RS000'!E152="","",'prelim rw RS000'!E152)</f>
        <v>42-02064.000</v>
      </c>
      <c r="F66" s="5">
        <f>IF('prelim rw RS000'!F152="","",'prelim rw RS000'!F152)</f>
        <v>1.1786000000000001</v>
      </c>
      <c r="G66" s="5">
        <f>IF('prelim rw RS000'!G152="","",'prelim rw RS000'!G152)</f>
        <v>0</v>
      </c>
      <c r="H66" s="5">
        <f>IF('prelim rw RS000'!H152="","",'prelim rw RS000'!H152)</f>
        <v>6.4999999999999997E-3</v>
      </c>
      <c r="I66" s="5">
        <f>IF('prelim rw RS000'!I152="","",'prelim rw RS000'!I152)</f>
        <v>0</v>
      </c>
      <c r="J66" s="5">
        <f>IF('prelim rw RS000'!J152="","",'prelim rw RS000'!J152)</f>
        <v>6.4999999999999997E-3</v>
      </c>
      <c r="K66" s="5" t="str">
        <f>IF('prelim rw RS000'!K152="","",'prelim rw RS000'!K152)</f>
        <v/>
      </c>
      <c r="L66" s="5" t="str">
        <f>IF('prelim rw RS000'!L152="","",'prelim rw RS000'!L152)</f>
        <v/>
      </c>
      <c r="M66" s="5">
        <f>IF('prelim rw RS000'!M152="","",'prelim rw RS000'!M152)</f>
        <v>1.1721000000000001</v>
      </c>
      <c r="N66" s="18" t="str">
        <f>IF('prelim rw RS000'!N152="","",'prelim rw RS000'!N152)</f>
        <v>SEE SHEET 136 FOR EASEMENT OVERLAP</v>
      </c>
    </row>
    <row r="67" spans="1:14" ht="12" customHeight="1" x14ac:dyDescent="0.25">
      <c r="A67" s="5" t="str">
        <f>IF('prelim rw RS000'!A153="","",'prelim rw RS000'!A153)</f>
        <v/>
      </c>
      <c r="B67" s="5" t="str">
        <f>IF('prelim rw RS000'!B153="","",'prelim rw RS000'!B153)</f>
        <v/>
      </c>
      <c r="C67" s="5" t="str">
        <f>IF('prelim rw RS000'!C153="","",'prelim rw RS000'!C153)</f>
        <v/>
      </c>
      <c r="D67" s="5" t="str">
        <f>IF('prelim rw RS000'!D153="","",'prelim rw RS000'!D153)</f>
        <v/>
      </c>
      <c r="E67" s="5" t="str">
        <f>IF('prelim rw RS000'!E153="","",'prelim rw RS000'!E153)</f>
        <v/>
      </c>
      <c r="F67" s="5" t="str">
        <f>IF('prelim rw RS000'!F153="","",'prelim rw RS000'!F153)</f>
        <v/>
      </c>
      <c r="G67" s="5" t="str">
        <f>IF('prelim rw RS000'!G153="","",'prelim rw RS000'!G153)</f>
        <v/>
      </c>
      <c r="H67" s="5" t="str">
        <f>IF('prelim rw RS000'!H153="","",'prelim rw RS000'!H153)</f>
        <v/>
      </c>
      <c r="I67" s="5" t="str">
        <f>IF('prelim rw RS000'!I153="","",'prelim rw RS000'!I153)</f>
        <v/>
      </c>
      <c r="J67" s="5" t="str">
        <f>IF('prelim rw RS000'!J153="","",'prelim rw RS000'!J153)</f>
        <v/>
      </c>
      <c r="K67" s="5" t="str">
        <f>IF('prelim rw RS000'!K153="","",'prelim rw RS000'!K153)</f>
        <v/>
      </c>
      <c r="L67" s="5" t="str">
        <f>IF('prelim rw RS000'!L153="","",'prelim rw RS000'!L153)</f>
        <v/>
      </c>
      <c r="M67" s="5" t="str">
        <f>IF('prelim rw RS000'!M153="","",'prelim rw RS000'!M153)</f>
        <v/>
      </c>
      <c r="N67" s="18"/>
    </row>
  </sheetData>
  <mergeCells count="3">
    <mergeCell ref="B1:B2"/>
    <mergeCell ref="L1:M1"/>
    <mergeCell ref="N1:N2"/>
  </mergeCells>
  <pageMargins left="0.25" right="0.25" top="0.75" bottom="0.75" header="0.3" footer="0.3"/>
  <pageSetup paperSize="3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81A6-5963-4CCC-B8A9-9F095017C36F}">
  <sheetPr>
    <pageSetUpPr fitToPage="1"/>
  </sheetPr>
  <dimension ref="A1:N66"/>
  <sheetViews>
    <sheetView view="pageBreakPreview" zoomScale="85" zoomScaleNormal="40" zoomScaleSheetLayoutView="85" workbookViewId="0">
      <pane ySplit="2" topLeftCell="A3" activePane="bottomLeft" state="frozen"/>
      <selection pane="bottomLeft" activeCell="C53" sqref="C53"/>
    </sheetView>
  </sheetViews>
  <sheetFormatPr defaultColWidth="9.140625" defaultRowHeight="15" x14ac:dyDescent="0.25"/>
  <cols>
    <col min="1" max="1" width="9.7109375" style="3" customWidth="1"/>
    <col min="2" max="2" width="53.85546875" style="3" customWidth="1"/>
    <col min="3" max="3" width="15.7109375" style="3" customWidth="1"/>
    <col min="4" max="4" width="20.7109375" style="3" customWidth="1"/>
    <col min="5" max="5" width="17.7109375" style="3" customWidth="1"/>
    <col min="6" max="6" width="11.7109375" style="3" customWidth="1"/>
    <col min="7" max="7" width="8.42578125" style="3" customWidth="1"/>
    <col min="8" max="8" width="9.42578125" style="3" customWidth="1"/>
    <col min="9" max="9" width="9.7109375" style="3" customWidth="1"/>
    <col min="10" max="10" width="7.5703125" style="3" customWidth="1"/>
    <col min="11" max="11" width="8.42578125" style="3" customWidth="1"/>
    <col min="12" max="12" width="8.5703125" style="3" customWidth="1"/>
    <col min="13" max="13" width="8.140625" style="3" customWidth="1"/>
    <col min="14" max="14" width="79.28515625" style="4" customWidth="1"/>
    <col min="15" max="16384" width="9.140625" style="3"/>
  </cols>
  <sheetData>
    <row r="1" spans="1:14" ht="13.5" customHeight="1" x14ac:dyDescent="0.25">
      <c r="A1" s="10" t="s">
        <v>1</v>
      </c>
      <c r="B1" s="102" t="s">
        <v>3</v>
      </c>
      <c r="C1" s="11" t="s">
        <v>4</v>
      </c>
      <c r="D1" s="11" t="s">
        <v>5</v>
      </c>
      <c r="E1" s="11" t="s">
        <v>7</v>
      </c>
      <c r="F1" s="11" t="s">
        <v>6</v>
      </c>
      <c r="G1" s="11" t="s">
        <v>17</v>
      </c>
      <c r="H1" s="11" t="s">
        <v>8</v>
      </c>
      <c r="I1" s="11" t="s">
        <v>10</v>
      </c>
      <c r="J1" s="11" t="s">
        <v>11</v>
      </c>
      <c r="K1" s="11" t="s">
        <v>12</v>
      </c>
      <c r="L1" s="104" t="s">
        <v>0</v>
      </c>
      <c r="M1" s="105"/>
      <c r="N1" s="108" t="s">
        <v>14</v>
      </c>
    </row>
    <row r="2" spans="1:14" ht="13.5" customHeight="1" thickBot="1" x14ac:dyDescent="0.3">
      <c r="A2" s="12" t="s">
        <v>2</v>
      </c>
      <c r="B2" s="103"/>
      <c r="C2" s="13" t="s">
        <v>2</v>
      </c>
      <c r="D2" s="13" t="s">
        <v>6</v>
      </c>
      <c r="E2" s="13" t="s">
        <v>1</v>
      </c>
      <c r="F2" s="13" t="s">
        <v>19</v>
      </c>
      <c r="G2" s="13" t="s">
        <v>18</v>
      </c>
      <c r="H2" s="13" t="s">
        <v>9</v>
      </c>
      <c r="I2" s="13" t="s">
        <v>9</v>
      </c>
      <c r="J2" s="13" t="s">
        <v>9</v>
      </c>
      <c r="K2" s="13" t="s">
        <v>13</v>
      </c>
      <c r="L2" s="13" t="s">
        <v>15</v>
      </c>
      <c r="M2" s="13" t="s">
        <v>16</v>
      </c>
      <c r="N2" s="109"/>
    </row>
    <row r="3" spans="1:14" ht="12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8"/>
    </row>
    <row r="4" spans="1:14" ht="12" customHeight="1" x14ac:dyDescent="0.25">
      <c r="A4" s="5" t="str">
        <f>IF('prelim rw RS000'!A154="","",'prelim rw RS000'!A154)</f>
        <v>67-T</v>
      </c>
      <c r="B4" s="5" t="str">
        <f>IF('prelim rw RS000'!B154="","",'prelim rw RS000'!B154)</f>
        <v/>
      </c>
      <c r="C4" s="5" t="str">
        <f>IF('prelim rw RS000'!C154="","",'prelim rw RS000'!C154)</f>
        <v>133-136</v>
      </c>
      <c r="D4" s="5" t="str">
        <f>IF('prelim rw RS000'!D154="","",'prelim rw RS000'!D154)</f>
        <v>RN 202309268</v>
      </c>
      <c r="E4" s="5" t="str">
        <f>IF('prelim rw RS000'!E154="","",'prelim rw RS000'!E154)</f>
        <v>42-02064.000</v>
      </c>
      <c r="F4" s="5">
        <f>IF('prelim rw RS000'!F154="","",'prelim rw RS000'!F154)</f>
        <v>1.1786000000000001</v>
      </c>
      <c r="G4" s="5" t="str">
        <f>IF('prelim rw RS000'!G154="","",'prelim rw RS000'!G154)</f>
        <v/>
      </c>
      <c r="H4" s="5">
        <f>IF('prelim rw RS000'!H154="","",'prelim rw RS000'!H154)</f>
        <v>2.1499999999999998E-2</v>
      </c>
      <c r="I4" s="5">
        <f>IF('prelim rw RS000'!I154="","",'prelim rw RS000'!I154)</f>
        <v>0</v>
      </c>
      <c r="J4" s="5">
        <f>IF('prelim rw RS000'!J154="","",'prelim rw RS000'!J154)</f>
        <v>2.1499999999999998E-2</v>
      </c>
      <c r="K4" s="5" t="str">
        <f>IF('prelim rw RS000'!K154="","",'prelim rw RS000'!K154)</f>
        <v>(S)</v>
      </c>
      <c r="L4" s="5" t="str">
        <f>IF('prelim rw RS000'!L154="","",'prelim rw RS000'!L154)</f>
        <v/>
      </c>
      <c r="M4" s="5" t="str">
        <f>IF('prelim rw RS000'!M154="","",'prelim rw RS000'!M154)</f>
        <v/>
      </c>
      <c r="N4" s="18" t="str">
        <f>IF('prelim rw RS000'!N154="","",'prelim rw RS000'!N154)</f>
        <v>TO RECONSTRUCT DRIVE</v>
      </c>
    </row>
    <row r="5" spans="1:14" ht="12" customHeight="1" x14ac:dyDescent="0.25">
      <c r="A5" s="5" t="str">
        <f>IF('prelim rw RS000'!A155="","",'prelim rw RS000'!A155)</f>
        <v/>
      </c>
      <c r="B5" s="5" t="str">
        <f>IF('prelim rw RS000'!B155="","",'prelim rw RS000'!B155)</f>
        <v/>
      </c>
      <c r="C5" s="5" t="str">
        <f>IF('prelim rw RS000'!C155="","",'prelim rw RS000'!C155)</f>
        <v/>
      </c>
      <c r="D5" s="5" t="str">
        <f>IF('prelim rw RS000'!D155="","",'prelim rw RS000'!D155)</f>
        <v/>
      </c>
      <c r="E5" s="5" t="str">
        <f>IF('prelim rw RS000'!E155="","",'prelim rw RS000'!E155)</f>
        <v/>
      </c>
      <c r="F5" s="5" t="str">
        <f>IF('prelim rw RS000'!F155="","",'prelim rw RS000'!F155)</f>
        <v/>
      </c>
      <c r="G5" s="5" t="str">
        <f>IF('prelim rw RS000'!G155="","",'prelim rw RS000'!G155)</f>
        <v/>
      </c>
      <c r="H5" s="5" t="str">
        <f>IF('prelim rw RS000'!H155="","",'prelim rw RS000'!H155)</f>
        <v/>
      </c>
      <c r="I5" s="5" t="str">
        <f>IF('prelim rw RS000'!I155="","",'prelim rw RS000'!I155)</f>
        <v/>
      </c>
      <c r="J5" s="5" t="str">
        <f>IF('prelim rw RS000'!J155="","",'prelim rw RS000'!J155)</f>
        <v/>
      </c>
      <c r="K5" s="5" t="str">
        <f>IF('prelim rw RS000'!K155="","",'prelim rw RS000'!K155)</f>
        <v/>
      </c>
      <c r="L5" s="5" t="str">
        <f>IF('prelim rw RS000'!L155="","",'prelim rw RS000'!L155)</f>
        <v/>
      </c>
      <c r="M5" s="5" t="str">
        <f>IF('prelim rw RS000'!M155="","",'prelim rw RS000'!M155)</f>
        <v/>
      </c>
      <c r="N5" s="18" t="str">
        <f>IF('prelim rw RS000'!N155="","",'prelim rw RS000'!N155)</f>
        <v/>
      </c>
    </row>
    <row r="6" spans="1:14" ht="12" customHeight="1" x14ac:dyDescent="0.25">
      <c r="A6" s="5" t="str">
        <f>IF('prelim rw RS000'!A157="","",'prelim rw RS000'!A157)</f>
        <v/>
      </c>
      <c r="B6" s="5" t="str">
        <f>IF('prelim rw RS000'!B157="","",'prelim rw RS000'!B157)</f>
        <v>AN OHIO CHARTERED MUNICIPALITY</v>
      </c>
      <c r="C6" s="5" t="str">
        <f>IF('prelim rw RS000'!C157="","",'prelim rw RS000'!C157)</f>
        <v/>
      </c>
      <c r="D6" s="5" t="str">
        <f>IF('prelim rw RS000'!D157="","",'prelim rw RS000'!D157)</f>
        <v/>
      </c>
      <c r="E6" s="5" t="str">
        <f>IF('prelim rw RS000'!E157="","",'prelim rw RS000'!E157)</f>
        <v/>
      </c>
      <c r="F6" s="5" t="str">
        <f>IF('prelim rw RS000'!F157="","",'prelim rw RS000'!F157)</f>
        <v/>
      </c>
      <c r="G6" s="5" t="str">
        <f>IF('prelim rw RS000'!G157="","",'prelim rw RS000'!G157)</f>
        <v/>
      </c>
      <c r="H6" s="5" t="str">
        <f>IF('prelim rw RS000'!H157="","",'prelim rw RS000'!H157)</f>
        <v/>
      </c>
      <c r="I6" s="5" t="str">
        <f>IF('prelim rw RS000'!I157="","",'prelim rw RS000'!I157)</f>
        <v/>
      </c>
      <c r="J6" s="5" t="str">
        <f>IF('prelim rw RS000'!J157="","",'prelim rw RS000'!J157)</f>
        <v/>
      </c>
      <c r="K6" s="5" t="str">
        <f>IF('prelim rw RS000'!K157="","",'prelim rw RS000'!K157)</f>
        <v/>
      </c>
      <c r="L6" s="5" t="str">
        <f>IF('prelim rw RS000'!L157="","",'prelim rw RS000'!L157)</f>
        <v/>
      </c>
      <c r="M6" s="5" t="str">
        <f>IF('prelim rw RS000'!M157="","",'prelim rw RS000'!M157)</f>
        <v/>
      </c>
      <c r="N6" s="18" t="str">
        <f>IF('prelim rw RS000'!N157="","",'prelim rw RS000'!N157)</f>
        <v/>
      </c>
    </row>
    <row r="7" spans="1:14" ht="12" customHeight="1" x14ac:dyDescent="0.25">
      <c r="A7" s="5" t="str">
        <f>IF('prelim rw RS000'!A158="","",'prelim rw RS000'!A158)</f>
        <v/>
      </c>
      <c r="B7" s="5" t="str">
        <f>IF('prelim rw RS000'!B158="","",'prelim rw RS000'!B158)</f>
        <v/>
      </c>
      <c r="C7" s="5" t="str">
        <f>IF('prelim rw RS000'!C158="","",'prelim rw RS000'!C158)</f>
        <v/>
      </c>
      <c r="D7" s="5" t="str">
        <f>IF('prelim rw RS000'!D158="","",'prelim rw RS000'!D158)</f>
        <v/>
      </c>
      <c r="E7" s="5" t="str">
        <f>IF('prelim rw RS000'!E158="","",'prelim rw RS000'!E158)</f>
        <v/>
      </c>
      <c r="F7" s="5" t="str">
        <f>IF('prelim rw RS000'!F158="","",'prelim rw RS000'!F158)</f>
        <v/>
      </c>
      <c r="G7" s="5" t="str">
        <f>IF('prelim rw RS000'!G158="","",'prelim rw RS000'!G158)</f>
        <v/>
      </c>
      <c r="H7" s="5" t="str">
        <f>IF('prelim rw RS000'!H158="","",'prelim rw RS000'!H158)</f>
        <v/>
      </c>
      <c r="I7" s="5" t="str">
        <f>IF('prelim rw RS000'!I158="","",'prelim rw RS000'!I158)</f>
        <v/>
      </c>
      <c r="J7" s="5" t="str">
        <f>IF('prelim rw RS000'!J158="","",'prelim rw RS000'!J158)</f>
        <v/>
      </c>
      <c r="K7" s="5" t="str">
        <f>IF('prelim rw RS000'!K158="","",'prelim rw RS000'!K158)</f>
        <v/>
      </c>
      <c r="L7" s="5" t="str">
        <f>IF('prelim rw RS000'!L158="","",'prelim rw RS000'!L158)</f>
        <v/>
      </c>
      <c r="M7" s="5" t="str">
        <f>IF('prelim rw RS000'!M158="","",'prelim rw RS000'!M158)</f>
        <v/>
      </c>
      <c r="N7" s="18" t="str">
        <f>IF('prelim rw RS000'!N158="","",'prelim rw RS000'!N158)</f>
        <v/>
      </c>
    </row>
    <row r="8" spans="1:14" ht="12" customHeight="1" x14ac:dyDescent="0.25">
      <c r="A8" s="5" t="str">
        <f>IF('prelim rw RS000'!A159="","",'prelim rw RS000'!A159)</f>
        <v/>
      </c>
      <c r="B8" s="5" t="str">
        <f>IF('prelim rw RS000'!B159="","",'prelim rw RS000'!B159)</f>
        <v/>
      </c>
      <c r="C8" s="5" t="str">
        <f>IF('prelim rw RS000'!C159="","",'prelim rw RS000'!C159)</f>
        <v/>
      </c>
      <c r="D8" s="5" t="str">
        <f>IF('prelim rw RS000'!D159="","",'prelim rw RS000'!D159)</f>
        <v/>
      </c>
      <c r="E8" s="5" t="str">
        <f>IF('prelim rw RS000'!E159="","",'prelim rw RS000'!E159)</f>
        <v/>
      </c>
      <c r="F8" s="5" t="str">
        <f>IF('prelim rw RS000'!F159="","",'prelim rw RS000'!F159)</f>
        <v/>
      </c>
      <c r="G8" s="5" t="str">
        <f>IF('prelim rw RS000'!G159="","",'prelim rw RS000'!G159)</f>
        <v/>
      </c>
      <c r="H8" s="5" t="str">
        <f>IF('prelim rw RS000'!H159="","",'prelim rw RS000'!H159)</f>
        <v/>
      </c>
      <c r="I8" s="5" t="str">
        <f>IF('prelim rw RS000'!I159="","",'prelim rw RS000'!I159)</f>
        <v/>
      </c>
      <c r="J8" s="5" t="str">
        <f>IF('prelim rw RS000'!J159="","",'prelim rw RS000'!J159)</f>
        <v/>
      </c>
      <c r="K8" s="5" t="str">
        <f>IF('prelim rw RS000'!K159="","",'prelim rw RS000'!K159)</f>
        <v/>
      </c>
      <c r="L8" s="5" t="str">
        <f>IF('prelim rw RS000'!L159="","",'prelim rw RS000'!L159)</f>
        <v/>
      </c>
      <c r="M8" s="5" t="str">
        <f>IF('prelim rw RS000'!M159="","",'prelim rw RS000'!M159)</f>
        <v/>
      </c>
      <c r="N8" s="18" t="str">
        <f>IF('prelim rw RS000'!N159="","",'prelim rw RS000'!N159)</f>
        <v/>
      </c>
    </row>
    <row r="9" spans="1:14" ht="12" customHeight="1" x14ac:dyDescent="0.25">
      <c r="A9" s="5" t="str">
        <f>IF('prelim rw RS000'!A160="","",'prelim rw RS000'!A160)</f>
        <v/>
      </c>
      <c r="B9" s="5" t="str">
        <f>IF('prelim rw RS000'!B160="","",'prelim rw RS000'!B160)</f>
        <v/>
      </c>
      <c r="C9" s="5" t="str">
        <f>IF('prelim rw RS000'!C160="","",'prelim rw RS000'!C160)</f>
        <v/>
      </c>
      <c r="D9" s="5" t="str">
        <f>IF('prelim rw RS000'!D160="","",'prelim rw RS000'!D160)</f>
        <v/>
      </c>
      <c r="E9" s="5" t="str">
        <f>IF('prelim rw RS000'!E160="","",'prelim rw RS000'!E160)</f>
        <v/>
      </c>
      <c r="F9" s="5" t="str">
        <f>IF('prelim rw RS000'!F160="","",'prelim rw RS000'!F160)</f>
        <v/>
      </c>
      <c r="G9" s="5" t="str">
        <f>IF('prelim rw RS000'!G160="","",'prelim rw RS000'!G160)</f>
        <v/>
      </c>
      <c r="H9" s="5" t="str">
        <f>IF('prelim rw RS000'!H160="","",'prelim rw RS000'!H160)</f>
        <v/>
      </c>
      <c r="I9" s="5" t="str">
        <f>IF('prelim rw RS000'!I160="","",'prelim rw RS000'!I160)</f>
        <v/>
      </c>
      <c r="J9" s="5" t="str">
        <f>IF('prelim rw RS000'!J160="","",'prelim rw RS000'!J160)</f>
        <v/>
      </c>
      <c r="K9" s="5" t="str">
        <f>IF('prelim rw RS000'!K160="","",'prelim rw RS000'!K160)</f>
        <v/>
      </c>
      <c r="L9" s="5" t="str">
        <f>IF('prelim rw RS000'!L160="","",'prelim rw RS000'!L160)</f>
        <v/>
      </c>
      <c r="M9" s="5" t="str">
        <f>IF('prelim rw RS000'!M160="","",'prelim rw RS000'!M160)</f>
        <v/>
      </c>
      <c r="N9" s="18" t="str">
        <f>IF('prelim rw RS000'!N160="","",'prelim rw RS000'!N160)</f>
        <v/>
      </c>
    </row>
    <row r="10" spans="1:14" ht="12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</row>
    <row r="11" spans="1:14" ht="12" customHeight="1" x14ac:dyDescent="0.25">
      <c r="A11" s="5" t="str">
        <f>IF('prelim rw RS000'!A162="","",'prelim rw RS000'!A162)</f>
        <v>69</v>
      </c>
      <c r="B11" s="5" t="str">
        <f>IF('prelim rw RS000'!B162="","",'prelim rw RS000'!B162)</f>
        <v>PARK &amp; FUN LIMITED PARTNERSHIP,</v>
      </c>
      <c r="C11" s="5">
        <f>IF('prelim rw RS000'!C162="","",'prelim rw RS000'!C162)</f>
        <v>135136</v>
      </c>
      <c r="D11" s="5" t="str">
        <f>IF('prelim rw RS000'!D162="","",'prelim rw RS000'!D162)</f>
        <v>RN 200311806</v>
      </c>
      <c r="E11" s="5" t="str">
        <f>IF('prelim rw RS000'!E162="","",'prelim rw RS000'!E162)</f>
        <v>42-00785.001</v>
      </c>
      <c r="F11" s="5" t="str">
        <f>IF('prelim rw RS000'!F162="","",'prelim rw RS000'!F162)</f>
        <v>0.8686(A)</v>
      </c>
      <c r="G11" s="5">
        <f>IF('prelim rw RS000'!G162="","",'prelim rw RS000'!G162)</f>
        <v>0</v>
      </c>
      <c r="H11" s="5" t="str">
        <f>IF('prelim rw RS000'!H162="","",'prelim rw RS000'!H162)</f>
        <v/>
      </c>
      <c r="I11" s="5" t="str">
        <f>IF('prelim rw RS000'!I162="","",'prelim rw RS000'!I162)</f>
        <v/>
      </c>
      <c r="J11" s="5" t="str">
        <f>IF('prelim rw RS000'!J162="","",'prelim rw RS000'!J162)</f>
        <v/>
      </c>
      <c r="K11" s="5" t="str">
        <f>IF('prelim rw RS000'!K162="","",'prelim rw RS000'!K162)</f>
        <v/>
      </c>
      <c r="L11" s="5" t="str">
        <f>IF('prelim rw RS000'!L162="","",'prelim rw RS000'!L162)</f>
        <v/>
      </c>
      <c r="M11" s="5" t="str">
        <f>IF('prelim rw RS000'!M162="","",'prelim rw RS000'!M162)</f>
        <v/>
      </c>
      <c r="N11" s="18" t="str">
        <f>IF('prelim rw RS000'!N162="","",'prelim rw RS000'!N162)</f>
        <v>NO ADDITIONAL R/W REQUIRED</v>
      </c>
    </row>
    <row r="12" spans="1:14" ht="12" customHeight="1" x14ac:dyDescent="0.25">
      <c r="A12" s="5" t="str">
        <f>IF('prelim rw RS000'!A163="","",'prelim rw RS000'!A163)</f>
        <v/>
      </c>
      <c r="B12" s="5" t="str">
        <f>IF('prelim rw RS000'!B163="","",'prelim rw RS000'!B163)</f>
        <v>AN OHIO GENERAL PARTNERSHIP</v>
      </c>
      <c r="C12" s="5" t="str">
        <f>IF('prelim rw RS000'!C163="","",'prelim rw RS000'!C163)</f>
        <v/>
      </c>
      <c r="D12" s="5" t="str">
        <f>IF('prelim rw RS000'!D163="","",'prelim rw RS000'!D163)</f>
        <v/>
      </c>
      <c r="E12" s="5" t="str">
        <f>IF('prelim rw RS000'!E163="","",'prelim rw RS000'!E163)</f>
        <v/>
      </c>
      <c r="F12" s="5" t="str">
        <f>IF('prelim rw RS000'!F163="","",'prelim rw RS000'!F163)</f>
        <v/>
      </c>
      <c r="G12" s="5" t="str">
        <f>IF('prelim rw RS000'!G163="","",'prelim rw RS000'!G163)</f>
        <v/>
      </c>
      <c r="H12" s="5" t="str">
        <f>IF('prelim rw RS000'!H163="","",'prelim rw RS000'!H163)</f>
        <v/>
      </c>
      <c r="I12" s="5" t="str">
        <f>IF('prelim rw RS000'!I163="","",'prelim rw RS000'!I163)</f>
        <v/>
      </c>
      <c r="J12" s="5" t="str">
        <f>IF('prelim rw RS000'!J163="","",'prelim rw RS000'!J163)</f>
        <v/>
      </c>
      <c r="K12" s="5" t="str">
        <f>IF('prelim rw RS000'!K163="","",'prelim rw RS000'!K163)</f>
        <v/>
      </c>
      <c r="L12" s="5" t="str">
        <f>IF('prelim rw RS000'!L163="","",'prelim rw RS000'!L163)</f>
        <v/>
      </c>
      <c r="M12" s="5" t="str">
        <f>IF('prelim rw RS000'!M163="","",'prelim rw RS000'!M163)</f>
        <v/>
      </c>
      <c r="N12" s="18" t="str">
        <f>IF('prelim rw RS000'!N163="","",'prelim rw RS000'!N163)</f>
        <v/>
      </c>
    </row>
    <row r="13" spans="1:14" ht="12" customHeight="1" x14ac:dyDescent="0.25">
      <c r="A13" s="5" t="str">
        <f>IF('prelim rw RS000'!A164="","",'prelim rw RS000'!A164)</f>
        <v/>
      </c>
      <c r="B13" s="5" t="str">
        <f>IF('prelim rw RS000'!B164="","",'prelim rw RS000'!B164)</f>
        <v/>
      </c>
      <c r="C13" s="5" t="str">
        <f>IF('prelim rw RS000'!C164="","",'prelim rw RS000'!C164)</f>
        <v/>
      </c>
      <c r="D13" s="5" t="str">
        <f>IF('prelim rw RS000'!D164="","",'prelim rw RS000'!D164)</f>
        <v/>
      </c>
      <c r="E13" s="5" t="str">
        <f>IF('prelim rw RS000'!E164="","",'prelim rw RS000'!E164)</f>
        <v/>
      </c>
      <c r="F13" s="5" t="str">
        <f>IF('prelim rw RS000'!F164="","",'prelim rw RS000'!F164)</f>
        <v/>
      </c>
      <c r="G13" s="5" t="str">
        <f>IF('prelim rw RS000'!G164="","",'prelim rw RS000'!G164)</f>
        <v/>
      </c>
      <c r="H13" s="5" t="str">
        <f>IF('prelim rw RS000'!H164="","",'prelim rw RS000'!H164)</f>
        <v/>
      </c>
      <c r="I13" s="5" t="str">
        <f>IF('prelim rw RS000'!I164="","",'prelim rw RS000'!I164)</f>
        <v/>
      </c>
      <c r="J13" s="5" t="str">
        <f>IF('prelim rw RS000'!J164="","",'prelim rw RS000'!J164)</f>
        <v/>
      </c>
      <c r="K13" s="5" t="str">
        <f>IF('prelim rw RS000'!K164="","",'prelim rw RS000'!K164)</f>
        <v/>
      </c>
      <c r="L13" s="5" t="str">
        <f>IF('prelim rw RS000'!L164="","",'prelim rw RS000'!L164)</f>
        <v/>
      </c>
      <c r="M13" s="5" t="str">
        <f>IF('prelim rw RS000'!M164="","",'prelim rw RS000'!M164)</f>
        <v/>
      </c>
      <c r="N13" s="18" t="str">
        <f>IF('prelim rw RS000'!N164="","",'prelim rw RS000'!N164)</f>
        <v/>
      </c>
    </row>
    <row r="14" spans="1:14" ht="12" customHeight="1" x14ac:dyDescent="0.25">
      <c r="A14" s="5" t="str">
        <f>IF('prelim rw RS000'!A165="","",'prelim rw RS000'!A165)</f>
        <v>70-76</v>
      </c>
      <c r="B14" s="5" t="str">
        <f>IF('prelim rw RS000'!B165="","",'prelim rw RS000'!B165)</f>
        <v>NOT USED</v>
      </c>
      <c r="C14" s="5" t="str">
        <f>IF('prelim rw RS000'!C165="","",'prelim rw RS000'!C165)</f>
        <v/>
      </c>
      <c r="D14" s="5" t="str">
        <f>IF('prelim rw RS000'!D165="","",'prelim rw RS000'!D165)</f>
        <v/>
      </c>
      <c r="E14" s="5" t="str">
        <f>IF('prelim rw RS000'!E165="","",'prelim rw RS000'!E165)</f>
        <v/>
      </c>
      <c r="F14" s="5" t="str">
        <f>IF('prelim rw RS000'!F165="","",'prelim rw RS000'!F165)</f>
        <v/>
      </c>
      <c r="G14" s="5" t="str">
        <f>IF('prelim rw RS000'!G165="","",'prelim rw RS000'!G165)</f>
        <v/>
      </c>
      <c r="H14" s="5" t="str">
        <f>IF('prelim rw RS000'!H165="","",'prelim rw RS000'!H165)</f>
        <v/>
      </c>
      <c r="I14" s="5" t="str">
        <f>IF('prelim rw RS000'!I165="","",'prelim rw RS000'!I165)</f>
        <v/>
      </c>
      <c r="J14" s="5" t="str">
        <f>IF('prelim rw RS000'!J165="","",'prelim rw RS000'!J165)</f>
        <v/>
      </c>
      <c r="K14" s="5" t="str">
        <f>IF('prelim rw RS000'!K165="","",'prelim rw RS000'!K165)</f>
        <v/>
      </c>
      <c r="L14" s="5" t="str">
        <f>IF('prelim rw RS000'!L165="","",'prelim rw RS000'!L165)</f>
        <v/>
      </c>
      <c r="M14" s="5" t="str">
        <f>IF('prelim rw RS000'!M165="","",'prelim rw RS000'!M165)</f>
        <v/>
      </c>
      <c r="N14" s="18" t="str">
        <f>IF('prelim rw RS000'!N165="","",'prelim rw RS000'!N165)</f>
        <v/>
      </c>
    </row>
    <row r="15" spans="1:14" ht="12" customHeight="1" x14ac:dyDescent="0.25">
      <c r="A15" s="5" t="str">
        <f>IF('prelim rw RS000'!A166="","",'prelim rw RS000'!A166)</f>
        <v/>
      </c>
      <c r="B15" s="5" t="str">
        <f>IF('prelim rw RS000'!B166="","",'prelim rw RS000'!B166)</f>
        <v/>
      </c>
      <c r="C15" s="5" t="str">
        <f>IF('prelim rw RS000'!C166="","",'prelim rw RS000'!C166)</f>
        <v/>
      </c>
      <c r="D15" s="5" t="str">
        <f>IF('prelim rw RS000'!D166="","",'prelim rw RS000'!D166)</f>
        <v/>
      </c>
      <c r="E15" s="5" t="str">
        <f>IF('prelim rw RS000'!E166="","",'prelim rw RS000'!E166)</f>
        <v/>
      </c>
      <c r="F15" s="5" t="str">
        <f>IF('prelim rw RS000'!F166="","",'prelim rw RS000'!F166)</f>
        <v/>
      </c>
      <c r="G15" s="5" t="str">
        <f>IF('prelim rw RS000'!G166="","",'prelim rw RS000'!G166)</f>
        <v/>
      </c>
      <c r="H15" s="5" t="str">
        <f>IF('prelim rw RS000'!H166="","",'prelim rw RS000'!H166)</f>
        <v/>
      </c>
      <c r="I15" s="5" t="str">
        <f>IF('prelim rw RS000'!I166="","",'prelim rw RS000'!I166)</f>
        <v/>
      </c>
      <c r="J15" s="5" t="str">
        <f>IF('prelim rw RS000'!J166="","",'prelim rw RS000'!J166)</f>
        <v/>
      </c>
      <c r="K15" s="5" t="str">
        <f>IF('prelim rw RS000'!K166="","",'prelim rw RS000'!K166)</f>
        <v/>
      </c>
      <c r="L15" s="5" t="str">
        <f>IF('prelim rw RS000'!L166="","",'prelim rw RS000'!L166)</f>
        <v/>
      </c>
      <c r="M15" s="5" t="str">
        <f>IF('prelim rw RS000'!M166="","",'prelim rw RS000'!M166)</f>
        <v/>
      </c>
      <c r="N15" s="18" t="str">
        <f>IF('prelim rw RS000'!N166="","",'prelim rw RS000'!N166)</f>
        <v/>
      </c>
    </row>
    <row r="16" spans="1:14" ht="12" customHeight="1" x14ac:dyDescent="0.25">
      <c r="A16" s="5" t="str">
        <f>IF('prelim rw RS000'!A167="","",'prelim rw RS000'!A167)</f>
        <v>77</v>
      </c>
      <c r="B16" s="5" t="str">
        <f>IF('prelim rw RS000'!B167="","",'prelim rw RS000'!B167)</f>
        <v>STATE OF OHIO FOR THE USE OF</v>
      </c>
      <c r="C16" s="5" t="str">
        <f>IF('prelim rw RS000'!C167="","",'prelim rw RS000'!C167)</f>
        <v>145-148</v>
      </c>
      <c r="D16" s="5" t="str">
        <f>IF('prelim rw RS000'!D167="","",'prelim rw RS000'!D167)</f>
        <v>DV 373 PG 291</v>
      </c>
      <c r="E16" s="5" t="str">
        <f>IF('prelim rw RS000'!E167="","",'prelim rw RS000'!E167)</f>
        <v>39-67009.000</v>
      </c>
      <c r="F16" s="5">
        <f>IF('prelim rw RS000'!F167="","",'prelim rw RS000'!F167)</f>
        <v>25</v>
      </c>
      <c r="G16" s="5">
        <f>IF('prelim rw RS000'!G167="","",'prelim rw RS000'!G167)</f>
        <v>0.44629999999999997</v>
      </c>
      <c r="H16" s="5" t="str">
        <f>IF('prelim rw RS000'!H167="","",'prelim rw RS000'!H167)</f>
        <v/>
      </c>
      <c r="I16" s="5" t="str">
        <f>IF('prelim rw RS000'!I167="","",'prelim rw RS000'!I167)</f>
        <v/>
      </c>
      <c r="J16" s="5" t="str">
        <f>IF('prelim rw RS000'!J167="","",'prelim rw RS000'!J167)</f>
        <v/>
      </c>
      <c r="K16" s="5" t="str">
        <f>IF('prelim rw RS000'!K167="","",'prelim rw RS000'!K167)</f>
        <v/>
      </c>
      <c r="L16" s="5" t="str">
        <f>IF('prelim rw RS000'!L167="","",'prelim rw RS000'!L167)</f>
        <v/>
      </c>
      <c r="M16" s="5" t="str">
        <f>IF('prelim rw RS000'!M167="","",'prelim rw RS000'!M167)</f>
        <v/>
      </c>
      <c r="N16" s="18" t="str">
        <f>IF('prelim rw RS000'!N167="","",'prelim rw RS000'!N167)</f>
        <v>NO ADDITIONAL R/W REQUIRED</v>
      </c>
    </row>
    <row r="17" spans="1:14" ht="12" customHeight="1" x14ac:dyDescent="0.25">
      <c r="A17" s="5" t="e">
        <f>IF('prelim rw RS000'!#REF!="","",'prelim rw RS000'!#REF!)</f>
        <v>#REF!</v>
      </c>
      <c r="B17" s="5" t="e">
        <f>IF('prelim rw RS000'!#REF!="","",'prelim rw RS000'!#REF!)</f>
        <v>#REF!</v>
      </c>
      <c r="C17" s="5" t="e">
        <f>IF('prelim rw RS000'!#REF!="","",'prelim rw RS000'!#REF!)</f>
        <v>#REF!</v>
      </c>
      <c r="D17" s="5" t="e">
        <f>IF('prelim rw RS000'!#REF!="","",'prelim rw RS000'!#REF!)</f>
        <v>#REF!</v>
      </c>
      <c r="E17" s="5" t="e">
        <f>IF('prelim rw RS000'!#REF!="","",'prelim rw RS000'!#REF!)</f>
        <v>#REF!</v>
      </c>
      <c r="F17" s="5" t="e">
        <f>IF('prelim rw RS000'!#REF!="","",'prelim rw RS000'!#REF!)</f>
        <v>#REF!</v>
      </c>
      <c r="G17" s="5" t="e">
        <f>IF('prelim rw RS000'!#REF!="","",'prelim rw RS000'!#REF!)</f>
        <v>#REF!</v>
      </c>
      <c r="H17" s="5" t="e">
        <f>IF('prelim rw RS000'!#REF!="","",'prelim rw RS000'!#REF!)</f>
        <v>#REF!</v>
      </c>
      <c r="I17" s="5" t="e">
        <f>IF('prelim rw RS000'!#REF!="","",'prelim rw RS000'!#REF!)</f>
        <v>#REF!</v>
      </c>
      <c r="J17" s="5" t="e">
        <f>IF('prelim rw RS000'!#REF!="","",'prelim rw RS000'!#REF!)</f>
        <v>#REF!</v>
      </c>
      <c r="K17" s="5" t="e">
        <f>IF('prelim rw RS000'!#REF!="","",'prelim rw RS000'!#REF!)</f>
        <v>#REF!</v>
      </c>
      <c r="L17" s="5" t="e">
        <f>IF('prelim rw RS000'!#REF!="","",'prelim rw RS000'!#REF!)</f>
        <v>#REF!</v>
      </c>
      <c r="M17" s="5" t="e">
        <f>IF('prelim rw RS000'!#REF!="","",'prelim rw RS000'!#REF!)</f>
        <v>#REF!</v>
      </c>
      <c r="N17" s="18" t="e">
        <f>IF('prelim rw RS000'!#REF!="","",'prelim rw RS000'!#REF!)</f>
        <v>#REF!</v>
      </c>
    </row>
    <row r="18" spans="1:14" ht="12" customHeight="1" x14ac:dyDescent="0.25">
      <c r="A18" s="5" t="e">
        <f>IF('prelim rw RS000'!#REF!="","",'prelim rw RS000'!#REF!)</f>
        <v>#REF!</v>
      </c>
      <c r="B18" s="5" t="e">
        <f>IF('prelim rw RS000'!#REF!="","",'prelim rw RS000'!#REF!)</f>
        <v>#REF!</v>
      </c>
      <c r="C18" s="5" t="e">
        <f>IF('prelim rw RS000'!#REF!="","",'prelim rw RS000'!#REF!)</f>
        <v>#REF!</v>
      </c>
      <c r="D18" s="5" t="e">
        <f>IF('prelim rw RS000'!#REF!="","",'prelim rw RS000'!#REF!)</f>
        <v>#REF!</v>
      </c>
      <c r="E18" s="5" t="e">
        <f>IF('prelim rw RS000'!#REF!="","",'prelim rw RS000'!#REF!)</f>
        <v>#REF!</v>
      </c>
      <c r="F18" s="5" t="e">
        <f>IF('prelim rw RS000'!#REF!="","",'prelim rw RS000'!#REF!)</f>
        <v>#REF!</v>
      </c>
      <c r="G18" s="5" t="e">
        <f>IF('prelim rw RS000'!#REF!="","",'prelim rw RS000'!#REF!)</f>
        <v>#REF!</v>
      </c>
      <c r="H18" s="5" t="e">
        <f>IF('prelim rw RS000'!#REF!="","",'prelim rw RS000'!#REF!)</f>
        <v>#REF!</v>
      </c>
      <c r="I18" s="5" t="e">
        <f>IF('prelim rw RS000'!#REF!="","",'prelim rw RS000'!#REF!)</f>
        <v>#REF!</v>
      </c>
      <c r="J18" s="5" t="e">
        <f>IF('prelim rw RS000'!#REF!="","",'prelim rw RS000'!#REF!)</f>
        <v>#REF!</v>
      </c>
      <c r="K18" s="5" t="e">
        <f>IF('prelim rw RS000'!#REF!="","",'prelim rw RS000'!#REF!)</f>
        <v>#REF!</v>
      </c>
      <c r="L18" s="5" t="e">
        <f>IF('prelim rw RS000'!#REF!="","",'prelim rw RS000'!#REF!)</f>
        <v>#REF!</v>
      </c>
      <c r="M18" s="5" t="e">
        <f>IF('prelim rw RS000'!#REF!="","",'prelim rw RS000'!#REF!)</f>
        <v>#REF!</v>
      </c>
      <c r="N18" s="18" t="e">
        <f>IF('prelim rw RS000'!#REF!="","",'prelim rw RS000'!#REF!)</f>
        <v>#REF!</v>
      </c>
    </row>
    <row r="19" spans="1:14" ht="12" customHeight="1" x14ac:dyDescent="0.25">
      <c r="A19" s="5" t="str">
        <f>IF('prelim rw RS000'!A168="","",'prelim rw RS000'!A168)</f>
        <v/>
      </c>
      <c r="B19" s="5" t="str">
        <f>IF('prelim rw RS000'!B168="","",'prelim rw RS000'!B168)</f>
        <v>BOWLING GREEN STATE UNIVERSITY</v>
      </c>
      <c r="C19" s="5" t="str">
        <f>IF('prelim rw RS000'!C168="","",'prelim rw RS000'!C168)</f>
        <v/>
      </c>
      <c r="D19" s="5" t="str">
        <f>IF('prelim rw RS000'!D168="","",'prelim rw RS000'!D168)</f>
        <v>DV 373 PG 258</v>
      </c>
      <c r="E19" s="5" t="str">
        <f>IF('prelim rw RS000'!E168="","",'prelim rw RS000'!E168)</f>
        <v>39-67005.000</v>
      </c>
      <c r="F19" s="5">
        <f>IF('prelim rw RS000'!F168="","",'prelim rw RS000'!F168)</f>
        <v>40</v>
      </c>
      <c r="G19" s="5">
        <f>IF('prelim rw RS000'!G168="","",'prelim rw RS000'!G168)</f>
        <v>0.55349999999999999</v>
      </c>
      <c r="H19" s="5" t="str">
        <f>IF('prelim rw RS000'!H168="","",'prelim rw RS000'!H168)</f>
        <v/>
      </c>
      <c r="I19" s="5" t="str">
        <f>IF('prelim rw RS000'!I168="","",'prelim rw RS000'!I168)</f>
        <v/>
      </c>
      <c r="J19" s="5" t="str">
        <f>IF('prelim rw RS000'!J168="","",'prelim rw RS000'!J168)</f>
        <v/>
      </c>
      <c r="K19" s="5" t="str">
        <f>IF('prelim rw RS000'!K168="","",'prelim rw RS000'!K168)</f>
        <v/>
      </c>
      <c r="L19" s="5" t="str">
        <f>IF('prelim rw RS000'!L168="","",'prelim rw RS000'!L168)</f>
        <v/>
      </c>
      <c r="M19" s="5" t="str">
        <f>IF('prelim rw RS000'!M168="","",'prelim rw RS000'!M168)</f>
        <v/>
      </c>
      <c r="N19" s="18" t="str">
        <f>IF('prelim rw RS000'!N168="","",'prelim rw RS000'!N168)</f>
        <v>NO ADDITIONAL R/W REQUIRED</v>
      </c>
    </row>
    <row r="20" spans="1:14" ht="12" customHeight="1" x14ac:dyDescent="0.25">
      <c r="A20" s="5" t="str">
        <f>IF('prelim rw RS000'!A169="","",'prelim rw RS000'!A169)</f>
        <v/>
      </c>
      <c r="B20" s="5" t="str">
        <f>IF('prelim rw RS000'!B169="","",'prelim rw RS000'!B169)</f>
        <v/>
      </c>
      <c r="C20" s="5" t="str">
        <f>IF('prelim rw RS000'!C169="","",'prelim rw RS000'!C169)</f>
        <v/>
      </c>
      <c r="D20" s="5" t="str">
        <f>IF('prelim rw RS000'!D169="","",'prelim rw RS000'!D169)</f>
        <v/>
      </c>
      <c r="E20" s="5" t="str">
        <f>IF('prelim rw RS000'!E169="","",'prelim rw RS000'!E169)</f>
        <v>39-67007.000</v>
      </c>
      <c r="F20" s="5">
        <f>IF('prelim rw RS000'!F169="","",'prelim rw RS000'!F169)</f>
        <v>46.792999999999999</v>
      </c>
      <c r="G20" s="5">
        <f>IF('prelim rw RS000'!G169="","",'prelim rw RS000'!G169)</f>
        <v>2.0989</v>
      </c>
      <c r="H20" s="5" t="str">
        <f>IF('prelim rw RS000'!H169="","",'prelim rw RS000'!H169)</f>
        <v/>
      </c>
      <c r="I20" s="5" t="str">
        <f>IF('prelim rw RS000'!I169="","",'prelim rw RS000'!I169)</f>
        <v/>
      </c>
      <c r="J20" s="5" t="str">
        <f>IF('prelim rw RS000'!J169="","",'prelim rw RS000'!J169)</f>
        <v/>
      </c>
      <c r="K20" s="5" t="str">
        <f>IF('prelim rw RS000'!K169="","",'prelim rw RS000'!K169)</f>
        <v/>
      </c>
      <c r="L20" s="5" t="str">
        <f>IF('prelim rw RS000'!L169="","",'prelim rw RS000'!L169)</f>
        <v/>
      </c>
      <c r="M20" s="5" t="str">
        <f>IF('prelim rw RS000'!M169="","",'prelim rw RS000'!M169)</f>
        <v/>
      </c>
      <c r="N20" s="18" t="str">
        <f>IF('prelim rw RS000'!N169="","",'prelim rw RS000'!N169)</f>
        <v>NO ADDITIONAL R/W REQUIRED</v>
      </c>
    </row>
    <row r="21" spans="1:14" ht="12" customHeight="1" x14ac:dyDescent="0.25">
      <c r="A21" s="5" t="str">
        <f>IF('prelim rw RS000'!A170="","",'prelim rw RS000'!A170)</f>
        <v/>
      </c>
      <c r="B21" s="5" t="str">
        <f>IF('prelim rw RS000'!B170="","",'prelim rw RS000'!B170)</f>
        <v>TOTAL</v>
      </c>
      <c r="C21" s="5" t="str">
        <f>IF('prelim rw RS000'!C170="","",'prelim rw RS000'!C170)</f>
        <v/>
      </c>
      <c r="D21" s="5" t="str">
        <f>IF('prelim rw RS000'!D170="","",'prelim rw RS000'!D170)</f>
        <v/>
      </c>
      <c r="E21" s="5" t="str">
        <f>IF('prelim rw RS000'!E170="","",'prelim rw RS000'!E170)</f>
        <v/>
      </c>
      <c r="F21" s="5">
        <f>IF('prelim rw RS000'!F170="","",'prelim rw RS000'!F170)</f>
        <v>111.79300000000001</v>
      </c>
      <c r="G21" s="5">
        <f>IF('prelim rw RS000'!G170="","",'prelim rw RS000'!G170)</f>
        <v>3.0987</v>
      </c>
      <c r="H21" s="5" t="str">
        <f>IF('prelim rw RS000'!H170="","",'prelim rw RS000'!H170)</f>
        <v/>
      </c>
      <c r="I21" s="5" t="str">
        <f>IF('prelim rw RS000'!I170="","",'prelim rw RS000'!I170)</f>
        <v/>
      </c>
      <c r="J21" s="5" t="str">
        <f>IF('prelim rw RS000'!J170="","",'prelim rw RS000'!J170)</f>
        <v/>
      </c>
      <c r="K21" s="5" t="str">
        <f>IF('prelim rw RS000'!K170="","",'prelim rw RS000'!K170)</f>
        <v/>
      </c>
      <c r="L21" s="5" t="str">
        <f>IF('prelim rw RS000'!L170="","",'prelim rw RS000'!L170)</f>
        <v/>
      </c>
      <c r="M21" s="5" t="str">
        <f>IF('prelim rw RS000'!M170="","",'prelim rw RS000'!M170)</f>
        <v/>
      </c>
      <c r="N21" s="18" t="str">
        <f>IF('prelim rw RS000'!N170="","",'prelim rw RS000'!N170)</f>
        <v/>
      </c>
    </row>
    <row r="22" spans="1:14" ht="12" customHeight="1" x14ac:dyDescent="0.25">
      <c r="A22" s="5" t="str">
        <f>IF('prelim rw RS000'!A171="","",'prelim rw RS000'!A171)</f>
        <v/>
      </c>
      <c r="B22" s="5" t="str">
        <f>IF('prelim rw RS000'!B171="","",'prelim rw RS000'!B171)</f>
        <v/>
      </c>
      <c r="C22" s="5" t="str">
        <f>IF('prelim rw RS000'!C171="","",'prelim rw RS000'!C171)</f>
        <v/>
      </c>
      <c r="D22" s="5" t="str">
        <f>IF('prelim rw RS000'!D171="","",'prelim rw RS000'!D171)</f>
        <v/>
      </c>
      <c r="E22" s="5" t="str">
        <f>IF('prelim rw RS000'!E171="","",'prelim rw RS000'!E171)</f>
        <v/>
      </c>
      <c r="F22" s="5" t="str">
        <f>IF('prelim rw RS000'!F171="","",'prelim rw RS000'!F171)</f>
        <v/>
      </c>
      <c r="G22" s="5" t="str">
        <f>IF('prelim rw RS000'!G171="","",'prelim rw RS000'!G171)</f>
        <v/>
      </c>
      <c r="H22" s="5" t="str">
        <f>IF('prelim rw RS000'!H171="","",'prelim rw RS000'!H171)</f>
        <v/>
      </c>
      <c r="I22" s="5" t="str">
        <f>IF('prelim rw RS000'!I171="","",'prelim rw RS000'!I171)</f>
        <v/>
      </c>
      <c r="J22" s="5" t="str">
        <f>IF('prelim rw RS000'!J171="","",'prelim rw RS000'!J171)</f>
        <v/>
      </c>
      <c r="K22" s="5" t="str">
        <f>IF('prelim rw RS000'!K171="","",'prelim rw RS000'!K171)</f>
        <v/>
      </c>
      <c r="L22" s="5" t="str">
        <f>IF('prelim rw RS000'!L171="","",'prelim rw RS000'!L171)</f>
        <v/>
      </c>
      <c r="M22" s="5" t="str">
        <f>IF('prelim rw RS000'!M171="","",'prelim rw RS000'!M171)</f>
        <v/>
      </c>
      <c r="N22" s="18" t="str">
        <f>IF('prelim rw RS000'!N171="","",'prelim rw RS000'!N171)</f>
        <v/>
      </c>
    </row>
    <row r="23" spans="1:14" ht="12" customHeight="1" x14ac:dyDescent="0.25">
      <c r="A23" s="5" t="str">
        <f>IF('prelim rw RS000'!A172="","",'prelim rw RS000'!A172)</f>
        <v>78</v>
      </c>
      <c r="B23" s="5" t="str">
        <f>IF('prelim rw RS000'!B172="","",'prelim rw RS000'!B172)</f>
        <v>VACATIONLAND FEDERAL CREDIT UNION</v>
      </c>
      <c r="C23" s="5">
        <f>IF('prelim rw RS000'!C172="","",'prelim rw RS000'!C172)</f>
        <v>145146</v>
      </c>
      <c r="D23" s="5" t="str">
        <f>IF('prelim rw RS000'!D172="","",'prelim rw RS000'!D172)</f>
        <v>RN 201410829</v>
      </c>
      <c r="E23" s="5" t="str">
        <f>IF('prelim rw RS000'!E172="","",'prelim rw RS000'!E172)</f>
        <v>42-01972.004</v>
      </c>
      <c r="F23" s="5">
        <f>IF('prelim rw RS000'!F172="","",'prelim rw RS000'!F172)</f>
        <v>2.2467999999999999</v>
      </c>
      <c r="G23" s="5">
        <f>IF('prelim rw RS000'!G172="","",'prelim rw RS000'!G172)</f>
        <v>0</v>
      </c>
      <c r="H23" s="5" t="str">
        <f>IF('prelim rw RS000'!H172="","",'prelim rw RS000'!H172)</f>
        <v/>
      </c>
      <c r="I23" s="5" t="str">
        <f>IF('prelim rw RS000'!I172="","",'prelim rw RS000'!I172)</f>
        <v/>
      </c>
      <c r="J23" s="5" t="str">
        <f>IF('prelim rw RS000'!J172="","",'prelim rw RS000'!J172)</f>
        <v/>
      </c>
      <c r="K23" s="5" t="str">
        <f>IF('prelim rw RS000'!K172="","",'prelim rw RS000'!K172)</f>
        <v/>
      </c>
      <c r="L23" s="5" t="str">
        <f>IF('prelim rw RS000'!L172="","",'prelim rw RS000'!L172)</f>
        <v/>
      </c>
      <c r="M23" s="5" t="str">
        <f>IF('prelim rw RS000'!M172="","",'prelim rw RS000'!M172)</f>
        <v/>
      </c>
      <c r="N23" s="18" t="str">
        <f>IF('prelim rw RS000'!N172="","",'prelim rw RS000'!N172)</f>
        <v>NO ADDITIONAL R/W REQUIRED</v>
      </c>
    </row>
    <row r="24" spans="1:14" ht="12" customHeight="1" x14ac:dyDescent="0.25">
      <c r="A24" s="5" t="str">
        <f>IF('prelim rw RS000'!A173="","",'prelim rw RS000'!A173)</f>
        <v/>
      </c>
      <c r="B24" s="5" t="str">
        <f>IF('prelim rw RS000'!B173="","",'prelim rw RS000'!B173)</f>
        <v/>
      </c>
      <c r="C24" s="5" t="str">
        <f>IF('prelim rw RS000'!C173="","",'prelim rw RS000'!C173)</f>
        <v/>
      </c>
      <c r="D24" s="5" t="str">
        <f>IF('prelim rw RS000'!D173="","",'prelim rw RS000'!D173)</f>
        <v/>
      </c>
      <c r="E24" s="5" t="str">
        <f>IF('prelim rw RS000'!E173="","",'prelim rw RS000'!E173)</f>
        <v/>
      </c>
      <c r="F24" s="5" t="str">
        <f>IF('prelim rw RS000'!F173="","",'prelim rw RS000'!F173)</f>
        <v/>
      </c>
      <c r="G24" s="5" t="str">
        <f>IF('prelim rw RS000'!G173="","",'prelim rw RS000'!G173)</f>
        <v/>
      </c>
      <c r="H24" s="5" t="str">
        <f>IF('prelim rw RS000'!H173="","",'prelim rw RS000'!H173)</f>
        <v/>
      </c>
      <c r="I24" s="5" t="str">
        <f>IF('prelim rw RS000'!I173="","",'prelim rw RS000'!I173)</f>
        <v/>
      </c>
      <c r="J24" s="5" t="str">
        <f>IF('prelim rw RS000'!J173="","",'prelim rw RS000'!J173)</f>
        <v/>
      </c>
      <c r="K24" s="5" t="str">
        <f>IF('prelim rw RS000'!K173="","",'prelim rw RS000'!K173)</f>
        <v/>
      </c>
      <c r="L24" s="5" t="str">
        <f>IF('prelim rw RS000'!L173="","",'prelim rw RS000'!L173)</f>
        <v/>
      </c>
      <c r="M24" s="5" t="str">
        <f>IF('prelim rw RS000'!M173="","",'prelim rw RS000'!M173)</f>
        <v/>
      </c>
      <c r="N24" s="18" t="str">
        <f>IF('prelim rw RS000'!N173="","",'prelim rw RS000'!N173)</f>
        <v/>
      </c>
    </row>
    <row r="25" spans="1:14" ht="12" customHeight="1" x14ac:dyDescent="0.25">
      <c r="A25" s="5" t="str">
        <f>IF('prelim rw RS000'!A174="","",'prelim rw RS000'!A174)</f>
        <v>79-SH</v>
      </c>
      <c r="B25" s="5" t="str">
        <f>IF('prelim rw RS000'!B174="","",'prelim rw RS000'!B174)</f>
        <v>NM HMN, L.L.C., A DELAWARE</v>
      </c>
      <c r="C25" s="5" t="str">
        <f>IF('prelim rw RS000'!C174="","",'prelim rw RS000'!C174)</f>
        <v>145-150</v>
      </c>
      <c r="D25" s="5" t="str">
        <f>IF('prelim rw RS000'!D174="","",'prelim rw RS000'!D174)</f>
        <v>RN 202406199</v>
      </c>
      <c r="E25" s="5" t="str">
        <f>IF('prelim rw RS000'!E174="","",'prelim rw RS000'!E174)</f>
        <v>42-00684.001</v>
      </c>
      <c r="F25" s="5">
        <f>IF('prelim rw RS000'!F174="","",'prelim rw RS000'!F174)</f>
        <v>8.3579000000000008</v>
      </c>
      <c r="G25" s="5">
        <f>IF('prelim rw RS000'!G174="","",'prelim rw RS000'!G174)</f>
        <v>0</v>
      </c>
      <c r="H25" s="5">
        <f>IF('prelim rw RS000'!H174="","",'prelim rw RS000'!H174)</f>
        <v>0.1103</v>
      </c>
      <c r="I25" s="5">
        <f>IF('prelim rw RS000'!I174="","",'prelim rw RS000'!I174)</f>
        <v>0</v>
      </c>
      <c r="J25" s="5">
        <f>IF('prelim rw RS000'!J174="","",'prelim rw RS000'!J174)</f>
        <v>0.1103</v>
      </c>
      <c r="K25" s="5" t="str">
        <f>IF('prelim rw RS000'!K174="","",'prelim rw RS000'!K174)</f>
        <v/>
      </c>
      <c r="L25" s="5" t="str">
        <f>IF('prelim rw RS000'!L174="","",'prelim rw RS000'!L174)</f>
        <v/>
      </c>
      <c r="M25" s="5">
        <f>IF('prelim rw RS000'!M174="","",'prelim rw RS000'!M174)</f>
        <v>8.2476000000000003</v>
      </c>
      <c r="N25" s="18" t="str">
        <f>IF('prelim rw RS000'!N174="","",'prelim rw RS000'!N174)</f>
        <v>SEE SHEETS 146 AND 148 FOR EASEMENT OVERLAP</v>
      </c>
    </row>
    <row r="26" spans="1:14" ht="12" customHeight="1" x14ac:dyDescent="0.25">
      <c r="A26" s="5" t="str">
        <f>IF('prelim rw RS000'!A175="","",'prelim rw RS000'!A175)</f>
        <v/>
      </c>
      <c r="B26" s="5" t="str">
        <f>IF('prelim rw RS000'!B175="","",'prelim rw RS000'!B175)</f>
        <v>LIMITED LIABILITY COMPANY</v>
      </c>
      <c r="C26" s="5" t="str">
        <f>IF('prelim rw RS000'!C175="","",'prelim rw RS000'!C175)</f>
        <v/>
      </c>
      <c r="D26" s="5" t="str">
        <f>IF('prelim rw RS000'!D175="","",'prelim rw RS000'!D175)</f>
        <v/>
      </c>
      <c r="E26" s="5" t="str">
        <f>IF('prelim rw RS000'!E175="","",'prelim rw RS000'!E175)</f>
        <v/>
      </c>
      <c r="F26" s="5" t="str">
        <f>IF('prelim rw RS000'!F175="","",'prelim rw RS000'!F175)</f>
        <v/>
      </c>
      <c r="G26" s="5" t="str">
        <f>IF('prelim rw RS000'!G175="","",'prelim rw RS000'!G175)</f>
        <v/>
      </c>
      <c r="H26" s="5" t="str">
        <f>IF('prelim rw RS000'!H175="","",'prelim rw RS000'!H175)</f>
        <v/>
      </c>
      <c r="I26" s="5" t="str">
        <f>IF('prelim rw RS000'!I175="","",'prelim rw RS000'!I175)</f>
        <v/>
      </c>
      <c r="J26" s="5" t="str">
        <f>IF('prelim rw RS000'!J175="","",'prelim rw RS000'!J175)</f>
        <v/>
      </c>
      <c r="K26" s="5" t="str">
        <f>IF('prelim rw RS000'!K175="","",'prelim rw RS000'!K175)</f>
        <v/>
      </c>
      <c r="L26" s="5" t="str">
        <f>IF('prelim rw RS000'!L175="","",'prelim rw RS000'!L175)</f>
        <v/>
      </c>
      <c r="M26" s="5" t="str">
        <f>IF('prelim rw RS000'!M175="","",'prelim rw RS000'!M175)</f>
        <v/>
      </c>
      <c r="N26" s="18" t="str">
        <f>IF('prelim rw RS000'!N175="","",'prelim rw RS000'!N175)</f>
        <v/>
      </c>
    </row>
    <row r="27" spans="1:14" ht="12" customHeight="1" x14ac:dyDescent="0.25">
      <c r="A27" s="5" t="str">
        <f>IF('prelim rw RS000'!A176="","",'prelim rw RS000'!A176)</f>
        <v>79-T</v>
      </c>
      <c r="B27" s="5" t="str">
        <f>IF('prelim rw RS000'!B176="","",'prelim rw RS000'!B176)</f>
        <v/>
      </c>
      <c r="C27" s="5">
        <f>IF('prelim rw RS000'!C176="","",'prelim rw RS000'!C176)</f>
        <v>147148</v>
      </c>
      <c r="D27" s="5" t="str">
        <f>IF('prelim rw RS000'!D176="","",'prelim rw RS000'!D176)</f>
        <v>RN 201500146</v>
      </c>
      <c r="E27" s="5" t="str">
        <f>IF('prelim rw RS000'!E176="","",'prelim rw RS000'!E176)</f>
        <v>42-00684.001</v>
      </c>
      <c r="F27" s="5">
        <f>IF('prelim rw RS000'!F176="","",'prelim rw RS000'!F176)</f>
        <v>8.3579000000000008</v>
      </c>
      <c r="G27" s="5" t="str">
        <f>IF('prelim rw RS000'!G176="","",'prelim rw RS000'!G176)</f>
        <v/>
      </c>
      <c r="H27" s="5">
        <f>IF('prelim rw RS000'!H176="","",'prelim rw RS000'!H176)</f>
        <v>4.1300000000000003E-2</v>
      </c>
      <c r="I27" s="5">
        <f>IF('prelim rw RS000'!I176="","",'prelim rw RS000'!I176)</f>
        <v>0</v>
      </c>
      <c r="J27" s="5">
        <f>IF('prelim rw RS000'!J176="","",'prelim rw RS000'!J176)</f>
        <v>4.1300000000000003E-2</v>
      </c>
      <c r="K27" s="5" t="str">
        <f>IF('prelim rw RS000'!K176="","",'prelim rw RS000'!K176)</f>
        <v/>
      </c>
      <c r="L27" s="5" t="str">
        <f>IF('prelim rw RS000'!L176="","",'prelim rw RS000'!L176)</f>
        <v/>
      </c>
      <c r="M27" s="5" t="str">
        <f>IF('prelim rw RS000'!M176="","",'prelim rw RS000'!M176)</f>
        <v/>
      </c>
      <c r="N27" s="18" t="str">
        <f>IF('prelim rw RS000'!N176="","",'prelim rw RS000'!N176)</f>
        <v>TO CONSTRUCT STORM SEWER</v>
      </c>
    </row>
    <row r="28" spans="1:14" ht="12" customHeight="1" x14ac:dyDescent="0.25">
      <c r="A28" s="5" t="e">
        <f>IF('prelim rw RS000'!#REF!="","",'prelim rw RS000'!#REF!)</f>
        <v>#REF!</v>
      </c>
      <c r="B28" s="5" t="e">
        <f>IF('prelim rw RS000'!#REF!="","",'prelim rw RS000'!#REF!)</f>
        <v>#REF!</v>
      </c>
      <c r="C28" s="5" t="e">
        <f>IF('prelim rw RS000'!#REF!="","",'prelim rw RS000'!#REF!)</f>
        <v>#REF!</v>
      </c>
      <c r="D28" s="5" t="e">
        <f>IF('prelim rw RS000'!#REF!="","",'prelim rw RS000'!#REF!)</f>
        <v>#REF!</v>
      </c>
      <c r="E28" s="5" t="e">
        <f>IF('prelim rw RS000'!#REF!="","",'prelim rw RS000'!#REF!)</f>
        <v>#REF!</v>
      </c>
      <c r="F28" s="5" t="e">
        <f>IF('prelim rw RS000'!#REF!="","",'prelim rw RS000'!#REF!)</f>
        <v>#REF!</v>
      </c>
      <c r="G28" s="5" t="e">
        <f>IF('prelim rw RS000'!#REF!="","",'prelim rw RS000'!#REF!)</f>
        <v>#REF!</v>
      </c>
      <c r="H28" s="5" t="e">
        <f>IF('prelim rw RS000'!#REF!="","",'prelim rw RS000'!#REF!)</f>
        <v>#REF!</v>
      </c>
      <c r="I28" s="5" t="e">
        <f>IF('prelim rw RS000'!#REF!="","",'prelim rw RS000'!#REF!)</f>
        <v>#REF!</v>
      </c>
      <c r="J28" s="5" t="e">
        <f>IF('prelim rw RS000'!#REF!="","",'prelim rw RS000'!#REF!)</f>
        <v>#REF!</v>
      </c>
      <c r="K28" s="5" t="e">
        <f>IF('prelim rw RS000'!#REF!="","",'prelim rw RS000'!#REF!)</f>
        <v>#REF!</v>
      </c>
      <c r="L28" s="5" t="e">
        <f>IF('prelim rw RS000'!#REF!="","",'prelim rw RS000'!#REF!)</f>
        <v>#REF!</v>
      </c>
      <c r="M28" s="5" t="e">
        <f>IF('prelim rw RS000'!#REF!="","",'prelim rw RS000'!#REF!)</f>
        <v>#REF!</v>
      </c>
      <c r="N28" s="18" t="e">
        <f>IF('prelim rw RS000'!#REF!="","",'prelim rw RS000'!#REF!)</f>
        <v>#REF!</v>
      </c>
    </row>
    <row r="29" spans="1:14" ht="12" customHeight="1" x14ac:dyDescent="0.25">
      <c r="A29" s="5" t="str">
        <f>IF('prelim rw RS000'!A177="","",'prelim rw RS000'!A177)</f>
        <v/>
      </c>
      <c r="B29" s="5" t="str">
        <f>IF('prelim rw RS000'!B177="","",'prelim rw RS000'!B177)</f>
        <v/>
      </c>
      <c r="C29" s="5" t="str">
        <f>IF('prelim rw RS000'!C177="","",'prelim rw RS000'!C177)</f>
        <v/>
      </c>
      <c r="D29" s="5" t="str">
        <f>IF('prelim rw RS000'!D177="","",'prelim rw RS000'!D177)</f>
        <v/>
      </c>
      <c r="E29" s="5" t="str">
        <f>IF('prelim rw RS000'!E177="","",'prelim rw RS000'!E177)</f>
        <v/>
      </c>
      <c r="F29" s="5" t="str">
        <f>IF('prelim rw RS000'!F177="","",'prelim rw RS000'!F177)</f>
        <v/>
      </c>
      <c r="G29" s="5" t="str">
        <f>IF('prelim rw RS000'!G177="","",'prelim rw RS000'!G177)</f>
        <v/>
      </c>
      <c r="H29" s="5" t="str">
        <f>IF('prelim rw RS000'!H177="","",'prelim rw RS000'!H177)</f>
        <v/>
      </c>
      <c r="I29" s="5" t="str">
        <f>IF('prelim rw RS000'!I177="","",'prelim rw RS000'!I177)</f>
        <v/>
      </c>
      <c r="J29" s="5" t="str">
        <f>IF('prelim rw RS000'!J177="","",'prelim rw RS000'!J177)</f>
        <v/>
      </c>
      <c r="K29" s="5" t="str">
        <f>IF('prelim rw RS000'!K177="","",'prelim rw RS000'!K177)</f>
        <v/>
      </c>
      <c r="L29" s="5" t="str">
        <f>IF('prelim rw RS000'!L177="","",'prelim rw RS000'!L177)</f>
        <v/>
      </c>
      <c r="M29" s="5" t="str">
        <f>IF('prelim rw RS000'!M177="","",'prelim rw RS000'!M177)</f>
        <v/>
      </c>
      <c r="N29" s="18" t="str">
        <f>IF('prelim rw RS000'!N177="","",'prelim rw RS000'!N177)</f>
        <v/>
      </c>
    </row>
    <row r="30" spans="1:14" ht="12" customHeight="1" x14ac:dyDescent="0.25">
      <c r="A30" s="5" t="str">
        <f>IF('prelim rw RS000'!A179="","",'prelim rw RS000'!A179)</f>
        <v/>
      </c>
      <c r="B30" s="5" t="str">
        <f>IF('prelim rw RS000'!B179="","",'prelim rw RS000'!B179)</f>
        <v/>
      </c>
      <c r="C30" s="5" t="str">
        <f>IF('prelim rw RS000'!C179="","",'prelim rw RS000'!C179)</f>
        <v/>
      </c>
      <c r="D30" s="5" t="str">
        <f>IF('prelim rw RS000'!D179="","",'prelim rw RS000'!D179)</f>
        <v/>
      </c>
      <c r="E30" s="5" t="str">
        <f>IF('prelim rw RS000'!E179="","",'prelim rw RS000'!E179)</f>
        <v/>
      </c>
      <c r="F30" s="5" t="str">
        <f>IF('prelim rw RS000'!F179="","",'prelim rw RS000'!F179)</f>
        <v/>
      </c>
      <c r="G30" s="5" t="str">
        <f>IF('prelim rw RS000'!G179="","",'prelim rw RS000'!G179)</f>
        <v/>
      </c>
      <c r="H30" s="5" t="str">
        <f>IF('prelim rw RS000'!H179="","",'prelim rw RS000'!H179)</f>
        <v/>
      </c>
      <c r="I30" s="5" t="str">
        <f>IF('prelim rw RS000'!I179="","",'prelim rw RS000'!I179)</f>
        <v/>
      </c>
      <c r="J30" s="5" t="str">
        <f>IF('prelim rw RS000'!J179="","",'prelim rw RS000'!J179)</f>
        <v/>
      </c>
      <c r="K30" s="5" t="str">
        <f>IF('prelim rw RS000'!K179="","",'prelim rw RS000'!K179)</f>
        <v/>
      </c>
      <c r="L30" s="5" t="str">
        <f>IF('prelim rw RS000'!L179="","",'prelim rw RS000'!L179)</f>
        <v/>
      </c>
      <c r="M30" s="5" t="str">
        <f>IF('prelim rw RS000'!M179="","",'prelim rw RS000'!M179)</f>
        <v/>
      </c>
      <c r="N30" s="18" t="str">
        <f>IF('prelim rw RS000'!N179="","",'prelim rw RS000'!N179)</f>
        <v/>
      </c>
    </row>
    <row r="31" spans="1:14" ht="12" customHeight="1" x14ac:dyDescent="0.25">
      <c r="A31" s="5" t="str">
        <f>IF('prelim rw RS000'!A180="","",'prelim rw RS000'!A180)</f>
        <v/>
      </c>
      <c r="B31" s="5" t="str">
        <f>IF('prelim rw RS000'!B180="","",'prelim rw RS000'!B180)</f>
        <v/>
      </c>
      <c r="C31" s="5" t="str">
        <f>IF('prelim rw RS000'!C180="","",'prelim rw RS000'!C180)</f>
        <v/>
      </c>
      <c r="D31" s="5" t="str">
        <f>IF('prelim rw RS000'!D180="","",'prelim rw RS000'!D180)</f>
        <v/>
      </c>
      <c r="E31" s="5" t="str">
        <f>IF('prelim rw RS000'!E180="","",'prelim rw RS000'!E180)</f>
        <v/>
      </c>
      <c r="F31" s="5" t="str">
        <f>IF('prelim rw RS000'!F180="","",'prelim rw RS000'!F180)</f>
        <v/>
      </c>
      <c r="G31" s="5" t="str">
        <f>IF('prelim rw RS000'!G180="","",'prelim rw RS000'!G180)</f>
        <v/>
      </c>
      <c r="H31" s="5" t="str">
        <f>IF('prelim rw RS000'!H180="","",'prelim rw RS000'!H180)</f>
        <v/>
      </c>
      <c r="I31" s="5" t="str">
        <f>IF('prelim rw RS000'!I180="","",'prelim rw RS000'!I180)</f>
        <v/>
      </c>
      <c r="J31" s="5" t="str">
        <f>IF('prelim rw RS000'!J180="","",'prelim rw RS000'!J180)</f>
        <v/>
      </c>
      <c r="K31" s="5" t="str">
        <f>IF('prelim rw RS000'!K180="","",'prelim rw RS000'!K180)</f>
        <v/>
      </c>
      <c r="L31" s="5" t="str">
        <f>IF('prelim rw RS000'!L180="","",'prelim rw RS000'!L180)</f>
        <v/>
      </c>
      <c r="M31" s="5" t="str">
        <f>IF('prelim rw RS000'!M180="","",'prelim rw RS000'!M180)</f>
        <v/>
      </c>
      <c r="N31" s="18" t="str">
        <f>IF('prelim rw RS000'!N180="","",'prelim rw RS000'!N180)</f>
        <v/>
      </c>
    </row>
    <row r="32" spans="1:14" ht="12" customHeight="1" x14ac:dyDescent="0.25">
      <c r="A32" s="5" t="str">
        <f>IF('prelim rw RS000'!A181="","",'prelim rw RS000'!A181)</f>
        <v/>
      </c>
      <c r="B32" s="5" t="str">
        <f>IF('prelim rw RS000'!B181="","",'prelim rw RS000'!B181)</f>
        <v/>
      </c>
      <c r="C32" s="5" t="str">
        <f>IF('prelim rw RS000'!C181="","",'prelim rw RS000'!C181)</f>
        <v/>
      </c>
      <c r="D32" s="5" t="str">
        <f>IF('prelim rw RS000'!D181="","",'prelim rw RS000'!D181)</f>
        <v/>
      </c>
      <c r="E32" s="5" t="str">
        <f>IF('prelim rw RS000'!E181="","",'prelim rw RS000'!E181)</f>
        <v/>
      </c>
      <c r="F32" s="5" t="str">
        <f>IF('prelim rw RS000'!F181="","",'prelim rw RS000'!F181)</f>
        <v/>
      </c>
      <c r="G32" s="5" t="str">
        <f>IF('prelim rw RS000'!G181="","",'prelim rw RS000'!G181)</f>
        <v/>
      </c>
      <c r="H32" s="5" t="str">
        <f>IF('prelim rw RS000'!H181="","",'prelim rw RS000'!H181)</f>
        <v/>
      </c>
      <c r="I32" s="5" t="str">
        <f>IF('prelim rw RS000'!I181="","",'prelim rw RS000'!I181)</f>
        <v/>
      </c>
      <c r="J32" s="5" t="str">
        <f>IF('prelim rw RS000'!J181="","",'prelim rw RS000'!J181)</f>
        <v/>
      </c>
      <c r="K32" s="5" t="str">
        <f>IF('prelim rw RS000'!K181="","",'prelim rw RS000'!K181)</f>
        <v/>
      </c>
      <c r="L32" s="5" t="str">
        <f>IF('prelim rw RS000'!L181="","",'prelim rw RS000'!L181)</f>
        <v/>
      </c>
      <c r="M32" s="5" t="str">
        <f>IF('prelim rw RS000'!M181="","",'prelim rw RS000'!M181)</f>
        <v/>
      </c>
      <c r="N32" s="18" t="str">
        <f>IF('prelim rw RS000'!N181="","",'prelim rw RS000'!N181)</f>
        <v/>
      </c>
    </row>
    <row r="33" spans="1:14" ht="12" customHeight="1" x14ac:dyDescent="0.25">
      <c r="A33" s="5" t="str">
        <f>IF('prelim rw RS000'!A182="","",'prelim rw RS000'!A182)</f>
        <v/>
      </c>
      <c r="B33" s="5" t="str">
        <f>IF('prelim rw RS000'!B182="","",'prelim rw RS000'!B182)</f>
        <v/>
      </c>
      <c r="C33" s="5" t="str">
        <f>IF('prelim rw RS000'!C182="","",'prelim rw RS000'!C182)</f>
        <v/>
      </c>
      <c r="D33" s="5" t="str">
        <f>IF('prelim rw RS000'!D182="","",'prelim rw RS000'!D182)</f>
        <v/>
      </c>
      <c r="E33" s="5" t="str">
        <f>IF('prelim rw RS000'!E182="","",'prelim rw RS000'!E182)</f>
        <v/>
      </c>
      <c r="F33" s="5" t="str">
        <f>IF('prelim rw RS000'!F182="","",'prelim rw RS000'!F182)</f>
        <v/>
      </c>
      <c r="G33" s="5" t="str">
        <f>IF('prelim rw RS000'!G182="","",'prelim rw RS000'!G182)</f>
        <v/>
      </c>
      <c r="H33" s="5" t="str">
        <f>IF('prelim rw RS000'!H182="","",'prelim rw RS000'!H182)</f>
        <v/>
      </c>
      <c r="I33" s="5" t="str">
        <f>IF('prelim rw RS000'!I182="","",'prelim rw RS000'!I182)</f>
        <v/>
      </c>
      <c r="J33" s="5" t="str">
        <f>IF('prelim rw RS000'!J182="","",'prelim rw RS000'!J182)</f>
        <v/>
      </c>
      <c r="K33" s="5" t="str">
        <f>IF('prelim rw RS000'!K182="","",'prelim rw RS000'!K182)</f>
        <v/>
      </c>
      <c r="L33" s="5" t="str">
        <f>IF('prelim rw RS000'!L182="","",'prelim rw RS000'!L182)</f>
        <v/>
      </c>
      <c r="M33" s="5" t="str">
        <f>IF('prelim rw RS000'!M182="","",'prelim rw RS000'!M182)</f>
        <v/>
      </c>
      <c r="N33" s="18" t="str">
        <f>IF('prelim rw RS000'!N182="","",'prelim rw RS000'!N182)</f>
        <v/>
      </c>
    </row>
    <row r="34" spans="1:14" ht="12" customHeight="1" x14ac:dyDescent="0.25">
      <c r="A34" s="5" t="str">
        <f>IF('prelim rw RS000'!A183="","",'prelim rw RS000'!A183)</f>
        <v/>
      </c>
      <c r="B34" s="5" t="str">
        <f>IF('prelim rw RS000'!B183="","",'prelim rw RS000'!B183)</f>
        <v/>
      </c>
      <c r="C34" s="5" t="str">
        <f>IF('prelim rw RS000'!C183="","",'prelim rw RS000'!C183)</f>
        <v/>
      </c>
      <c r="D34" s="5" t="str">
        <f>IF('prelim rw RS000'!D183="","",'prelim rw RS000'!D183)</f>
        <v/>
      </c>
      <c r="E34" s="5" t="str">
        <f>IF('prelim rw RS000'!E183="","",'prelim rw RS000'!E183)</f>
        <v/>
      </c>
      <c r="F34" s="5" t="str">
        <f>IF('prelim rw RS000'!F183="","",'prelim rw RS000'!F183)</f>
        <v/>
      </c>
      <c r="G34" s="5" t="str">
        <f>IF('prelim rw RS000'!G183="","",'prelim rw RS000'!G183)</f>
        <v/>
      </c>
      <c r="H34" s="5" t="str">
        <f>IF('prelim rw RS000'!H183="","",'prelim rw RS000'!H183)</f>
        <v/>
      </c>
      <c r="I34" s="5" t="str">
        <f>IF('prelim rw RS000'!I183="","",'prelim rw RS000'!I183)</f>
        <v/>
      </c>
      <c r="J34" s="5" t="str">
        <f>IF('prelim rw RS000'!J183="","",'prelim rw RS000'!J183)</f>
        <v/>
      </c>
      <c r="K34" s="5" t="str">
        <f>IF('prelim rw RS000'!K183="","",'prelim rw RS000'!K183)</f>
        <v/>
      </c>
      <c r="L34" s="5" t="str">
        <f>IF('prelim rw RS000'!L183="","",'prelim rw RS000'!L183)</f>
        <v/>
      </c>
      <c r="M34" s="5" t="str">
        <f>IF('prelim rw RS000'!M183="","",'prelim rw RS000'!M183)</f>
        <v/>
      </c>
      <c r="N34" s="18" t="str">
        <f>IF('prelim rw RS000'!N183="","",'prelim rw RS000'!N183)</f>
        <v/>
      </c>
    </row>
    <row r="35" spans="1:14" ht="12" customHeight="1" x14ac:dyDescent="0.25">
      <c r="A35" s="5" t="e">
        <f>IF('prelim rw RS000'!#REF!="","",'prelim rw RS000'!#REF!)</f>
        <v>#REF!</v>
      </c>
      <c r="B35" s="5" t="e">
        <f>IF('prelim rw RS000'!#REF!="","",'prelim rw RS000'!#REF!)</f>
        <v>#REF!</v>
      </c>
      <c r="C35" s="5" t="e">
        <f>IF('prelim rw RS000'!#REF!="","",'prelim rw RS000'!#REF!)</f>
        <v>#REF!</v>
      </c>
      <c r="D35" s="5" t="e">
        <f>IF('prelim rw RS000'!#REF!="","",'prelim rw RS000'!#REF!)</f>
        <v>#REF!</v>
      </c>
      <c r="E35" s="5" t="e">
        <f>IF('prelim rw RS000'!#REF!="","",'prelim rw RS000'!#REF!)</f>
        <v>#REF!</v>
      </c>
      <c r="F35" s="5" t="e">
        <f>IF('prelim rw RS000'!#REF!="","",'prelim rw RS000'!#REF!)</f>
        <v>#REF!</v>
      </c>
      <c r="G35" s="5" t="e">
        <f>IF('prelim rw RS000'!#REF!="","",'prelim rw RS000'!#REF!)</f>
        <v>#REF!</v>
      </c>
      <c r="H35" s="5" t="e">
        <f>IF('prelim rw RS000'!#REF!="","",'prelim rw RS000'!#REF!)</f>
        <v>#REF!</v>
      </c>
      <c r="I35" s="5" t="e">
        <f>IF('prelim rw RS000'!#REF!="","",'prelim rw RS000'!#REF!)</f>
        <v>#REF!</v>
      </c>
      <c r="J35" s="5" t="e">
        <f>IF('prelim rw RS000'!#REF!="","",'prelim rw RS000'!#REF!)</f>
        <v>#REF!</v>
      </c>
      <c r="K35" s="5" t="e">
        <f>IF('prelim rw RS000'!#REF!="","",'prelim rw RS000'!#REF!)</f>
        <v>#REF!</v>
      </c>
      <c r="L35" s="5" t="e">
        <f>IF('prelim rw RS000'!#REF!="","",'prelim rw RS000'!#REF!)</f>
        <v>#REF!</v>
      </c>
      <c r="M35" s="5" t="e">
        <f>IF('prelim rw RS000'!#REF!="","",'prelim rw RS000'!#REF!)</f>
        <v>#REF!</v>
      </c>
      <c r="N35" s="18" t="e">
        <f>IF('prelim rw RS000'!#REF!="","",'prelim rw RS000'!#REF!)</f>
        <v>#REF!</v>
      </c>
    </row>
    <row r="36" spans="1:14" ht="12" customHeight="1" x14ac:dyDescent="0.25">
      <c r="A36" s="5" t="str">
        <f>IF('prelim rw RS000'!A186="","",'prelim rw RS000'!A186)</f>
        <v/>
      </c>
      <c r="B36" s="5" t="str">
        <f>IF('prelim rw RS000'!B186="","",'prelim rw RS000'!B186)</f>
        <v/>
      </c>
      <c r="C36" s="5" t="str">
        <f>IF('prelim rw RS000'!C186="","",'prelim rw RS000'!C186)</f>
        <v/>
      </c>
      <c r="D36" s="5" t="str">
        <f>IF('prelim rw RS000'!D186="","",'prelim rw RS000'!D186)</f>
        <v/>
      </c>
      <c r="E36" s="5" t="str">
        <f>IF('prelim rw RS000'!E186="","",'prelim rw RS000'!E186)</f>
        <v/>
      </c>
      <c r="F36" s="5" t="str">
        <f>IF('prelim rw RS000'!F186="","",'prelim rw RS000'!F186)</f>
        <v/>
      </c>
      <c r="G36" s="5" t="str">
        <f>IF('prelim rw RS000'!G186="","",'prelim rw RS000'!G186)</f>
        <v/>
      </c>
      <c r="H36" s="5" t="str">
        <f>IF('prelim rw RS000'!H186="","",'prelim rw RS000'!H186)</f>
        <v/>
      </c>
      <c r="I36" s="5" t="str">
        <f>IF('prelim rw RS000'!I186="","",'prelim rw RS000'!I186)</f>
        <v/>
      </c>
      <c r="J36" s="5" t="str">
        <f>IF('prelim rw RS000'!J186="","",'prelim rw RS000'!J186)</f>
        <v/>
      </c>
      <c r="K36" s="5" t="str">
        <f>IF('prelim rw RS000'!K186="","",'prelim rw RS000'!K186)</f>
        <v/>
      </c>
      <c r="L36" s="5" t="str">
        <f>IF('prelim rw RS000'!L186="","",'prelim rw RS000'!L186)</f>
        <v/>
      </c>
      <c r="M36" s="5" t="str">
        <f>IF('prelim rw RS000'!M186="","",'prelim rw RS000'!M186)</f>
        <v/>
      </c>
      <c r="N36" s="18" t="str">
        <f>IF('prelim rw RS000'!N186="","",'prelim rw RS000'!N186)</f>
        <v/>
      </c>
    </row>
    <row r="37" spans="1:14" ht="12" customHeight="1" x14ac:dyDescent="0.25">
      <c r="A37" s="5" t="str">
        <f>IF('prelim rw RS000'!A187="","",'prelim rw RS000'!A187)</f>
        <v/>
      </c>
      <c r="B37" s="5" t="str">
        <f>IF('prelim rw RS000'!B187="","",'prelim rw RS000'!B187)</f>
        <v/>
      </c>
      <c r="C37" s="5" t="str">
        <f>IF('prelim rw RS000'!C187="","",'prelim rw RS000'!C187)</f>
        <v/>
      </c>
      <c r="D37" s="5" t="str">
        <f>IF('prelim rw RS000'!D187="","",'prelim rw RS000'!D187)</f>
        <v/>
      </c>
      <c r="E37" s="5" t="str">
        <f>IF('prelim rw RS000'!E187="","",'prelim rw RS000'!E187)</f>
        <v/>
      </c>
      <c r="F37" s="5" t="str">
        <f>IF('prelim rw RS000'!F187="","",'prelim rw RS000'!F187)</f>
        <v/>
      </c>
      <c r="G37" s="5" t="str">
        <f>IF('prelim rw RS000'!G187="","",'prelim rw RS000'!G187)</f>
        <v/>
      </c>
      <c r="H37" s="5" t="str">
        <f>IF('prelim rw RS000'!H187="","",'prelim rw RS000'!H187)</f>
        <v/>
      </c>
      <c r="I37" s="5" t="str">
        <f>IF('prelim rw RS000'!I187="","",'prelim rw RS000'!I187)</f>
        <v/>
      </c>
      <c r="J37" s="5" t="str">
        <f>IF('prelim rw RS000'!J187="","",'prelim rw RS000'!J187)</f>
        <v/>
      </c>
      <c r="K37" s="5" t="str">
        <f>IF('prelim rw RS000'!K187="","",'prelim rw RS000'!K187)</f>
        <v/>
      </c>
      <c r="L37" s="5" t="str">
        <f>IF('prelim rw RS000'!L187="","",'prelim rw RS000'!L187)</f>
        <v/>
      </c>
      <c r="M37" s="5" t="str">
        <f>IF('prelim rw RS000'!M187="","",'prelim rw RS000'!M187)</f>
        <v/>
      </c>
      <c r="N37" s="18" t="str">
        <f>IF('prelim rw RS000'!N187="","",'prelim rw RS000'!N187)</f>
        <v/>
      </c>
    </row>
    <row r="38" spans="1:14" ht="12" customHeight="1" x14ac:dyDescent="0.25">
      <c r="A38" s="5" t="str">
        <f>IF('prelim rw RS000'!A188="","",'prelim rw RS000'!A188)</f>
        <v/>
      </c>
      <c r="B38" s="5" t="str">
        <f>IF('prelim rw RS000'!B188="","",'prelim rw RS000'!B188)</f>
        <v/>
      </c>
      <c r="C38" s="5" t="str">
        <f>IF('prelim rw RS000'!C188="","",'prelim rw RS000'!C188)</f>
        <v/>
      </c>
      <c r="D38" s="5" t="str">
        <f>IF('prelim rw RS000'!D188="","",'prelim rw RS000'!D188)</f>
        <v/>
      </c>
      <c r="E38" s="5" t="str">
        <f>IF('prelim rw RS000'!E188="","",'prelim rw RS000'!E188)</f>
        <v/>
      </c>
      <c r="F38" s="5" t="str">
        <f>IF('prelim rw RS000'!F188="","",'prelim rw RS000'!F188)</f>
        <v/>
      </c>
      <c r="G38" s="5" t="str">
        <f>IF('prelim rw RS000'!G188="","",'prelim rw RS000'!G188)</f>
        <v/>
      </c>
      <c r="H38" s="5" t="str">
        <f>IF('prelim rw RS000'!H188="","",'prelim rw RS000'!H188)</f>
        <v/>
      </c>
      <c r="I38" s="5" t="str">
        <f>IF('prelim rw RS000'!I188="","",'prelim rw RS000'!I188)</f>
        <v/>
      </c>
      <c r="J38" s="5" t="str">
        <f>IF('prelim rw RS000'!J188="","",'prelim rw RS000'!J188)</f>
        <v/>
      </c>
      <c r="K38" s="5" t="str">
        <f>IF('prelim rw RS000'!K188="","",'prelim rw RS000'!K188)</f>
        <v/>
      </c>
      <c r="L38" s="5" t="str">
        <f>IF('prelim rw RS000'!L188="","",'prelim rw RS000'!L188)</f>
        <v/>
      </c>
      <c r="M38" s="5" t="str">
        <f>IF('prelim rw RS000'!M188="","",'prelim rw RS000'!M188)</f>
        <v/>
      </c>
      <c r="N38" s="5" t="str">
        <f>IF('prelim rw RS000'!N188="","",'prelim rw RS000'!N188)</f>
        <v/>
      </c>
    </row>
    <row r="39" spans="1:14" ht="12" customHeight="1" x14ac:dyDescent="0.25">
      <c r="A39" s="5" t="str">
        <f>IF('prelim rw RS000'!A189="","",'prelim rw RS000'!A189)</f>
        <v/>
      </c>
      <c r="B39" s="5" t="str">
        <f>IF('prelim rw RS000'!B189="","",'prelim rw RS000'!B189)</f>
        <v/>
      </c>
      <c r="C39" s="5" t="str">
        <f>IF('prelim rw RS000'!C189="","",'prelim rw RS000'!C189)</f>
        <v/>
      </c>
      <c r="D39" s="5" t="str">
        <f>IF('prelim rw RS000'!D189="","",'prelim rw RS000'!D189)</f>
        <v/>
      </c>
      <c r="E39" s="5" t="str">
        <f>IF('prelim rw RS000'!E189="","",'prelim rw RS000'!E189)</f>
        <v/>
      </c>
      <c r="F39" s="5" t="str">
        <f>IF('prelim rw RS000'!F189="","",'prelim rw RS000'!F189)</f>
        <v/>
      </c>
      <c r="G39" s="5" t="str">
        <f>IF('prelim rw RS000'!G189="","",'prelim rw RS000'!G189)</f>
        <v/>
      </c>
      <c r="H39" s="5" t="str">
        <f>IF('prelim rw RS000'!H189="","",'prelim rw RS000'!H189)</f>
        <v/>
      </c>
      <c r="I39" s="5" t="str">
        <f>IF('prelim rw RS000'!I189="","",'prelim rw RS000'!I189)</f>
        <v/>
      </c>
      <c r="J39" s="5" t="str">
        <f>IF('prelim rw RS000'!J189="","",'prelim rw RS000'!J189)</f>
        <v/>
      </c>
      <c r="K39" s="5" t="str">
        <f>IF('prelim rw RS000'!K189="","",'prelim rw RS000'!K189)</f>
        <v/>
      </c>
      <c r="L39" s="5" t="str">
        <f>IF('prelim rw RS000'!L189="","",'prelim rw RS000'!L189)</f>
        <v/>
      </c>
      <c r="M39" s="5" t="str">
        <f>IF('prelim rw RS000'!M189="","",'prelim rw RS000'!M189)</f>
        <v/>
      </c>
      <c r="N39" s="5" t="str">
        <f>IF('prelim rw RS000'!N189="","",'prelim rw RS000'!N189)</f>
        <v/>
      </c>
    </row>
    <row r="40" spans="1:14" ht="12" customHeight="1" x14ac:dyDescent="0.25">
      <c r="A40" s="5" t="str">
        <f>IF('prelim rw RS000'!A190="","",'prelim rw RS000'!A190)</f>
        <v/>
      </c>
      <c r="B40" s="5" t="str">
        <f>IF('prelim rw RS000'!B190="","",'prelim rw RS000'!B190)</f>
        <v/>
      </c>
      <c r="C40" s="5" t="str">
        <f>IF('prelim rw RS000'!C190="","",'prelim rw RS000'!C190)</f>
        <v/>
      </c>
      <c r="D40" s="5" t="str">
        <f>IF('prelim rw RS000'!D190="","",'prelim rw RS000'!D190)</f>
        <v/>
      </c>
      <c r="E40" s="5" t="str">
        <f>IF('prelim rw RS000'!E190="","",'prelim rw RS000'!E190)</f>
        <v/>
      </c>
      <c r="F40" s="5" t="str">
        <f>IF('prelim rw RS000'!F190="","",'prelim rw RS000'!F190)</f>
        <v/>
      </c>
      <c r="G40" s="5" t="str">
        <f>IF('prelim rw RS000'!G190="","",'prelim rw RS000'!G190)</f>
        <v/>
      </c>
      <c r="H40" s="5" t="str">
        <f>IF('prelim rw RS000'!H190="","",'prelim rw RS000'!H190)</f>
        <v/>
      </c>
      <c r="I40" s="5" t="str">
        <f>IF('prelim rw RS000'!I190="","",'prelim rw RS000'!I190)</f>
        <v/>
      </c>
      <c r="J40" s="5" t="str">
        <f>IF('prelim rw RS000'!J190="","",'prelim rw RS000'!J190)</f>
        <v/>
      </c>
      <c r="K40" s="5" t="str">
        <f>IF('prelim rw RS000'!K190="","",'prelim rw RS000'!K190)</f>
        <v/>
      </c>
      <c r="L40" s="5" t="str">
        <f>IF('prelim rw RS000'!L190="","",'prelim rw RS000'!L190)</f>
        <v/>
      </c>
      <c r="M40" s="5" t="str">
        <f>IF('prelim rw RS000'!M190="","",'prelim rw RS000'!M190)</f>
        <v/>
      </c>
      <c r="N40" s="5" t="str">
        <f>IF('prelim rw RS000'!N190="","",'prelim rw RS000'!N190)</f>
        <v/>
      </c>
    </row>
    <row r="41" spans="1:14" ht="12" customHeight="1" x14ac:dyDescent="0.25">
      <c r="A41" s="5" t="str">
        <f>IF('prelim rw RS000'!A191="","",'prelim rw RS000'!A191)</f>
        <v/>
      </c>
      <c r="B41" s="5" t="str">
        <f>IF('prelim rw RS000'!B191="","",'prelim rw RS000'!B191)</f>
        <v/>
      </c>
      <c r="C41" s="5" t="str">
        <f>IF('prelim rw RS000'!C191="","",'prelim rw RS000'!C191)</f>
        <v/>
      </c>
      <c r="D41" s="5" t="str">
        <f>IF('prelim rw RS000'!D191="","",'prelim rw RS000'!D191)</f>
        <v/>
      </c>
      <c r="E41" s="5" t="str">
        <f>IF('prelim rw RS000'!E191="","",'prelim rw RS000'!E191)</f>
        <v/>
      </c>
      <c r="F41" s="5" t="str">
        <f>IF('prelim rw RS000'!F191="","",'prelim rw RS000'!F191)</f>
        <v/>
      </c>
      <c r="G41" s="5" t="str">
        <f>IF('prelim rw RS000'!G191="","",'prelim rw RS000'!G191)</f>
        <v/>
      </c>
      <c r="H41" s="5" t="str">
        <f>IF('prelim rw RS000'!H191="","",'prelim rw RS000'!H191)</f>
        <v/>
      </c>
      <c r="I41" s="5" t="str">
        <f>IF('prelim rw RS000'!I191="","",'prelim rw RS000'!I191)</f>
        <v/>
      </c>
      <c r="J41" s="5" t="str">
        <f>IF('prelim rw RS000'!J191="","",'prelim rw RS000'!J191)</f>
        <v/>
      </c>
      <c r="K41" s="5" t="str">
        <f>IF('prelim rw RS000'!K191="","",'prelim rw RS000'!K191)</f>
        <v/>
      </c>
      <c r="L41" s="5" t="str">
        <f>IF('prelim rw RS000'!L191="","",'prelim rw RS000'!L191)</f>
        <v/>
      </c>
      <c r="M41" s="5" t="str">
        <f>IF('prelim rw RS000'!M191="","",'prelim rw RS000'!M191)</f>
        <v/>
      </c>
      <c r="N41" s="5" t="str">
        <f>IF('prelim rw RS000'!N191="","",'prelim rw RS000'!N191)</f>
        <v/>
      </c>
    </row>
    <row r="42" spans="1:14" ht="12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2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2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2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12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2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12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2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2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2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2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2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2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2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2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2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2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2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2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2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2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ht="12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2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2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</sheetData>
  <mergeCells count="3">
    <mergeCell ref="B1:B2"/>
    <mergeCell ref="L1:M1"/>
    <mergeCell ref="N1:N2"/>
  </mergeCells>
  <pageMargins left="0.25" right="0.25" top="0.75" bottom="0.75" header="0.3" footer="0.3"/>
  <pageSetup paperSize="3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4BB0-23DD-40D7-A715-A937CE03B944}">
  <sheetPr>
    <tabColor rgb="FFFF0000"/>
    <pageSetUpPr fitToPage="1"/>
  </sheetPr>
  <dimension ref="A1:N164"/>
  <sheetViews>
    <sheetView zoomScale="80" zoomScaleNormal="80" zoomScaleSheetLayoutView="55" workbookViewId="0">
      <pane ySplit="2" topLeftCell="A80" activePane="bottomLeft" state="frozen"/>
      <selection pane="bottomLeft" activeCell="B164" sqref="B164"/>
    </sheetView>
  </sheetViews>
  <sheetFormatPr defaultColWidth="9.140625" defaultRowHeight="15" x14ac:dyDescent="0.25"/>
  <cols>
    <col min="1" max="1" width="9.7109375" style="3" customWidth="1"/>
    <col min="2" max="2" width="53.85546875" style="3" customWidth="1"/>
    <col min="3" max="3" width="18.7109375" style="3" customWidth="1"/>
    <col min="4" max="4" width="29.7109375" style="3" customWidth="1"/>
    <col min="5" max="5" width="18" style="3" customWidth="1"/>
    <col min="6" max="6" width="11.7109375" style="3" customWidth="1"/>
    <col min="7" max="7" width="8.42578125" style="3" customWidth="1"/>
    <col min="8" max="8" width="9.42578125" style="3" customWidth="1"/>
    <col min="9" max="9" width="9.7109375" style="3" customWidth="1"/>
    <col min="10" max="10" width="7.5703125" style="3" customWidth="1"/>
    <col min="11" max="11" width="8.42578125" style="3" customWidth="1"/>
    <col min="12" max="12" width="8.5703125" style="3" customWidth="1"/>
    <col min="13" max="13" width="8.140625" style="3" customWidth="1"/>
    <col min="14" max="14" width="79.28515625" style="4" customWidth="1"/>
    <col min="15" max="16384" width="9.140625" style="3"/>
  </cols>
  <sheetData>
    <row r="1" spans="1:14" ht="13.5" customHeight="1" x14ac:dyDescent="0.25">
      <c r="A1" s="1" t="s">
        <v>1</v>
      </c>
      <c r="B1" s="110" t="s">
        <v>3</v>
      </c>
      <c r="C1" s="2" t="s">
        <v>4</v>
      </c>
      <c r="D1" s="2" t="s">
        <v>5</v>
      </c>
      <c r="E1" s="2" t="s">
        <v>7</v>
      </c>
      <c r="F1" s="2" t="s">
        <v>6</v>
      </c>
      <c r="G1" s="2" t="s">
        <v>17</v>
      </c>
      <c r="H1" s="2" t="s">
        <v>8</v>
      </c>
      <c r="I1" s="2" t="s">
        <v>10</v>
      </c>
      <c r="J1" s="2" t="s">
        <v>11</v>
      </c>
      <c r="K1" s="2" t="s">
        <v>12</v>
      </c>
      <c r="L1" s="112" t="s">
        <v>0</v>
      </c>
      <c r="M1" s="113"/>
      <c r="N1" s="108" t="s">
        <v>14</v>
      </c>
    </row>
    <row r="2" spans="1:14" ht="13.5" customHeight="1" thickBot="1" x14ac:dyDescent="0.3">
      <c r="A2" s="7" t="s">
        <v>2</v>
      </c>
      <c r="B2" s="111"/>
      <c r="C2" s="8" t="s">
        <v>2</v>
      </c>
      <c r="D2" s="8" t="s">
        <v>6</v>
      </c>
      <c r="E2" s="8" t="s">
        <v>1</v>
      </c>
      <c r="F2" s="8" t="s">
        <v>19</v>
      </c>
      <c r="G2" s="8" t="s">
        <v>18</v>
      </c>
      <c r="H2" s="8" t="s">
        <v>9</v>
      </c>
      <c r="I2" s="8" t="s">
        <v>9</v>
      </c>
      <c r="J2" s="8" t="s">
        <v>9</v>
      </c>
      <c r="K2" s="8" t="s">
        <v>13</v>
      </c>
      <c r="L2" s="8" t="s">
        <v>15</v>
      </c>
      <c r="M2" s="8" t="s">
        <v>16</v>
      </c>
      <c r="N2" s="109"/>
    </row>
    <row r="3" spans="1:14" ht="12" customHeight="1" x14ac:dyDescent="0.25">
      <c r="A3" s="6" t="s">
        <v>177</v>
      </c>
      <c r="B3" s="5" t="s">
        <v>20</v>
      </c>
      <c r="C3" s="9"/>
      <c r="D3" s="9" t="s">
        <v>21</v>
      </c>
      <c r="E3" s="9" t="s">
        <v>22</v>
      </c>
      <c r="F3" s="14">
        <v>5.88</v>
      </c>
      <c r="G3" s="9">
        <v>0.27560000000000001</v>
      </c>
      <c r="H3" s="9"/>
      <c r="I3" s="9"/>
      <c r="J3" s="9"/>
      <c r="K3" s="9"/>
      <c r="L3" s="9"/>
      <c r="M3" s="9"/>
      <c r="N3" s="18" t="s">
        <v>227</v>
      </c>
    </row>
    <row r="4" spans="1:14" ht="12" customHeight="1" x14ac:dyDescent="0.25">
      <c r="A4" s="6"/>
      <c r="B4" s="5"/>
      <c r="C4" s="9"/>
      <c r="D4" s="9"/>
      <c r="E4" s="9"/>
      <c r="F4" s="14"/>
      <c r="G4" s="9"/>
      <c r="H4" s="9"/>
      <c r="I4" s="9"/>
      <c r="J4" s="9"/>
      <c r="K4" s="9"/>
      <c r="L4" s="9"/>
      <c r="M4" s="9"/>
      <c r="N4" s="5"/>
    </row>
    <row r="5" spans="1:14" ht="12" customHeight="1" x14ac:dyDescent="0.25">
      <c r="A5" s="6" t="s">
        <v>238</v>
      </c>
      <c r="B5" s="5" t="s">
        <v>23</v>
      </c>
      <c r="C5" s="9"/>
      <c r="D5" s="9" t="s">
        <v>25</v>
      </c>
      <c r="E5" s="9" t="s">
        <v>163</v>
      </c>
      <c r="F5" s="9">
        <v>96.518000000000001</v>
      </c>
      <c r="G5" s="9">
        <v>0.29549999999999998</v>
      </c>
      <c r="H5" s="9"/>
      <c r="I5" s="9"/>
      <c r="J5" s="9"/>
      <c r="K5" s="9"/>
      <c r="L5" s="9"/>
      <c r="M5" s="9"/>
      <c r="N5" s="19" t="s">
        <v>228</v>
      </c>
    </row>
    <row r="6" spans="1:14" ht="12" customHeight="1" x14ac:dyDescent="0.25">
      <c r="A6" s="6" t="s">
        <v>239</v>
      </c>
      <c r="B6" s="5" t="s">
        <v>24</v>
      </c>
      <c r="C6" s="9"/>
      <c r="D6" s="9" t="s">
        <v>150</v>
      </c>
      <c r="E6" s="9" t="s">
        <v>162</v>
      </c>
      <c r="F6" s="9">
        <v>5.5353000000000003</v>
      </c>
      <c r="G6" s="9">
        <v>0.14979999999999999</v>
      </c>
      <c r="H6" s="9"/>
      <c r="I6" s="9"/>
      <c r="J6" s="9"/>
      <c r="K6" s="9"/>
      <c r="L6" s="9"/>
      <c r="M6" s="9"/>
      <c r="N6" s="19" t="s">
        <v>229</v>
      </c>
    </row>
    <row r="7" spans="1:14" ht="12" customHeight="1" x14ac:dyDescent="0.25">
      <c r="A7" s="6" t="s">
        <v>240</v>
      </c>
      <c r="B7" s="5"/>
      <c r="C7" s="9"/>
      <c r="D7" s="9" t="s">
        <v>151</v>
      </c>
      <c r="E7" s="9" t="s">
        <v>159</v>
      </c>
      <c r="F7" s="9">
        <v>3.1236999999999999</v>
      </c>
      <c r="G7" s="14">
        <v>0</v>
      </c>
      <c r="H7" s="9"/>
      <c r="I7" s="9"/>
      <c r="J7" s="9"/>
      <c r="K7" s="9"/>
      <c r="L7" s="9"/>
      <c r="M7" s="9"/>
      <c r="N7" s="19" t="s">
        <v>231</v>
      </c>
    </row>
    <row r="8" spans="1:14" ht="12" customHeight="1" x14ac:dyDescent="0.25">
      <c r="A8" s="6" t="s">
        <v>241</v>
      </c>
      <c r="B8" s="5"/>
      <c r="C8" s="9"/>
      <c r="D8" s="9" t="s">
        <v>151</v>
      </c>
      <c r="E8" s="9" t="s">
        <v>160</v>
      </c>
      <c r="F8" s="9">
        <v>16.8598</v>
      </c>
      <c r="G8" s="9">
        <v>0.3256</v>
      </c>
      <c r="H8" s="9"/>
      <c r="I8" s="9"/>
      <c r="J8" s="9"/>
      <c r="K8" s="9"/>
      <c r="L8" s="9"/>
      <c r="M8" s="9"/>
      <c r="N8" s="19"/>
    </row>
    <row r="9" spans="1:14" ht="12" customHeight="1" x14ac:dyDescent="0.25">
      <c r="A9" s="6"/>
      <c r="B9" s="5"/>
      <c r="C9" s="9"/>
      <c r="D9" s="9" t="s">
        <v>151</v>
      </c>
      <c r="E9" s="9" t="s">
        <v>161</v>
      </c>
      <c r="F9" s="14">
        <v>2.5830000000000002</v>
      </c>
      <c r="G9" s="14">
        <v>0</v>
      </c>
      <c r="H9" s="9"/>
      <c r="I9" s="9"/>
      <c r="J9" s="9"/>
      <c r="K9" s="9"/>
      <c r="L9" s="9"/>
      <c r="M9" s="9"/>
      <c r="N9" s="19"/>
    </row>
    <row r="10" spans="1:14" ht="12" customHeight="1" x14ac:dyDescent="0.25">
      <c r="A10" s="6"/>
      <c r="B10" s="5"/>
      <c r="C10" s="9"/>
      <c r="D10" s="9" t="s">
        <v>151</v>
      </c>
      <c r="E10" s="9" t="s">
        <v>164</v>
      </c>
      <c r="F10" s="9">
        <v>16.1983</v>
      </c>
      <c r="G10" s="14">
        <v>0</v>
      </c>
      <c r="H10" s="9"/>
      <c r="I10" s="9"/>
      <c r="J10" s="9"/>
      <c r="K10" s="9"/>
      <c r="L10" s="9"/>
      <c r="M10" s="9"/>
      <c r="N10" s="19"/>
    </row>
    <row r="11" spans="1:14" ht="12" customHeight="1" x14ac:dyDescent="0.25">
      <c r="A11" s="6"/>
      <c r="B11" s="5"/>
      <c r="C11" s="9"/>
      <c r="D11" s="9" t="s">
        <v>151</v>
      </c>
      <c r="E11" s="9" t="s">
        <v>165</v>
      </c>
      <c r="F11" s="14">
        <v>0.38</v>
      </c>
      <c r="G11" s="14">
        <v>0</v>
      </c>
      <c r="H11" s="9"/>
      <c r="I11" s="9"/>
      <c r="J11" s="9"/>
      <c r="K11" s="9"/>
      <c r="L11" s="9"/>
      <c r="M11" s="9"/>
      <c r="N11" s="19"/>
    </row>
    <row r="12" spans="1:14" ht="12" customHeight="1" x14ac:dyDescent="0.25">
      <c r="A12" s="6"/>
      <c r="B12" s="5"/>
      <c r="C12" s="9"/>
      <c r="D12" s="9" t="s">
        <v>151</v>
      </c>
      <c r="E12" s="9" t="s">
        <v>166</v>
      </c>
      <c r="F12" s="9">
        <v>4.4737</v>
      </c>
      <c r="G12" s="14">
        <v>0</v>
      </c>
      <c r="H12" s="9"/>
      <c r="I12" s="9"/>
      <c r="J12" s="9"/>
      <c r="K12" s="9"/>
      <c r="L12" s="9"/>
      <c r="M12" s="9"/>
      <c r="N12" s="19"/>
    </row>
    <row r="13" spans="1:14" ht="12" customHeight="1" x14ac:dyDescent="0.25">
      <c r="A13" s="6"/>
      <c r="B13" s="5"/>
      <c r="C13" s="9"/>
      <c r="D13" s="9" t="s">
        <v>151</v>
      </c>
      <c r="E13" s="9" t="s">
        <v>26</v>
      </c>
      <c r="F13" s="14">
        <v>7.82</v>
      </c>
      <c r="G13" s="14">
        <v>0</v>
      </c>
      <c r="H13" s="9"/>
      <c r="I13" s="9"/>
      <c r="J13" s="9"/>
      <c r="K13" s="9"/>
      <c r="L13" s="9"/>
      <c r="M13" s="9"/>
      <c r="N13" s="19"/>
    </row>
    <row r="14" spans="1:14" ht="12" customHeight="1" x14ac:dyDescent="0.25">
      <c r="A14" s="6"/>
      <c r="B14" s="5"/>
      <c r="C14" s="9"/>
      <c r="D14" s="9" t="s">
        <v>27</v>
      </c>
      <c r="E14" s="9" t="s">
        <v>167</v>
      </c>
      <c r="F14" s="9">
        <v>6.7900000000000002E-2</v>
      </c>
      <c r="G14" s="14">
        <v>0</v>
      </c>
      <c r="H14" s="9"/>
      <c r="I14" s="9"/>
      <c r="J14" s="9"/>
      <c r="K14" s="9"/>
      <c r="L14" s="9"/>
      <c r="M14" s="9"/>
      <c r="N14" s="19"/>
    </row>
    <row r="15" spans="1:14" ht="12" customHeight="1" x14ac:dyDescent="0.25">
      <c r="A15" s="6"/>
      <c r="B15" s="15" t="s">
        <v>17</v>
      </c>
      <c r="C15" s="9"/>
      <c r="D15" s="9"/>
      <c r="E15" s="9"/>
      <c r="F15" s="9">
        <f>SUM(F5:F14)</f>
        <v>153.55969999999999</v>
      </c>
      <c r="G15" s="9">
        <f>SUM(G5:G14)</f>
        <v>0.77089999999999992</v>
      </c>
      <c r="H15" s="9"/>
      <c r="I15" s="9"/>
      <c r="J15" s="9"/>
      <c r="K15" s="9"/>
      <c r="L15" s="9"/>
      <c r="M15" s="9"/>
      <c r="N15" s="19"/>
    </row>
    <row r="16" spans="1:14" ht="12" customHeight="1" x14ac:dyDescent="0.25">
      <c r="A16" s="6"/>
      <c r="B16" s="15" t="s">
        <v>183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5"/>
    </row>
    <row r="17" spans="1:14" ht="12" customHeight="1" x14ac:dyDescent="0.25">
      <c r="A17" s="6" t="s">
        <v>242</v>
      </c>
      <c r="B17" s="5"/>
      <c r="C17" s="9"/>
      <c r="D17" s="9"/>
      <c r="E17" s="9" t="s">
        <v>163</v>
      </c>
      <c r="F17" s="9"/>
      <c r="G17" s="9"/>
      <c r="H17" s="9"/>
      <c r="I17" s="9"/>
      <c r="J17" s="9"/>
      <c r="K17" s="9"/>
      <c r="L17" s="9"/>
      <c r="M17" s="9"/>
      <c r="N17" s="18" t="s">
        <v>243</v>
      </c>
    </row>
    <row r="18" spans="1:14" ht="12" customHeight="1" x14ac:dyDescent="0.25">
      <c r="A18" s="6" t="s">
        <v>244</v>
      </c>
      <c r="B18" s="5"/>
      <c r="C18" s="9"/>
      <c r="D18" s="9"/>
      <c r="E18" s="9" t="s">
        <v>162</v>
      </c>
      <c r="F18" s="9"/>
      <c r="G18" s="9"/>
      <c r="H18" s="9"/>
      <c r="I18" s="9"/>
      <c r="J18" s="9"/>
      <c r="K18" s="9"/>
      <c r="L18" s="9"/>
      <c r="M18" s="9"/>
      <c r="N18" s="5"/>
    </row>
    <row r="19" spans="1:14" ht="12" customHeight="1" x14ac:dyDescent="0.25">
      <c r="A19" s="6" t="s">
        <v>245</v>
      </c>
      <c r="B19" s="5"/>
      <c r="C19" s="9"/>
      <c r="D19" s="9"/>
      <c r="E19" s="9" t="s">
        <v>159</v>
      </c>
      <c r="F19" s="9"/>
      <c r="G19" s="14"/>
      <c r="H19" s="9"/>
      <c r="I19" s="9"/>
      <c r="J19" s="9"/>
      <c r="K19" s="9"/>
      <c r="L19" s="9"/>
      <c r="M19" s="9"/>
      <c r="N19" s="5"/>
    </row>
    <row r="20" spans="1:14" ht="12" customHeight="1" x14ac:dyDescent="0.25">
      <c r="A20" s="6" t="s">
        <v>246</v>
      </c>
      <c r="B20" s="5"/>
      <c r="C20" s="9"/>
      <c r="D20" s="9"/>
      <c r="E20" s="9"/>
      <c r="F20" s="9"/>
      <c r="G20" s="14"/>
      <c r="H20" s="9"/>
      <c r="I20" s="9"/>
      <c r="J20" s="9"/>
      <c r="K20" s="9"/>
      <c r="L20" s="9"/>
      <c r="M20" s="9"/>
      <c r="N20" s="5"/>
    </row>
    <row r="21" spans="1:14" ht="12" customHeight="1" x14ac:dyDescent="0.25">
      <c r="A21" s="6"/>
      <c r="B21" s="15" t="s">
        <v>17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5"/>
    </row>
    <row r="22" spans="1:14" ht="12" customHeight="1" x14ac:dyDescent="0.25">
      <c r="A22" s="6"/>
      <c r="B22" s="15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5"/>
    </row>
    <row r="23" spans="1:14" ht="12" customHeight="1" x14ac:dyDescent="0.25">
      <c r="A23" s="6" t="s">
        <v>178</v>
      </c>
      <c r="B23" s="5" t="s">
        <v>28</v>
      </c>
      <c r="C23" s="9"/>
      <c r="D23" s="9" t="s">
        <v>38</v>
      </c>
      <c r="E23" s="9" t="s">
        <v>31</v>
      </c>
      <c r="F23" s="14">
        <v>3.8</v>
      </c>
      <c r="G23" s="14">
        <v>0.184</v>
      </c>
      <c r="H23" s="9"/>
      <c r="I23" s="9"/>
      <c r="J23" s="9"/>
      <c r="K23" s="9"/>
      <c r="L23" s="9"/>
      <c r="M23" s="9"/>
      <c r="N23" s="18" t="s">
        <v>222</v>
      </c>
    </row>
    <row r="24" spans="1:14" ht="12" customHeight="1" x14ac:dyDescent="0.25">
      <c r="A24" s="6"/>
      <c r="B24" s="5" t="s">
        <v>29</v>
      </c>
      <c r="C24" s="9"/>
      <c r="D24" s="9" t="s">
        <v>37</v>
      </c>
      <c r="E24" s="9"/>
      <c r="F24" s="9"/>
      <c r="G24" s="9"/>
      <c r="H24" s="9"/>
      <c r="I24" s="9"/>
      <c r="J24" s="9"/>
      <c r="K24" s="9"/>
      <c r="L24" s="9"/>
      <c r="M24" s="9"/>
      <c r="N24" s="5"/>
    </row>
    <row r="25" spans="1:14" ht="12" customHeight="1" x14ac:dyDescent="0.25">
      <c r="A25" s="6"/>
      <c r="B25" s="5" t="s">
        <v>30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5"/>
    </row>
    <row r="26" spans="1:14" ht="12" customHeight="1" x14ac:dyDescent="0.25">
      <c r="A26" s="6"/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5"/>
    </row>
    <row r="27" spans="1:14" ht="12" customHeight="1" x14ac:dyDescent="0.25">
      <c r="A27" s="6" t="s">
        <v>179</v>
      </c>
      <c r="B27" s="5"/>
      <c r="C27" s="9"/>
      <c r="D27" s="9"/>
      <c r="E27" s="9" t="s">
        <v>31</v>
      </c>
      <c r="F27" s="14"/>
      <c r="G27" s="14"/>
      <c r="H27" s="9"/>
      <c r="I27" s="9"/>
      <c r="J27" s="9"/>
      <c r="K27" s="9"/>
      <c r="L27" s="9"/>
      <c r="M27" s="9"/>
      <c r="N27" s="18" t="s">
        <v>223</v>
      </c>
    </row>
    <row r="28" spans="1:14" ht="12" customHeight="1" x14ac:dyDescent="0.25">
      <c r="A28" s="6"/>
      <c r="B28" s="5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5"/>
    </row>
    <row r="29" spans="1:14" ht="12" customHeight="1" x14ac:dyDescent="0.25">
      <c r="A29" s="6"/>
      <c r="B29" s="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5"/>
    </row>
    <row r="30" spans="1:14" ht="12" customHeight="1" x14ac:dyDescent="0.25">
      <c r="A30" s="6" t="s">
        <v>180</v>
      </c>
      <c r="B30" s="5" t="s">
        <v>32</v>
      </c>
      <c r="C30" s="9"/>
      <c r="D30" s="9" t="s">
        <v>152</v>
      </c>
      <c r="E30" s="9" t="s">
        <v>33</v>
      </c>
      <c r="F30" s="14">
        <v>3.8</v>
      </c>
      <c r="G30" s="9">
        <v>0.1585</v>
      </c>
      <c r="H30" s="9"/>
      <c r="I30" s="9"/>
      <c r="J30" s="9"/>
      <c r="K30" s="9"/>
      <c r="L30" s="9"/>
      <c r="M30" s="9"/>
      <c r="N30" s="18" t="s">
        <v>230</v>
      </c>
    </row>
    <row r="31" spans="1:14" ht="12" customHeight="1" x14ac:dyDescent="0.25">
      <c r="A31" s="6"/>
      <c r="B31" s="5"/>
      <c r="C31" s="9"/>
      <c r="D31" s="9" t="s">
        <v>153</v>
      </c>
      <c r="E31" s="9" t="s">
        <v>34</v>
      </c>
      <c r="F31" s="14">
        <v>0.114</v>
      </c>
      <c r="G31" s="14">
        <v>0</v>
      </c>
      <c r="H31" s="9"/>
      <c r="I31" s="9"/>
      <c r="J31" s="9"/>
      <c r="K31" s="9"/>
      <c r="L31" s="9"/>
      <c r="M31" s="9"/>
      <c r="N31" s="5"/>
    </row>
    <row r="32" spans="1:14" ht="12" customHeight="1" x14ac:dyDescent="0.25">
      <c r="A32" s="6"/>
      <c r="B32" s="15" t="s">
        <v>17</v>
      </c>
      <c r="C32" s="9"/>
      <c r="D32" s="9"/>
      <c r="E32" s="9"/>
      <c r="F32" s="14">
        <f>SUM(F30:F31)</f>
        <v>3.9139999999999997</v>
      </c>
      <c r="G32" s="14">
        <f>SUM(G30:G31)</f>
        <v>0.1585</v>
      </c>
      <c r="H32" s="9"/>
      <c r="I32" s="9"/>
      <c r="J32" s="9"/>
      <c r="K32" s="9"/>
      <c r="L32" s="9"/>
      <c r="M32" s="9"/>
      <c r="N32" s="5"/>
    </row>
    <row r="33" spans="1:14" ht="12" customHeight="1" x14ac:dyDescent="0.25">
      <c r="A33" s="6"/>
      <c r="B33" s="15"/>
      <c r="C33" s="9"/>
      <c r="D33" s="9"/>
      <c r="E33" s="9"/>
      <c r="F33" s="14"/>
      <c r="G33" s="14"/>
      <c r="H33" s="9"/>
      <c r="I33" s="9"/>
      <c r="J33" s="9"/>
      <c r="K33" s="9"/>
      <c r="L33" s="9"/>
      <c r="M33" s="9"/>
      <c r="N33" s="5"/>
    </row>
    <row r="34" spans="1:14" ht="12" customHeight="1" x14ac:dyDescent="0.25">
      <c r="A34" s="6" t="s">
        <v>212</v>
      </c>
      <c r="B34" s="5"/>
      <c r="C34" s="9"/>
      <c r="D34" s="9"/>
      <c r="E34" s="9" t="s">
        <v>33</v>
      </c>
      <c r="F34" s="14">
        <v>3.8</v>
      </c>
      <c r="G34" s="9"/>
      <c r="H34" s="9"/>
      <c r="I34" s="9"/>
      <c r="J34" s="9"/>
      <c r="K34" s="9"/>
      <c r="L34" s="9"/>
      <c r="M34" s="9"/>
      <c r="N34" s="18" t="s">
        <v>224</v>
      </c>
    </row>
    <row r="35" spans="1:14" ht="12" customHeight="1" x14ac:dyDescent="0.25">
      <c r="A35" s="6"/>
      <c r="B35" s="5"/>
      <c r="C35" s="9"/>
      <c r="D35" s="9"/>
      <c r="E35" s="9"/>
      <c r="F35" s="14"/>
      <c r="G35" s="9"/>
      <c r="H35" s="9"/>
      <c r="I35" s="9"/>
      <c r="J35" s="9"/>
      <c r="K35" s="9"/>
      <c r="L35" s="9"/>
      <c r="M35" s="9"/>
      <c r="N35" s="18"/>
    </row>
    <row r="36" spans="1:14" ht="12" customHeight="1" x14ac:dyDescent="0.25">
      <c r="A36" s="6" t="s">
        <v>213</v>
      </c>
      <c r="B36" s="5"/>
      <c r="C36" s="9"/>
      <c r="D36" s="9"/>
      <c r="E36" s="9" t="s">
        <v>33</v>
      </c>
      <c r="F36" s="14">
        <v>3.8</v>
      </c>
      <c r="G36" s="9"/>
      <c r="H36" s="9"/>
      <c r="I36" s="9"/>
      <c r="J36" s="9"/>
      <c r="K36" s="9"/>
      <c r="L36" s="9"/>
      <c r="M36" s="9"/>
      <c r="N36" s="18" t="s">
        <v>225</v>
      </c>
    </row>
    <row r="37" spans="1:14" ht="12" customHeight="1" x14ac:dyDescent="0.25">
      <c r="A37" s="6"/>
      <c r="B37" s="5"/>
      <c r="C37" s="9"/>
      <c r="D37" s="9"/>
      <c r="E37" s="9"/>
      <c r="F37" s="14"/>
      <c r="G37" s="14"/>
      <c r="H37" s="9"/>
      <c r="I37" s="9"/>
      <c r="J37" s="9"/>
      <c r="K37" s="9"/>
      <c r="L37" s="9"/>
      <c r="M37" s="9"/>
      <c r="N37" s="5"/>
    </row>
    <row r="38" spans="1:14" ht="12" customHeight="1" x14ac:dyDescent="0.25">
      <c r="A38" s="6" t="s">
        <v>181</v>
      </c>
      <c r="B38" s="5" t="s">
        <v>35</v>
      </c>
      <c r="C38" s="9"/>
      <c r="D38" s="9" t="s">
        <v>36</v>
      </c>
      <c r="E38" s="9" t="s">
        <v>39</v>
      </c>
      <c r="F38" s="14">
        <v>0.37</v>
      </c>
      <c r="G38" s="9">
        <v>4.4999999999999998E-2</v>
      </c>
      <c r="H38" s="9"/>
      <c r="I38" s="9"/>
      <c r="J38" s="9"/>
      <c r="K38" s="9"/>
      <c r="L38" s="9"/>
      <c r="M38" s="9"/>
      <c r="N38" s="18" t="s">
        <v>226</v>
      </c>
    </row>
    <row r="39" spans="1:14" ht="12" customHeight="1" x14ac:dyDescent="0.25">
      <c r="A39" s="6"/>
      <c r="B39" s="5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5"/>
    </row>
    <row r="40" spans="1:14" ht="12" customHeight="1" x14ac:dyDescent="0.25">
      <c r="A40" s="6" t="s">
        <v>182</v>
      </c>
      <c r="B40" s="5"/>
      <c r="C40" s="9"/>
      <c r="D40" s="9"/>
      <c r="E40" s="9" t="s">
        <v>39</v>
      </c>
      <c r="F40" s="14"/>
      <c r="G40" s="9"/>
      <c r="H40" s="9"/>
      <c r="I40" s="9"/>
      <c r="J40" s="9"/>
      <c r="K40" s="9"/>
      <c r="L40" s="9"/>
      <c r="M40" s="9"/>
      <c r="N40" s="18" t="s">
        <v>223</v>
      </c>
    </row>
    <row r="41" spans="1:14" ht="12" customHeight="1" x14ac:dyDescent="0.25">
      <c r="A41" s="6"/>
      <c r="B41" s="5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5"/>
    </row>
    <row r="42" spans="1:14" ht="12" customHeight="1" x14ac:dyDescent="0.25">
      <c r="A42" s="6" t="s">
        <v>247</v>
      </c>
      <c r="B42" s="5" t="s">
        <v>40</v>
      </c>
      <c r="C42" s="9"/>
      <c r="D42" s="9" t="s">
        <v>41</v>
      </c>
      <c r="E42" s="9" t="s">
        <v>42</v>
      </c>
      <c r="F42" s="14">
        <v>0.06</v>
      </c>
      <c r="G42" s="16">
        <v>0</v>
      </c>
      <c r="H42" s="9"/>
      <c r="I42" s="9"/>
      <c r="J42" s="9"/>
      <c r="K42" s="9"/>
      <c r="L42" s="9"/>
      <c r="M42" s="9"/>
      <c r="N42" s="20" t="s">
        <v>234</v>
      </c>
    </row>
    <row r="43" spans="1:14" ht="12" customHeight="1" x14ac:dyDescent="0.25">
      <c r="A43" s="6" t="s">
        <v>248</v>
      </c>
      <c r="B43" s="5"/>
      <c r="C43" s="9"/>
      <c r="D43" s="9"/>
      <c r="E43" s="9" t="s">
        <v>43</v>
      </c>
      <c r="F43" s="14">
        <v>0.435</v>
      </c>
      <c r="G43" s="14">
        <v>0</v>
      </c>
      <c r="H43" s="9"/>
      <c r="I43" s="9"/>
      <c r="J43" s="9"/>
      <c r="K43" s="9"/>
      <c r="L43" s="9"/>
      <c r="M43" s="9"/>
      <c r="N43" s="20"/>
    </row>
    <row r="44" spans="1:14" ht="12" customHeight="1" x14ac:dyDescent="0.25">
      <c r="A44" s="6"/>
      <c r="B44" s="15" t="s">
        <v>17</v>
      </c>
      <c r="C44" s="9"/>
      <c r="D44" s="9"/>
      <c r="E44" s="9"/>
      <c r="F44" s="14">
        <f>SUM(F42:F43)</f>
        <v>0.495</v>
      </c>
      <c r="G44" s="14">
        <f>SUM(G42:G43)</f>
        <v>0</v>
      </c>
      <c r="H44" s="9"/>
      <c r="I44" s="9"/>
      <c r="J44" s="9"/>
      <c r="K44" s="9"/>
      <c r="L44" s="9"/>
      <c r="M44" s="9"/>
      <c r="N44" s="20"/>
    </row>
    <row r="45" spans="1:14" ht="12" customHeight="1" x14ac:dyDescent="0.25">
      <c r="A45" s="6"/>
      <c r="B45" s="5"/>
      <c r="C45" s="9"/>
      <c r="D45" s="9"/>
      <c r="E45" s="9"/>
      <c r="F45" s="14"/>
      <c r="G45" s="14"/>
      <c r="H45" s="9"/>
      <c r="I45" s="9"/>
      <c r="J45" s="9"/>
      <c r="K45" s="9"/>
      <c r="L45" s="9"/>
      <c r="M45" s="9"/>
      <c r="N45" s="5"/>
    </row>
    <row r="46" spans="1:14" ht="12" customHeight="1" x14ac:dyDescent="0.25">
      <c r="A46" s="6" t="s">
        <v>184</v>
      </c>
      <c r="B46" s="5"/>
      <c r="C46" s="9"/>
      <c r="D46" s="9"/>
      <c r="E46" s="9" t="s">
        <v>43</v>
      </c>
      <c r="F46" s="14"/>
      <c r="G46" s="14"/>
      <c r="H46" s="9"/>
      <c r="I46" s="9"/>
      <c r="J46" s="9"/>
      <c r="K46" s="9"/>
      <c r="L46" s="9"/>
      <c r="M46" s="9"/>
      <c r="N46" s="18" t="s">
        <v>224</v>
      </c>
    </row>
    <row r="47" spans="1:14" ht="12" customHeight="1" x14ac:dyDescent="0.25">
      <c r="A47" s="6"/>
      <c r="B47" s="5"/>
      <c r="C47" s="9"/>
      <c r="D47" s="9"/>
      <c r="E47" s="9"/>
      <c r="F47" s="14"/>
      <c r="G47" s="14"/>
      <c r="H47" s="9"/>
      <c r="I47" s="9"/>
      <c r="J47" s="9"/>
      <c r="K47" s="9"/>
      <c r="L47" s="9"/>
      <c r="M47" s="9"/>
      <c r="N47" s="5"/>
    </row>
    <row r="48" spans="1:14" ht="12" customHeight="1" x14ac:dyDescent="0.25">
      <c r="A48" s="6"/>
      <c r="B48" s="5"/>
      <c r="C48" s="9"/>
      <c r="D48" s="9"/>
      <c r="E48" s="9"/>
      <c r="F48" s="14"/>
      <c r="G48" s="14"/>
      <c r="H48" s="9"/>
      <c r="I48" s="9"/>
      <c r="J48" s="9"/>
      <c r="K48" s="9"/>
      <c r="L48" s="9"/>
      <c r="M48" s="9"/>
      <c r="N48" s="5"/>
    </row>
    <row r="49" spans="1:14" ht="12" customHeight="1" x14ac:dyDescent="0.25">
      <c r="A49" s="6" t="s">
        <v>185</v>
      </c>
      <c r="B49" s="5" t="s">
        <v>44</v>
      </c>
      <c r="C49" s="9"/>
      <c r="D49" s="9" t="s">
        <v>46</v>
      </c>
      <c r="E49" s="9" t="s">
        <v>47</v>
      </c>
      <c r="F49" s="14">
        <v>1.88</v>
      </c>
      <c r="G49" s="14">
        <v>0</v>
      </c>
      <c r="H49" s="9"/>
      <c r="I49" s="9"/>
      <c r="J49" s="9"/>
      <c r="K49" s="9"/>
      <c r="L49" s="9"/>
      <c r="M49" s="9"/>
      <c r="N49" s="18" t="s">
        <v>232</v>
      </c>
    </row>
    <row r="50" spans="1:14" ht="12" customHeight="1" x14ac:dyDescent="0.25">
      <c r="A50" s="6" t="s">
        <v>186</v>
      </c>
      <c r="B50" s="5" t="s">
        <v>45</v>
      </c>
      <c r="C50" s="9"/>
      <c r="D50" s="9" t="s">
        <v>49</v>
      </c>
      <c r="E50" s="9" t="s">
        <v>48</v>
      </c>
      <c r="F50" s="9">
        <v>5.3808999999999996</v>
      </c>
      <c r="G50" s="14">
        <v>0</v>
      </c>
      <c r="H50" s="9"/>
      <c r="I50" s="9"/>
      <c r="J50" s="9"/>
      <c r="K50" s="9"/>
      <c r="L50" s="9"/>
      <c r="M50" s="9"/>
      <c r="N50" s="18" t="s">
        <v>233</v>
      </c>
    </row>
    <row r="51" spans="1:14" ht="12" customHeight="1" x14ac:dyDescent="0.25">
      <c r="A51" s="6"/>
      <c r="B51" s="15" t="s">
        <v>17</v>
      </c>
      <c r="C51" s="9"/>
      <c r="D51" s="9"/>
      <c r="E51" s="9"/>
      <c r="F51" s="14">
        <f>SUM(F49:F50)</f>
        <v>7.2608999999999995</v>
      </c>
      <c r="G51" s="14">
        <f>SUM(G49:G50)</f>
        <v>0</v>
      </c>
      <c r="H51" s="9"/>
      <c r="I51" s="9"/>
      <c r="J51" s="9"/>
      <c r="K51" s="9"/>
      <c r="L51" s="9"/>
      <c r="M51" s="9"/>
      <c r="N51" s="5"/>
    </row>
    <row r="52" spans="1:14" ht="12" customHeight="1" x14ac:dyDescent="0.25">
      <c r="A52" s="6"/>
      <c r="B52" s="5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5"/>
    </row>
    <row r="53" spans="1:14" ht="12" customHeight="1" x14ac:dyDescent="0.25">
      <c r="A53" s="6" t="s">
        <v>249</v>
      </c>
      <c r="B53" s="5"/>
      <c r="C53" s="9"/>
      <c r="D53" s="9"/>
      <c r="E53" s="9" t="s">
        <v>47</v>
      </c>
      <c r="F53" s="14"/>
      <c r="G53" s="14"/>
      <c r="H53" s="9"/>
      <c r="I53" s="9"/>
      <c r="J53" s="9"/>
      <c r="K53" s="9"/>
      <c r="L53" s="9"/>
      <c r="M53" s="9"/>
      <c r="N53" s="18" t="s">
        <v>223</v>
      </c>
    </row>
    <row r="54" spans="1:14" ht="12" customHeight="1" x14ac:dyDescent="0.25">
      <c r="A54" s="6"/>
      <c r="B54" s="5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5"/>
    </row>
    <row r="55" spans="1:14" ht="12" customHeight="1" x14ac:dyDescent="0.25">
      <c r="A55" s="6"/>
      <c r="B55" s="5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5"/>
    </row>
    <row r="56" spans="1:14" ht="12" customHeight="1" x14ac:dyDescent="0.25">
      <c r="A56" s="6" t="s">
        <v>187</v>
      </c>
      <c r="B56" s="5" t="s">
        <v>50</v>
      </c>
      <c r="C56" s="9"/>
      <c r="D56" s="9" t="s">
        <v>51</v>
      </c>
      <c r="E56" s="9" t="s">
        <v>52</v>
      </c>
      <c r="F56" s="9">
        <v>1.0350999999999999</v>
      </c>
      <c r="G56" s="9">
        <v>0.14990000000000001</v>
      </c>
      <c r="H56" s="9"/>
      <c r="I56" s="9"/>
      <c r="J56" s="9"/>
      <c r="K56" s="9"/>
      <c r="L56" s="9"/>
      <c r="M56" s="9"/>
      <c r="N56" s="18"/>
    </row>
    <row r="57" spans="1:14" ht="12" customHeight="1" x14ac:dyDescent="0.25">
      <c r="A57" s="6"/>
      <c r="B57" s="5" t="s">
        <v>24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5"/>
    </row>
    <row r="58" spans="1:14" ht="12" customHeight="1" x14ac:dyDescent="0.25">
      <c r="A58" s="6"/>
      <c r="B58" s="5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5"/>
    </row>
    <row r="59" spans="1:14" ht="12" customHeight="1" x14ac:dyDescent="0.25">
      <c r="A59" s="6" t="s">
        <v>188</v>
      </c>
      <c r="B59" s="5" t="s">
        <v>53</v>
      </c>
      <c r="C59" s="9"/>
      <c r="D59" s="9" t="s">
        <v>54</v>
      </c>
      <c r="E59" s="9" t="s">
        <v>55</v>
      </c>
      <c r="F59" s="9">
        <v>1.6389</v>
      </c>
      <c r="G59" s="14">
        <v>0</v>
      </c>
      <c r="H59" s="9"/>
      <c r="I59" s="9"/>
      <c r="J59" s="9"/>
      <c r="K59" s="9"/>
      <c r="L59" s="9"/>
      <c r="M59" s="9"/>
      <c r="N59" s="18" t="s">
        <v>251</v>
      </c>
    </row>
    <row r="60" spans="1:14" ht="12" customHeight="1" x14ac:dyDescent="0.25">
      <c r="A60" s="6"/>
      <c r="B60" s="5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5"/>
    </row>
    <row r="61" spans="1:14" ht="12" customHeight="1" x14ac:dyDescent="0.25">
      <c r="A61" s="6" t="s">
        <v>189</v>
      </c>
      <c r="B61" s="5" t="s">
        <v>56</v>
      </c>
      <c r="C61" s="9"/>
      <c r="D61" s="9" t="s">
        <v>57</v>
      </c>
      <c r="E61" s="9" t="s">
        <v>58</v>
      </c>
      <c r="F61" s="9">
        <v>2.8203</v>
      </c>
      <c r="G61" s="14">
        <v>0</v>
      </c>
      <c r="H61" s="9"/>
      <c r="I61" s="9"/>
      <c r="J61" s="9"/>
      <c r="K61" s="9"/>
      <c r="L61" s="9"/>
      <c r="M61" s="9"/>
      <c r="N61" s="20" t="s">
        <v>235</v>
      </c>
    </row>
    <row r="62" spans="1:14" ht="12" customHeight="1" x14ac:dyDescent="0.25">
      <c r="A62" s="6"/>
      <c r="B62" s="5"/>
      <c r="C62" s="9"/>
      <c r="D62" s="9"/>
      <c r="E62" s="9"/>
      <c r="F62" s="9"/>
      <c r="G62" s="14"/>
      <c r="H62" s="9"/>
      <c r="I62" s="9"/>
      <c r="J62" s="9"/>
      <c r="K62" s="9"/>
      <c r="L62" s="9"/>
      <c r="M62" s="9"/>
      <c r="N62" s="20" t="s">
        <v>236</v>
      </c>
    </row>
    <row r="63" spans="1:14" ht="12" customHeight="1" x14ac:dyDescent="0.25">
      <c r="A63" s="6"/>
      <c r="B63" s="5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5"/>
    </row>
    <row r="64" spans="1:14" ht="12" customHeight="1" x14ac:dyDescent="0.25">
      <c r="A64" s="6" t="s">
        <v>190</v>
      </c>
      <c r="B64" s="5" t="s">
        <v>60</v>
      </c>
      <c r="C64" s="9"/>
      <c r="D64" s="9" t="s">
        <v>61</v>
      </c>
      <c r="E64" s="9" t="s">
        <v>59</v>
      </c>
      <c r="F64" s="9">
        <v>0.75560000000000005</v>
      </c>
      <c r="G64" s="9">
        <v>0.1031</v>
      </c>
      <c r="H64" s="9"/>
      <c r="I64" s="9"/>
      <c r="J64" s="9"/>
      <c r="K64" s="9"/>
      <c r="L64" s="9"/>
      <c r="M64" s="9"/>
      <c r="N64" s="18"/>
    </row>
    <row r="65" spans="1:14" ht="12" customHeight="1" x14ac:dyDescent="0.25">
      <c r="A65" s="6"/>
      <c r="B65" s="5" t="s">
        <v>24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5"/>
    </row>
    <row r="66" spans="1:14" ht="12" customHeight="1" x14ac:dyDescent="0.25">
      <c r="A66" s="6" t="s">
        <v>191</v>
      </c>
      <c r="B66" s="5"/>
      <c r="C66" s="9"/>
      <c r="D66" s="9"/>
      <c r="E66" s="9" t="s">
        <v>59</v>
      </c>
      <c r="F66" s="9"/>
      <c r="G66" s="9"/>
      <c r="H66" s="9"/>
      <c r="I66" s="9"/>
      <c r="J66" s="9"/>
      <c r="K66" s="9"/>
      <c r="L66" s="9"/>
      <c r="M66" s="9"/>
      <c r="N66" s="18" t="s">
        <v>237</v>
      </c>
    </row>
    <row r="67" spans="1:14" ht="12" customHeight="1" x14ac:dyDescent="0.25">
      <c r="A67" s="6"/>
      <c r="B67" s="5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5"/>
    </row>
    <row r="68" spans="1:14" ht="12" customHeight="1" x14ac:dyDescent="0.25">
      <c r="A68" s="6" t="s">
        <v>214</v>
      </c>
      <c r="B68" s="5" t="s">
        <v>62</v>
      </c>
      <c r="C68" s="9"/>
      <c r="D68" s="9" t="s">
        <v>192</v>
      </c>
      <c r="E68" s="9" t="s">
        <v>65</v>
      </c>
      <c r="F68" s="14">
        <v>1.44</v>
      </c>
      <c r="G68" s="14">
        <v>0</v>
      </c>
      <c r="H68" s="9"/>
      <c r="I68" s="9"/>
      <c r="J68" s="9"/>
      <c r="K68" s="9"/>
      <c r="L68" s="9"/>
      <c r="M68" s="9"/>
      <c r="N68" s="18"/>
    </row>
    <row r="69" spans="1:14" ht="12" customHeight="1" x14ac:dyDescent="0.25">
      <c r="A69" s="6"/>
      <c r="B69" s="5" t="s">
        <v>63</v>
      </c>
      <c r="C69" s="9"/>
      <c r="D69" s="9" t="s">
        <v>66</v>
      </c>
      <c r="E69" s="9"/>
      <c r="F69" s="9"/>
      <c r="G69" s="9"/>
      <c r="H69" s="9"/>
      <c r="I69" s="9"/>
      <c r="J69" s="9"/>
      <c r="K69" s="9"/>
      <c r="L69" s="9"/>
      <c r="M69" s="9"/>
      <c r="N69" s="5"/>
    </row>
    <row r="70" spans="1:14" ht="12" customHeight="1" x14ac:dyDescent="0.25">
      <c r="A70" s="6"/>
      <c r="B70" s="5" t="s">
        <v>64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5"/>
    </row>
    <row r="71" spans="1:14" ht="12" customHeight="1" x14ac:dyDescent="0.25">
      <c r="A71" s="6" t="s">
        <v>193</v>
      </c>
      <c r="B71" s="5"/>
      <c r="C71" s="9"/>
      <c r="D71" s="9"/>
      <c r="E71" s="9" t="s">
        <v>65</v>
      </c>
      <c r="F71" s="9"/>
      <c r="G71" s="9"/>
      <c r="H71" s="9"/>
      <c r="I71" s="9"/>
      <c r="J71" s="9"/>
      <c r="K71" s="9"/>
      <c r="L71" s="9"/>
      <c r="M71" s="9"/>
      <c r="N71" s="18" t="s">
        <v>250</v>
      </c>
    </row>
    <row r="72" spans="1:14" ht="12" customHeight="1" x14ac:dyDescent="0.25">
      <c r="A72" s="6"/>
      <c r="B72" s="5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5"/>
    </row>
    <row r="73" spans="1:14" ht="12" customHeight="1" x14ac:dyDescent="0.25">
      <c r="A73" s="6" t="s">
        <v>194</v>
      </c>
      <c r="B73" s="5" t="s">
        <v>67</v>
      </c>
      <c r="C73" s="9"/>
      <c r="D73" s="9" t="s">
        <v>69</v>
      </c>
      <c r="E73" s="9" t="s">
        <v>70</v>
      </c>
      <c r="F73" s="9">
        <v>6.3278999999999996</v>
      </c>
      <c r="G73" s="9">
        <v>4.36E-2</v>
      </c>
      <c r="H73" s="9"/>
      <c r="I73" s="9"/>
      <c r="J73" s="9"/>
      <c r="K73" s="9"/>
      <c r="L73" s="9"/>
      <c r="M73" s="9"/>
      <c r="N73" s="18"/>
    </row>
    <row r="74" spans="1:14" ht="12" customHeight="1" x14ac:dyDescent="0.25">
      <c r="A74" s="6"/>
      <c r="B74" s="5" t="s">
        <v>68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5"/>
    </row>
    <row r="75" spans="1:14" ht="12" customHeight="1" x14ac:dyDescent="0.25">
      <c r="A75" s="6" t="s">
        <v>195</v>
      </c>
      <c r="B75" s="5"/>
      <c r="C75" s="9"/>
      <c r="D75" s="9"/>
      <c r="E75" s="9" t="s">
        <v>70</v>
      </c>
      <c r="F75" s="9"/>
      <c r="G75" s="9"/>
      <c r="H75" s="9"/>
      <c r="I75" s="9"/>
      <c r="J75" s="9"/>
      <c r="K75" s="9"/>
      <c r="L75" s="9"/>
      <c r="M75" s="9"/>
      <c r="N75" s="18" t="s">
        <v>223</v>
      </c>
    </row>
    <row r="76" spans="1:14" ht="12" customHeight="1" x14ac:dyDescent="0.25">
      <c r="A76" s="6"/>
      <c r="B76" s="5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5"/>
    </row>
    <row r="77" spans="1:14" ht="12" customHeight="1" x14ac:dyDescent="0.25">
      <c r="A77" s="6" t="s">
        <v>196</v>
      </c>
      <c r="B77" s="5" t="s">
        <v>60</v>
      </c>
      <c r="C77" s="9"/>
      <c r="D77" s="9" t="s">
        <v>61</v>
      </c>
      <c r="E77" s="9" t="s">
        <v>71</v>
      </c>
      <c r="F77" s="14">
        <v>0.86</v>
      </c>
      <c r="G77" s="14">
        <v>9.5000000000000001E-2</v>
      </c>
      <c r="H77" s="9"/>
      <c r="I77" s="9"/>
      <c r="J77" s="9"/>
      <c r="K77" s="9"/>
      <c r="L77" s="9"/>
      <c r="M77" s="9"/>
      <c r="N77" s="18" t="s">
        <v>252</v>
      </c>
    </row>
    <row r="78" spans="1:14" ht="12" customHeight="1" x14ac:dyDescent="0.25">
      <c r="A78" s="6"/>
      <c r="B78" s="5" t="s">
        <v>24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18"/>
    </row>
    <row r="79" spans="1:14" ht="12" customHeight="1" x14ac:dyDescent="0.25">
      <c r="A79" s="6"/>
      <c r="B79" s="5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18"/>
    </row>
    <row r="80" spans="1:14" ht="12" customHeight="1" x14ac:dyDescent="0.25">
      <c r="A80" s="6" t="s">
        <v>197</v>
      </c>
      <c r="B80" s="5"/>
      <c r="C80" s="9"/>
      <c r="D80" s="9"/>
      <c r="E80" s="9" t="s">
        <v>71</v>
      </c>
      <c r="F80" s="14">
        <v>0.86</v>
      </c>
      <c r="G80" s="14">
        <v>9.5000000000000001E-2</v>
      </c>
      <c r="H80" s="9"/>
      <c r="I80" s="9"/>
      <c r="J80" s="9"/>
      <c r="K80" s="9"/>
      <c r="L80" s="9"/>
      <c r="M80" s="9"/>
      <c r="N80" s="18"/>
    </row>
    <row r="81" spans="1:14" ht="12" customHeight="1" x14ac:dyDescent="0.25">
      <c r="A81" s="6"/>
      <c r="B81" s="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5"/>
    </row>
    <row r="82" spans="1:14" ht="12" customHeight="1" x14ac:dyDescent="0.25">
      <c r="A82" s="6" t="s">
        <v>198</v>
      </c>
      <c r="B82" s="5"/>
      <c r="C82" s="9"/>
      <c r="D82" s="9"/>
      <c r="E82" s="9" t="s">
        <v>71</v>
      </c>
      <c r="F82" s="14"/>
      <c r="G82" s="14"/>
      <c r="H82" s="9"/>
      <c r="I82" s="9"/>
      <c r="J82" s="9"/>
      <c r="K82" s="9"/>
      <c r="L82" s="9"/>
      <c r="M82" s="9"/>
      <c r="N82" s="18" t="s">
        <v>264</v>
      </c>
    </row>
    <row r="83" spans="1:14" ht="12" customHeight="1" x14ac:dyDescent="0.25">
      <c r="A83" s="6"/>
      <c r="B83" s="5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5"/>
    </row>
    <row r="84" spans="1:14" ht="12" customHeight="1" x14ac:dyDescent="0.25">
      <c r="A84" s="6" t="s">
        <v>199</v>
      </c>
      <c r="B84" s="5"/>
      <c r="C84" s="9"/>
      <c r="D84" s="9"/>
      <c r="E84" s="9" t="s">
        <v>71</v>
      </c>
      <c r="F84" s="14"/>
      <c r="G84" s="14"/>
      <c r="H84" s="9"/>
      <c r="I84" s="9"/>
      <c r="J84" s="9"/>
      <c r="K84" s="9"/>
      <c r="L84" s="9"/>
      <c r="M84" s="9"/>
      <c r="N84" s="18" t="s">
        <v>223</v>
      </c>
    </row>
    <row r="85" spans="1:14" ht="12" customHeight="1" x14ac:dyDescent="0.25">
      <c r="A85" s="6"/>
      <c r="B85" s="5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5"/>
    </row>
    <row r="86" spans="1:14" ht="12" customHeight="1" x14ac:dyDescent="0.25">
      <c r="A86" s="6" t="s">
        <v>215</v>
      </c>
      <c r="B86" s="5" t="s">
        <v>72</v>
      </c>
      <c r="C86" s="9"/>
      <c r="D86" s="9" t="s">
        <v>73</v>
      </c>
      <c r="E86" s="9" t="s">
        <v>74</v>
      </c>
      <c r="F86" s="14">
        <v>0.59</v>
      </c>
      <c r="G86" s="9">
        <v>0.1198</v>
      </c>
      <c r="H86" s="9"/>
      <c r="I86" s="9"/>
      <c r="J86" s="9"/>
      <c r="K86" s="9"/>
      <c r="L86" s="9"/>
      <c r="M86" s="9"/>
      <c r="N86" s="18" t="s">
        <v>232</v>
      </c>
    </row>
    <row r="87" spans="1:14" ht="12" customHeight="1" x14ac:dyDescent="0.25">
      <c r="A87" s="6"/>
      <c r="B87" s="5" t="s">
        <v>24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18"/>
    </row>
    <row r="88" spans="1:14" ht="12" customHeight="1" x14ac:dyDescent="0.25">
      <c r="A88" s="6"/>
      <c r="B88" s="5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5"/>
    </row>
    <row r="89" spans="1:14" ht="12" customHeight="1" x14ac:dyDescent="0.25">
      <c r="A89" s="6" t="s">
        <v>216</v>
      </c>
      <c r="B89" s="5"/>
      <c r="C89" s="9"/>
      <c r="D89" s="9"/>
      <c r="E89" s="9" t="s">
        <v>74</v>
      </c>
      <c r="F89" s="9"/>
      <c r="G89" s="9"/>
      <c r="H89" s="9"/>
      <c r="I89" s="9"/>
      <c r="J89" s="9"/>
      <c r="K89" s="9"/>
      <c r="L89" s="9"/>
      <c r="M89" s="9"/>
      <c r="N89" s="18" t="s">
        <v>265</v>
      </c>
    </row>
    <row r="90" spans="1:14" ht="12" customHeight="1" x14ac:dyDescent="0.25">
      <c r="A90" s="6"/>
      <c r="B90" s="5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5"/>
    </row>
    <row r="91" spans="1:14" ht="12" customHeight="1" x14ac:dyDescent="0.25">
      <c r="A91" s="6" t="s">
        <v>217</v>
      </c>
      <c r="B91" s="5" t="s">
        <v>120</v>
      </c>
      <c r="C91" s="9"/>
      <c r="D91" s="9" t="s">
        <v>76</v>
      </c>
      <c r="E91" s="9" t="s">
        <v>75</v>
      </c>
      <c r="F91" s="9">
        <v>1.5555000000000001</v>
      </c>
      <c r="G91" s="14">
        <v>0</v>
      </c>
      <c r="H91" s="9"/>
      <c r="I91" s="9"/>
      <c r="J91" s="9"/>
      <c r="K91" s="9"/>
      <c r="L91" s="9"/>
      <c r="M91" s="9"/>
      <c r="N91" s="18" t="s">
        <v>261</v>
      </c>
    </row>
    <row r="92" spans="1:14" ht="12" customHeight="1" x14ac:dyDescent="0.25">
      <c r="A92" s="6"/>
      <c r="B92" s="5"/>
      <c r="C92" s="9"/>
      <c r="D92" s="9"/>
      <c r="E92" s="9"/>
      <c r="F92" s="9"/>
      <c r="G92" s="14"/>
      <c r="H92" s="9"/>
      <c r="I92" s="9"/>
      <c r="J92" s="9"/>
      <c r="K92" s="9"/>
      <c r="L92" s="9"/>
      <c r="M92" s="9"/>
      <c r="N92" s="5"/>
    </row>
    <row r="93" spans="1:14" ht="12" customHeight="1" x14ac:dyDescent="0.25">
      <c r="A93" s="6" t="s">
        <v>218</v>
      </c>
      <c r="B93" s="5"/>
      <c r="C93" s="9"/>
      <c r="D93" s="9"/>
      <c r="E93" s="9" t="s">
        <v>75</v>
      </c>
      <c r="F93" s="9">
        <v>1.5555000000000001</v>
      </c>
      <c r="G93" s="14">
        <v>0</v>
      </c>
      <c r="H93" s="9"/>
      <c r="I93" s="9"/>
      <c r="J93" s="9"/>
      <c r="K93" s="9"/>
      <c r="L93" s="9"/>
      <c r="M93" s="9"/>
      <c r="N93" s="18"/>
    </row>
    <row r="94" spans="1:14" ht="12" customHeight="1" x14ac:dyDescent="0.25">
      <c r="A94" s="6"/>
      <c r="B94" s="5"/>
      <c r="C94" s="9"/>
      <c r="D94" s="9"/>
      <c r="E94" s="9"/>
      <c r="F94" s="9"/>
      <c r="G94" s="14"/>
      <c r="H94" s="9"/>
      <c r="I94" s="9"/>
      <c r="J94" s="9"/>
      <c r="K94" s="9"/>
      <c r="L94" s="9"/>
      <c r="M94" s="9"/>
      <c r="N94" s="18"/>
    </row>
    <row r="95" spans="1:14" ht="12" customHeight="1" x14ac:dyDescent="0.25">
      <c r="A95" s="6" t="s">
        <v>200</v>
      </c>
      <c r="B95" s="5"/>
      <c r="C95" s="9"/>
      <c r="D95" s="9"/>
      <c r="E95" s="9" t="s">
        <v>75</v>
      </c>
      <c r="F95" s="9"/>
      <c r="G95" s="14"/>
      <c r="H95" s="9"/>
      <c r="I95" s="9"/>
      <c r="J95" s="9"/>
      <c r="K95" s="9"/>
      <c r="L95" s="9"/>
      <c r="M95" s="9"/>
      <c r="N95" s="18" t="s">
        <v>262</v>
      </c>
    </row>
    <row r="96" spans="1:14" ht="12" customHeight="1" x14ac:dyDescent="0.25">
      <c r="A96" s="6"/>
      <c r="B96" s="5"/>
      <c r="C96" s="9"/>
      <c r="D96" s="9"/>
      <c r="E96" s="9"/>
      <c r="F96" s="9"/>
      <c r="G96" s="14"/>
      <c r="H96" s="9"/>
      <c r="I96" s="9"/>
      <c r="J96" s="9"/>
      <c r="K96" s="9"/>
      <c r="L96" s="9"/>
      <c r="M96" s="9"/>
      <c r="N96" s="5"/>
    </row>
    <row r="97" spans="1:14" ht="12" customHeight="1" x14ac:dyDescent="0.25">
      <c r="A97" s="6" t="s">
        <v>201</v>
      </c>
      <c r="B97" s="5" t="s">
        <v>154</v>
      </c>
      <c r="C97" s="9"/>
      <c r="D97" s="9" t="s">
        <v>78</v>
      </c>
      <c r="E97" s="9" t="s">
        <v>77</v>
      </c>
      <c r="F97" s="9">
        <v>0.21540000000000001</v>
      </c>
      <c r="G97" s="14">
        <v>0</v>
      </c>
      <c r="H97" s="9"/>
      <c r="I97" s="9"/>
      <c r="J97" s="9"/>
      <c r="K97" s="9"/>
      <c r="L97" s="9"/>
      <c r="M97" s="9"/>
      <c r="N97" s="18"/>
    </row>
    <row r="98" spans="1:14" ht="12" customHeight="1" x14ac:dyDescent="0.25">
      <c r="A98" s="6"/>
      <c r="B98" s="5"/>
      <c r="C98" s="9"/>
      <c r="D98" s="9" t="s">
        <v>155</v>
      </c>
      <c r="E98" s="9" t="s">
        <v>79</v>
      </c>
      <c r="F98" s="14">
        <v>0.246</v>
      </c>
      <c r="G98" s="14">
        <v>0</v>
      </c>
      <c r="H98" s="9"/>
      <c r="I98" s="9"/>
      <c r="J98" s="9"/>
      <c r="K98" s="9"/>
      <c r="L98" s="9"/>
      <c r="M98" s="9"/>
      <c r="N98" s="5"/>
    </row>
    <row r="99" spans="1:14" ht="12" customHeight="1" x14ac:dyDescent="0.25">
      <c r="A99" s="6"/>
      <c r="B99" s="5"/>
      <c r="C99" s="9"/>
      <c r="D99" s="9" t="s">
        <v>155</v>
      </c>
      <c r="E99" s="9" t="s">
        <v>156</v>
      </c>
      <c r="F99" s="9" t="s">
        <v>157</v>
      </c>
      <c r="G99" s="14">
        <v>0</v>
      </c>
      <c r="H99" s="9"/>
      <c r="I99" s="9"/>
      <c r="J99" s="9"/>
      <c r="K99" s="9"/>
      <c r="L99" s="9"/>
      <c r="M99" s="9"/>
      <c r="N99" s="5"/>
    </row>
    <row r="100" spans="1:14" ht="12" customHeight="1" x14ac:dyDescent="0.25">
      <c r="A100" s="6"/>
      <c r="B100" s="15" t="s">
        <v>17</v>
      </c>
      <c r="C100" s="9"/>
      <c r="D100" s="9"/>
      <c r="E100" s="9"/>
      <c r="F100" s="9">
        <v>0.53480000000000005</v>
      </c>
      <c r="G100" s="14">
        <f>SUM(G97:G99)</f>
        <v>0</v>
      </c>
      <c r="H100" s="9"/>
      <c r="I100" s="9"/>
      <c r="J100" s="9"/>
      <c r="K100" s="9"/>
      <c r="L100" s="9"/>
      <c r="M100" s="9"/>
      <c r="N100" s="5"/>
    </row>
    <row r="101" spans="1:14" ht="12" customHeight="1" x14ac:dyDescent="0.25">
      <c r="A101" s="6"/>
      <c r="B101" s="5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5"/>
    </row>
    <row r="102" spans="1:14" ht="12" customHeight="1" x14ac:dyDescent="0.25">
      <c r="A102" s="6" t="s">
        <v>253</v>
      </c>
      <c r="B102" s="5"/>
      <c r="C102" s="9"/>
      <c r="D102" s="9"/>
      <c r="E102" s="9" t="s">
        <v>77</v>
      </c>
      <c r="F102" s="9"/>
      <c r="G102" s="14"/>
      <c r="H102" s="9"/>
      <c r="I102" s="9"/>
      <c r="J102" s="9"/>
      <c r="K102" s="9"/>
      <c r="L102" s="9"/>
      <c r="M102" s="9"/>
      <c r="N102" s="18" t="s">
        <v>224</v>
      </c>
    </row>
    <row r="103" spans="1:14" ht="12" customHeight="1" x14ac:dyDescent="0.25">
      <c r="A103" s="6" t="s">
        <v>254</v>
      </c>
      <c r="B103" s="5"/>
      <c r="C103" s="9"/>
      <c r="D103" s="9"/>
      <c r="E103" s="9" t="s">
        <v>79</v>
      </c>
      <c r="F103" s="14"/>
      <c r="G103" s="14"/>
      <c r="H103" s="9"/>
      <c r="I103" s="9"/>
      <c r="J103" s="9"/>
      <c r="K103" s="9"/>
      <c r="L103" s="9"/>
      <c r="M103" s="9"/>
      <c r="N103" s="18" t="s">
        <v>224</v>
      </c>
    </row>
    <row r="104" spans="1:14" ht="12" customHeight="1" x14ac:dyDescent="0.25">
      <c r="A104" s="6"/>
      <c r="B104" s="15" t="s">
        <v>17</v>
      </c>
      <c r="C104" s="9"/>
      <c r="D104" s="9"/>
      <c r="E104" s="9"/>
      <c r="F104" s="14"/>
      <c r="G104" s="14"/>
      <c r="H104" s="9"/>
      <c r="I104" s="9"/>
      <c r="J104" s="9"/>
      <c r="K104" s="9"/>
      <c r="L104" s="9"/>
      <c r="M104" s="9"/>
      <c r="N104" s="5"/>
    </row>
    <row r="105" spans="1:14" ht="12" customHeight="1" x14ac:dyDescent="0.25">
      <c r="A105" s="6"/>
      <c r="B105" s="5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5"/>
    </row>
    <row r="106" spans="1:14" ht="12" customHeight="1" x14ac:dyDescent="0.25">
      <c r="A106" s="6" t="s">
        <v>202</v>
      </c>
      <c r="B106" s="5" t="s">
        <v>256</v>
      </c>
      <c r="C106" s="9"/>
      <c r="D106" s="9" t="s">
        <v>81</v>
      </c>
      <c r="E106" s="9" t="s">
        <v>82</v>
      </c>
      <c r="F106" s="9">
        <v>1.1786000000000001</v>
      </c>
      <c r="G106" s="14">
        <v>0</v>
      </c>
      <c r="H106" s="9"/>
      <c r="I106" s="9"/>
      <c r="J106" s="9"/>
      <c r="K106" s="9"/>
      <c r="L106" s="9"/>
      <c r="M106" s="9"/>
      <c r="N106" s="18"/>
    </row>
    <row r="107" spans="1:14" ht="12" customHeight="1" x14ac:dyDescent="0.25">
      <c r="A107" s="6"/>
      <c r="B107" s="5" t="s">
        <v>255</v>
      </c>
      <c r="C107" s="9"/>
      <c r="D107" s="9"/>
      <c r="E107" s="9"/>
      <c r="F107" s="9"/>
      <c r="G107" s="14"/>
      <c r="H107" s="9"/>
      <c r="I107" s="9"/>
      <c r="J107" s="9"/>
      <c r="K107" s="9"/>
      <c r="L107" s="9"/>
      <c r="M107" s="9"/>
      <c r="N107" s="5"/>
    </row>
    <row r="108" spans="1:14" ht="12" customHeight="1" x14ac:dyDescent="0.25">
      <c r="A108" s="6" t="s">
        <v>203</v>
      </c>
      <c r="B108" s="5"/>
      <c r="C108" s="9"/>
      <c r="D108" s="9"/>
      <c r="E108" s="9" t="s">
        <v>82</v>
      </c>
      <c r="F108" s="9"/>
      <c r="G108" s="14"/>
      <c r="H108" s="9"/>
      <c r="I108" s="9"/>
      <c r="J108" s="9"/>
      <c r="K108" s="9"/>
      <c r="L108" s="9"/>
      <c r="M108" s="9"/>
      <c r="N108" s="18" t="s">
        <v>263</v>
      </c>
    </row>
    <row r="109" spans="1:14" ht="12" customHeight="1" x14ac:dyDescent="0.25">
      <c r="A109" s="6"/>
      <c r="B109" s="5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5"/>
    </row>
    <row r="110" spans="1:14" ht="12" customHeight="1" x14ac:dyDescent="0.25">
      <c r="A110" s="6" t="s">
        <v>80</v>
      </c>
      <c r="B110" s="5" t="s">
        <v>158</v>
      </c>
      <c r="C110" s="9"/>
      <c r="D110" s="9" t="s">
        <v>84</v>
      </c>
      <c r="E110" s="9" t="s">
        <v>85</v>
      </c>
      <c r="F110" s="14">
        <v>1.3919999999999999</v>
      </c>
      <c r="G110" s="14">
        <v>0</v>
      </c>
      <c r="H110" s="9"/>
      <c r="I110" s="9"/>
      <c r="J110" s="9"/>
      <c r="K110" s="9"/>
      <c r="L110" s="9"/>
      <c r="M110" s="9"/>
      <c r="N110" s="18" t="s">
        <v>260</v>
      </c>
    </row>
    <row r="111" spans="1:14" ht="12" customHeight="1" x14ac:dyDescent="0.25">
      <c r="A111" s="6"/>
      <c r="B111" s="5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18"/>
    </row>
    <row r="112" spans="1:14" ht="12" customHeight="1" x14ac:dyDescent="0.25">
      <c r="A112" s="6" t="s">
        <v>83</v>
      </c>
      <c r="B112" s="5" t="s">
        <v>86</v>
      </c>
      <c r="C112" s="9"/>
      <c r="D112" s="9" t="s">
        <v>87</v>
      </c>
      <c r="E112" s="9" t="s">
        <v>88</v>
      </c>
      <c r="F112" s="9">
        <v>0.86860000000000004</v>
      </c>
      <c r="G112" s="14">
        <v>0</v>
      </c>
      <c r="H112" s="9"/>
      <c r="I112" s="9"/>
      <c r="J112" s="9"/>
      <c r="K112" s="9"/>
      <c r="L112" s="9"/>
      <c r="M112" s="9"/>
      <c r="N112" s="18" t="s">
        <v>260</v>
      </c>
    </row>
    <row r="113" spans="1:14" ht="12" customHeight="1" x14ac:dyDescent="0.25">
      <c r="A113" s="6"/>
      <c r="B113" s="5"/>
      <c r="C113" s="9"/>
      <c r="D113" s="9"/>
      <c r="E113" s="9"/>
      <c r="F113" s="9"/>
      <c r="G113" s="14"/>
      <c r="H113" s="9"/>
      <c r="I113" s="9"/>
      <c r="J113" s="9"/>
      <c r="K113" s="9"/>
      <c r="L113" s="9"/>
      <c r="M113" s="9"/>
      <c r="N113" s="18"/>
    </row>
    <row r="114" spans="1:14" ht="12" customHeight="1" x14ac:dyDescent="0.25">
      <c r="A114" s="6"/>
      <c r="B114" s="5"/>
      <c r="C114" s="9"/>
      <c r="D114" s="9"/>
      <c r="E114" s="9"/>
      <c r="F114" s="9"/>
      <c r="G114" s="14"/>
      <c r="H114" s="9"/>
      <c r="I114" s="9"/>
      <c r="J114" s="9"/>
      <c r="K114" s="9"/>
      <c r="L114" s="9"/>
      <c r="M114" s="9"/>
      <c r="N114" s="18"/>
    </row>
    <row r="115" spans="1:14" ht="12" customHeight="1" x14ac:dyDescent="0.25">
      <c r="A115" s="6"/>
      <c r="B115" s="5"/>
      <c r="C115" s="9"/>
      <c r="D115" s="9" t="s">
        <v>87</v>
      </c>
      <c r="E115" s="9" t="s">
        <v>89</v>
      </c>
      <c r="F115" s="9">
        <v>1.2747999999999999</v>
      </c>
      <c r="G115" s="14">
        <v>0</v>
      </c>
      <c r="H115" s="9"/>
      <c r="I115" s="9"/>
      <c r="J115" s="9"/>
      <c r="K115" s="9"/>
      <c r="L115" s="9"/>
      <c r="M115" s="9"/>
      <c r="N115" s="18" t="s">
        <v>260</v>
      </c>
    </row>
    <row r="116" spans="1:14" ht="12" customHeight="1" x14ac:dyDescent="0.25">
      <c r="A116" s="6" t="s">
        <v>169</v>
      </c>
      <c r="B116" s="5" t="s">
        <v>168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18"/>
    </row>
    <row r="117" spans="1:14" ht="12" customHeight="1" x14ac:dyDescent="0.25">
      <c r="A117" s="6"/>
      <c r="B117" s="5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18"/>
    </row>
    <row r="118" spans="1:14" ht="12" customHeight="1" x14ac:dyDescent="0.25">
      <c r="A118" s="6" t="s">
        <v>170</v>
      </c>
      <c r="B118" s="5" t="s">
        <v>114</v>
      </c>
      <c r="C118" s="9"/>
      <c r="D118" s="9" t="s">
        <v>135</v>
      </c>
      <c r="E118" s="9" t="s">
        <v>115</v>
      </c>
      <c r="F118" s="14">
        <v>25</v>
      </c>
      <c r="G118" s="9">
        <v>0.44629999999999997</v>
      </c>
      <c r="H118" s="9"/>
      <c r="I118" s="9"/>
      <c r="J118" s="9"/>
      <c r="K118" s="9"/>
      <c r="L118" s="9"/>
      <c r="M118" s="9"/>
      <c r="N118" s="18" t="s">
        <v>260</v>
      </c>
    </row>
    <row r="119" spans="1:14" ht="12" customHeight="1" x14ac:dyDescent="0.25">
      <c r="A119" s="6"/>
      <c r="B119" s="5"/>
      <c r="C119" s="9"/>
      <c r="D119" s="9" t="s">
        <v>136</v>
      </c>
      <c r="E119" s="9" t="s">
        <v>116</v>
      </c>
      <c r="F119" s="14">
        <v>40</v>
      </c>
      <c r="G119" s="9">
        <v>0.55349999999999999</v>
      </c>
      <c r="H119" s="9"/>
      <c r="I119" s="9"/>
      <c r="J119" s="9"/>
      <c r="K119" s="9"/>
      <c r="L119" s="9"/>
      <c r="M119" s="9"/>
      <c r="N119" s="18" t="s">
        <v>260</v>
      </c>
    </row>
    <row r="120" spans="1:14" ht="12" customHeight="1" x14ac:dyDescent="0.25">
      <c r="A120" s="6"/>
      <c r="B120" s="5"/>
      <c r="C120" s="9"/>
      <c r="D120" s="9"/>
      <c r="E120" s="9" t="s">
        <v>171</v>
      </c>
      <c r="F120" s="14">
        <v>46.792999999999999</v>
      </c>
      <c r="G120" s="9">
        <v>2.0989</v>
      </c>
      <c r="H120" s="9"/>
      <c r="I120" s="9"/>
      <c r="J120" s="9"/>
      <c r="K120" s="9"/>
      <c r="L120" s="9"/>
      <c r="M120" s="9"/>
      <c r="N120" s="18" t="s">
        <v>260</v>
      </c>
    </row>
    <row r="121" spans="1:14" ht="12" customHeight="1" x14ac:dyDescent="0.25">
      <c r="A121" s="6"/>
      <c r="B121" s="5"/>
      <c r="C121" s="9"/>
      <c r="D121" s="9"/>
      <c r="E121" s="9"/>
      <c r="F121" s="14"/>
      <c r="G121" s="9"/>
      <c r="H121" s="9"/>
      <c r="I121" s="9"/>
      <c r="J121" s="9"/>
      <c r="K121" s="9"/>
      <c r="L121" s="9"/>
      <c r="M121" s="9"/>
      <c r="N121" s="18"/>
    </row>
    <row r="122" spans="1:14" ht="12" customHeight="1" x14ac:dyDescent="0.25">
      <c r="A122" s="6" t="s">
        <v>90</v>
      </c>
      <c r="B122" s="5" t="s">
        <v>117</v>
      </c>
      <c r="C122" s="9"/>
      <c r="D122" s="9" t="s">
        <v>118</v>
      </c>
      <c r="E122" s="9" t="s">
        <v>119</v>
      </c>
      <c r="F122" s="14">
        <v>2.2467999999999999</v>
      </c>
      <c r="G122" s="14">
        <v>0</v>
      </c>
      <c r="H122" s="9"/>
      <c r="I122" s="9"/>
      <c r="J122" s="9"/>
      <c r="K122" s="9"/>
      <c r="L122" s="9"/>
      <c r="M122" s="9"/>
      <c r="N122" s="18" t="s">
        <v>260</v>
      </c>
    </row>
    <row r="123" spans="1:14" ht="12" customHeight="1" x14ac:dyDescent="0.25">
      <c r="A123" s="6"/>
      <c r="B123" s="5"/>
      <c r="C123" s="9"/>
      <c r="D123" s="9"/>
      <c r="E123" s="9"/>
      <c r="F123" s="14"/>
      <c r="G123" s="9"/>
      <c r="H123" s="9"/>
      <c r="I123" s="9"/>
      <c r="J123" s="9"/>
      <c r="K123" s="9"/>
      <c r="L123" s="9"/>
      <c r="M123" s="9"/>
      <c r="N123" s="5"/>
    </row>
    <row r="124" spans="1:14" ht="12" customHeight="1" x14ac:dyDescent="0.25">
      <c r="A124" s="6" t="s">
        <v>204</v>
      </c>
      <c r="B124" s="5" t="s">
        <v>133</v>
      </c>
      <c r="C124" s="9"/>
      <c r="D124" s="9" t="s">
        <v>112</v>
      </c>
      <c r="E124" s="9" t="s">
        <v>113</v>
      </c>
      <c r="F124" s="14">
        <v>8.3579000000000008</v>
      </c>
      <c r="G124" s="14">
        <v>0</v>
      </c>
      <c r="H124" s="9"/>
      <c r="I124" s="9"/>
      <c r="J124" s="9"/>
      <c r="K124" s="9"/>
      <c r="L124" s="9"/>
      <c r="M124" s="9"/>
      <c r="N124" s="18"/>
    </row>
    <row r="125" spans="1:14" ht="12" customHeight="1" x14ac:dyDescent="0.25">
      <c r="A125" s="6"/>
      <c r="B125" s="5" t="s">
        <v>134</v>
      </c>
      <c r="C125" s="9"/>
      <c r="D125" s="9"/>
      <c r="E125" s="9"/>
      <c r="F125" s="14"/>
      <c r="G125" s="9"/>
      <c r="H125" s="9"/>
      <c r="I125" s="9"/>
      <c r="J125" s="9"/>
      <c r="K125" s="9"/>
      <c r="L125" s="9"/>
      <c r="M125" s="9"/>
      <c r="N125" s="5"/>
    </row>
    <row r="126" spans="1:14" ht="12" customHeight="1" x14ac:dyDescent="0.25">
      <c r="A126" s="6" t="s">
        <v>205</v>
      </c>
      <c r="B126" s="5"/>
      <c r="C126" s="9"/>
      <c r="D126" s="9"/>
      <c r="E126" s="9" t="s">
        <v>113</v>
      </c>
      <c r="F126" s="14"/>
      <c r="G126" s="14"/>
      <c r="H126" s="9"/>
      <c r="I126" s="9"/>
      <c r="J126" s="9"/>
      <c r="K126" s="9"/>
      <c r="L126" s="9"/>
      <c r="M126" s="9"/>
      <c r="N126" s="18" t="s">
        <v>257</v>
      </c>
    </row>
    <row r="127" spans="1:14" ht="12" customHeight="1" x14ac:dyDescent="0.25">
      <c r="A127" s="6"/>
      <c r="B127" s="5"/>
      <c r="C127" s="9"/>
      <c r="D127" s="9"/>
      <c r="E127" s="9"/>
      <c r="F127" s="14"/>
      <c r="G127" s="9"/>
      <c r="H127" s="9"/>
      <c r="I127" s="9"/>
      <c r="J127" s="9"/>
      <c r="K127" s="9"/>
      <c r="L127" s="9"/>
      <c r="M127" s="9"/>
      <c r="N127" s="5"/>
    </row>
    <row r="128" spans="1:14" ht="12" customHeight="1" x14ac:dyDescent="0.25">
      <c r="A128" s="6" t="s">
        <v>95</v>
      </c>
      <c r="B128" s="5" t="s">
        <v>172</v>
      </c>
      <c r="C128" s="9"/>
      <c r="D128" s="9" t="s">
        <v>132</v>
      </c>
      <c r="E128" s="9" t="s">
        <v>110</v>
      </c>
      <c r="F128" s="14">
        <v>4.7817999999999996</v>
      </c>
      <c r="G128" s="9">
        <v>0.3695</v>
      </c>
      <c r="H128" s="9"/>
      <c r="I128" s="9"/>
      <c r="J128" s="9"/>
      <c r="K128" s="9"/>
      <c r="L128" s="9"/>
      <c r="M128" s="9"/>
      <c r="N128" s="18" t="s">
        <v>260</v>
      </c>
    </row>
    <row r="130" spans="1:14" ht="12" customHeight="1" x14ac:dyDescent="0.25">
      <c r="A130" s="6" t="s">
        <v>98</v>
      </c>
      <c r="B130" s="5" t="s">
        <v>173</v>
      </c>
      <c r="C130" s="9"/>
      <c r="D130" s="9"/>
      <c r="E130" s="9" t="s">
        <v>174</v>
      </c>
      <c r="F130" s="14"/>
      <c r="G130" s="9"/>
      <c r="H130" s="9"/>
      <c r="I130" s="9"/>
      <c r="J130" s="9"/>
      <c r="K130" s="9"/>
      <c r="L130" s="9"/>
      <c r="M130" s="9"/>
      <c r="N130" s="17" t="s">
        <v>258</v>
      </c>
    </row>
    <row r="131" spans="1:14" ht="12" customHeight="1" x14ac:dyDescent="0.25">
      <c r="A131" s="6"/>
      <c r="B131" s="5"/>
      <c r="C131" s="9"/>
      <c r="D131" s="9"/>
      <c r="E131" s="9" t="s">
        <v>175</v>
      </c>
      <c r="F131" s="14"/>
      <c r="G131" s="9"/>
      <c r="H131" s="9"/>
      <c r="I131" s="9"/>
      <c r="J131" s="9"/>
      <c r="K131" s="9"/>
      <c r="L131" s="9"/>
      <c r="M131" s="9"/>
      <c r="N131" s="5"/>
    </row>
    <row r="132" spans="1:14" ht="12" customHeight="1" x14ac:dyDescent="0.25">
      <c r="A132" s="6"/>
      <c r="B132" s="5"/>
      <c r="C132" s="9"/>
      <c r="D132" s="9"/>
      <c r="E132" s="9"/>
      <c r="F132" s="14"/>
      <c r="G132" s="9"/>
      <c r="H132" s="9"/>
      <c r="I132" s="9"/>
      <c r="J132" s="9"/>
      <c r="K132" s="9"/>
      <c r="L132" s="9"/>
      <c r="M132" s="9"/>
      <c r="N132" s="5"/>
    </row>
    <row r="133" spans="1:14" ht="12" customHeight="1" x14ac:dyDescent="0.25">
      <c r="A133" s="6" t="s">
        <v>206</v>
      </c>
      <c r="B133" s="5" t="s">
        <v>176</v>
      </c>
      <c r="C133" s="9"/>
      <c r="D133" s="9" t="s">
        <v>107</v>
      </c>
      <c r="E133" s="9" t="s">
        <v>108</v>
      </c>
      <c r="F133" s="14">
        <v>5.4644000000000004</v>
      </c>
      <c r="G133" s="14">
        <v>0</v>
      </c>
      <c r="H133" s="9"/>
      <c r="I133" s="9"/>
      <c r="J133" s="9"/>
      <c r="K133" s="9"/>
      <c r="L133" s="9"/>
      <c r="M133" s="9"/>
      <c r="N133" s="18"/>
    </row>
    <row r="134" spans="1:14" ht="12" customHeight="1" x14ac:dyDescent="0.25">
      <c r="A134" s="6"/>
      <c r="B134" s="5"/>
      <c r="C134" s="9"/>
      <c r="D134" s="9"/>
      <c r="E134" s="9"/>
      <c r="F134" s="14"/>
      <c r="G134" s="9"/>
      <c r="H134" s="9"/>
      <c r="I134" s="9"/>
      <c r="J134" s="9"/>
      <c r="K134" s="9"/>
      <c r="L134" s="9"/>
      <c r="M134" s="9"/>
      <c r="N134" s="5"/>
    </row>
    <row r="135" spans="1:14" ht="12" customHeight="1" x14ac:dyDescent="0.25">
      <c r="A135" s="6" t="s">
        <v>102</v>
      </c>
      <c r="B135" s="5" t="s">
        <v>131</v>
      </c>
      <c r="C135" s="9"/>
      <c r="D135" s="9" t="s">
        <v>101</v>
      </c>
      <c r="E135" s="9" t="s">
        <v>105</v>
      </c>
      <c r="F135" s="14">
        <v>11.241400000000001</v>
      </c>
      <c r="G135" s="9">
        <v>3.15E-2</v>
      </c>
      <c r="H135" s="9"/>
      <c r="I135" s="9"/>
      <c r="J135" s="9"/>
      <c r="K135" s="9"/>
      <c r="L135" s="9"/>
      <c r="M135" s="9"/>
      <c r="N135" s="18" t="s">
        <v>260</v>
      </c>
    </row>
    <row r="136" spans="1:14" ht="12" customHeight="1" x14ac:dyDescent="0.25">
      <c r="A136" s="6"/>
      <c r="B136" s="5" t="s">
        <v>122</v>
      </c>
      <c r="C136" s="9"/>
      <c r="D136" s="9" t="s">
        <v>101</v>
      </c>
      <c r="E136" s="9" t="s">
        <v>106</v>
      </c>
      <c r="F136" s="14">
        <v>16.293399999999998</v>
      </c>
      <c r="G136" s="9">
        <v>0.12130000000000001</v>
      </c>
      <c r="H136" s="9"/>
      <c r="I136" s="9"/>
      <c r="J136" s="9"/>
      <c r="K136" s="9"/>
      <c r="L136" s="9"/>
      <c r="M136" s="9"/>
      <c r="N136" s="18" t="s">
        <v>260</v>
      </c>
    </row>
    <row r="137" spans="1:14" ht="12" customHeight="1" x14ac:dyDescent="0.25">
      <c r="A137" s="6"/>
      <c r="B137" s="5"/>
      <c r="C137" s="9"/>
      <c r="D137" s="9"/>
      <c r="E137" s="9"/>
      <c r="F137" s="14"/>
      <c r="G137" s="9"/>
      <c r="H137" s="9"/>
      <c r="I137" s="9"/>
      <c r="J137" s="9"/>
      <c r="K137" s="9"/>
      <c r="L137" s="9"/>
      <c r="M137" s="9"/>
      <c r="N137" s="5"/>
    </row>
    <row r="138" spans="1:14" ht="12" customHeight="1" x14ac:dyDescent="0.25">
      <c r="A138" s="6" t="s">
        <v>207</v>
      </c>
      <c r="B138" s="5" t="s">
        <v>123</v>
      </c>
      <c r="C138" s="9"/>
      <c r="D138" s="9" t="s">
        <v>100</v>
      </c>
      <c r="E138" s="9" t="s">
        <v>99</v>
      </c>
      <c r="F138" s="14">
        <v>2.3462999999999998</v>
      </c>
      <c r="G138" s="9">
        <v>0.2283</v>
      </c>
      <c r="H138" s="9"/>
      <c r="I138" s="9"/>
      <c r="J138" s="9"/>
      <c r="K138" s="9"/>
      <c r="L138" s="9"/>
      <c r="M138" s="9"/>
      <c r="N138" s="18"/>
    </row>
    <row r="139" spans="1:14" ht="12" customHeight="1" x14ac:dyDescent="0.25">
      <c r="A139" s="6"/>
      <c r="B139" s="5" t="s">
        <v>124</v>
      </c>
      <c r="C139" s="9"/>
      <c r="D139" s="9"/>
      <c r="E139" s="9"/>
      <c r="F139" s="14"/>
      <c r="G139" s="9"/>
      <c r="H139" s="9"/>
      <c r="I139" s="9"/>
      <c r="J139" s="9"/>
      <c r="K139" s="9"/>
      <c r="L139" s="9"/>
      <c r="M139" s="9"/>
      <c r="N139" s="5"/>
    </row>
    <row r="140" spans="1:14" ht="12" customHeight="1" x14ac:dyDescent="0.25">
      <c r="A140" s="6"/>
      <c r="B140" s="5"/>
      <c r="C140" s="9"/>
      <c r="D140" s="9"/>
      <c r="E140" s="9"/>
      <c r="F140" s="14"/>
      <c r="G140" s="9"/>
      <c r="H140" s="9"/>
      <c r="I140" s="9"/>
      <c r="J140" s="9"/>
      <c r="K140" s="9"/>
      <c r="L140" s="9"/>
      <c r="M140" s="9"/>
      <c r="N140" s="5"/>
    </row>
    <row r="141" spans="1:14" ht="12" customHeight="1" x14ac:dyDescent="0.25">
      <c r="A141" s="6" t="s">
        <v>109</v>
      </c>
      <c r="B141" s="5" t="s">
        <v>128</v>
      </c>
      <c r="C141" s="9"/>
      <c r="D141" s="9" t="s">
        <v>103</v>
      </c>
      <c r="E141" s="9" t="s">
        <v>104</v>
      </c>
      <c r="F141" s="14">
        <v>0.95709999999999995</v>
      </c>
      <c r="G141" s="9">
        <v>0.20780000000000001</v>
      </c>
      <c r="H141" s="9"/>
      <c r="I141" s="9"/>
      <c r="J141" s="9"/>
      <c r="K141" s="9"/>
      <c r="L141" s="9"/>
      <c r="M141" s="9"/>
      <c r="N141" s="18" t="s">
        <v>260</v>
      </c>
    </row>
    <row r="142" spans="1:14" ht="12" customHeight="1" x14ac:dyDescent="0.25">
      <c r="A142" s="6"/>
      <c r="B142" s="5" t="s">
        <v>129</v>
      </c>
      <c r="C142" s="9"/>
      <c r="D142" s="9"/>
      <c r="E142" s="9"/>
      <c r="F142" s="14"/>
      <c r="G142" s="9"/>
      <c r="H142" s="9"/>
      <c r="I142" s="9"/>
      <c r="J142" s="9"/>
      <c r="K142" s="9"/>
      <c r="L142" s="9"/>
      <c r="M142" s="9"/>
      <c r="N142" s="5"/>
    </row>
    <row r="143" spans="1:14" ht="12" customHeight="1" x14ac:dyDescent="0.25">
      <c r="A143" s="6"/>
      <c r="B143" s="5"/>
      <c r="C143" s="9"/>
      <c r="D143" s="9"/>
      <c r="E143" s="9"/>
      <c r="F143" s="14"/>
      <c r="G143" s="9"/>
      <c r="H143" s="9"/>
      <c r="I143" s="9"/>
      <c r="J143" s="9"/>
      <c r="K143" s="9"/>
      <c r="L143" s="9"/>
      <c r="M143" s="9"/>
      <c r="N143" s="5"/>
    </row>
    <row r="144" spans="1:14" ht="12" customHeight="1" x14ac:dyDescent="0.25">
      <c r="A144" s="6" t="s">
        <v>111</v>
      </c>
      <c r="B144" s="5" t="s">
        <v>130</v>
      </c>
      <c r="C144" s="9"/>
      <c r="D144" s="9" t="s">
        <v>93</v>
      </c>
      <c r="E144" s="9" t="s">
        <v>94</v>
      </c>
      <c r="F144" s="14">
        <v>2.6265999999999998</v>
      </c>
      <c r="G144" s="9">
        <v>3.15E-2</v>
      </c>
      <c r="H144" s="9"/>
      <c r="I144" s="9"/>
      <c r="J144" s="9"/>
      <c r="K144" s="9"/>
      <c r="L144" s="9"/>
      <c r="M144" s="9"/>
      <c r="N144" s="18" t="s">
        <v>259</v>
      </c>
    </row>
    <row r="146" spans="1:14" ht="12" customHeight="1" x14ac:dyDescent="0.25">
      <c r="A146" s="6" t="s">
        <v>219</v>
      </c>
      <c r="B146" s="5" t="s">
        <v>121</v>
      </c>
      <c r="C146" s="9"/>
      <c r="D146" s="9" t="s">
        <v>96</v>
      </c>
      <c r="E146" s="9" t="s">
        <v>97</v>
      </c>
      <c r="F146" s="14">
        <v>2.7648000000000001</v>
      </c>
      <c r="G146" s="9">
        <v>4.2099999999999999E-2</v>
      </c>
      <c r="H146" s="9"/>
      <c r="I146" s="9"/>
      <c r="J146" s="9"/>
      <c r="K146" s="9"/>
      <c r="L146" s="9"/>
      <c r="M146" s="9"/>
      <c r="N146" s="18"/>
    </row>
    <row r="147" spans="1:14" ht="12" customHeight="1" x14ac:dyDescent="0.25">
      <c r="A147" s="6"/>
      <c r="B147" s="5" t="s">
        <v>122</v>
      </c>
      <c r="C147" s="9"/>
      <c r="D147" s="9"/>
      <c r="E147" s="9"/>
      <c r="F147" s="14"/>
      <c r="G147" s="9"/>
      <c r="H147" s="9"/>
      <c r="I147" s="9"/>
      <c r="J147" s="9"/>
      <c r="K147" s="9"/>
      <c r="L147" s="9"/>
      <c r="M147" s="9"/>
      <c r="N147" s="5"/>
    </row>
    <row r="148" spans="1:14" ht="12" customHeight="1" x14ac:dyDescent="0.25">
      <c r="A148" s="6"/>
      <c r="B148" s="5"/>
      <c r="C148" s="9"/>
      <c r="D148" s="9"/>
      <c r="E148" s="9"/>
      <c r="F148" s="14"/>
      <c r="G148" s="9"/>
      <c r="H148" s="9"/>
      <c r="I148" s="9"/>
      <c r="J148" s="9"/>
      <c r="K148" s="9"/>
      <c r="L148" s="9"/>
      <c r="M148" s="9"/>
      <c r="N148" s="5"/>
    </row>
    <row r="149" spans="1:14" ht="12" customHeight="1" x14ac:dyDescent="0.25">
      <c r="A149" s="6" t="s">
        <v>220</v>
      </c>
      <c r="B149" s="5"/>
      <c r="C149" s="9"/>
      <c r="D149" s="9"/>
      <c r="E149" s="9" t="s">
        <v>97</v>
      </c>
      <c r="F149" s="14">
        <v>2.7648000000000001</v>
      </c>
      <c r="G149" s="9">
        <v>4.2099999999999999E-2</v>
      </c>
      <c r="H149" s="9"/>
      <c r="I149" s="9"/>
      <c r="J149" s="9"/>
      <c r="K149" s="9"/>
      <c r="L149" s="9"/>
      <c r="M149" s="9"/>
      <c r="N149" s="18"/>
    </row>
    <row r="150" spans="1:14" ht="12" customHeight="1" x14ac:dyDescent="0.25">
      <c r="A150" s="6"/>
      <c r="B150" s="5"/>
      <c r="C150" s="9"/>
      <c r="D150" s="9"/>
      <c r="E150" s="9"/>
      <c r="F150" s="14"/>
      <c r="G150" s="9"/>
      <c r="H150" s="9"/>
      <c r="I150" s="9"/>
      <c r="J150" s="9"/>
      <c r="K150" s="9"/>
      <c r="L150" s="9"/>
      <c r="M150" s="9"/>
      <c r="N150" s="5"/>
    </row>
    <row r="151" spans="1:14" ht="12" customHeight="1" x14ac:dyDescent="0.25">
      <c r="A151" s="6" t="s">
        <v>221</v>
      </c>
      <c r="B151" s="5" t="s">
        <v>125</v>
      </c>
      <c r="C151" s="9"/>
      <c r="D151" s="9" t="s">
        <v>91</v>
      </c>
      <c r="E151" s="9" t="s">
        <v>92</v>
      </c>
      <c r="F151" s="14">
        <v>3.9918999999999998</v>
      </c>
      <c r="G151" s="14">
        <v>0</v>
      </c>
      <c r="H151" s="9"/>
      <c r="I151" s="9"/>
      <c r="J151" s="9"/>
      <c r="K151" s="9"/>
      <c r="L151" s="9"/>
      <c r="M151" s="9"/>
      <c r="N151" s="18"/>
    </row>
    <row r="152" spans="1:14" ht="12" customHeight="1" x14ac:dyDescent="0.25">
      <c r="A152" s="6"/>
      <c r="B152" s="5" t="s">
        <v>126</v>
      </c>
      <c r="C152" s="9"/>
      <c r="D152" s="9"/>
      <c r="E152" s="9"/>
      <c r="F152" s="14"/>
      <c r="G152" s="9"/>
      <c r="H152" s="9"/>
      <c r="I152" s="9"/>
      <c r="J152" s="9"/>
      <c r="K152" s="9"/>
      <c r="L152" s="9"/>
      <c r="M152" s="9"/>
      <c r="N152" s="5"/>
    </row>
    <row r="153" spans="1:14" ht="12" customHeight="1" x14ac:dyDescent="0.25">
      <c r="A153" s="6"/>
      <c r="B153" s="5" t="s">
        <v>127</v>
      </c>
      <c r="C153" s="9"/>
      <c r="D153" s="9"/>
      <c r="E153" s="9"/>
      <c r="F153" s="14"/>
      <c r="G153" s="9"/>
      <c r="H153" s="9"/>
      <c r="I153" s="9"/>
      <c r="J153" s="9"/>
      <c r="K153" s="9"/>
      <c r="L153" s="9"/>
      <c r="M153" s="9"/>
      <c r="N153" s="5"/>
    </row>
    <row r="154" spans="1:14" ht="12" customHeight="1" x14ac:dyDescent="0.25">
      <c r="A154" s="6"/>
      <c r="B154" s="5"/>
      <c r="C154" s="9"/>
      <c r="D154" s="9"/>
      <c r="E154" s="9"/>
      <c r="F154" s="14"/>
      <c r="G154" s="9"/>
      <c r="H154" s="9"/>
      <c r="I154" s="9"/>
      <c r="J154" s="9"/>
      <c r="K154" s="9"/>
      <c r="L154" s="9"/>
      <c r="M154" s="9"/>
      <c r="N154" s="5"/>
    </row>
    <row r="155" spans="1:14" ht="12" customHeight="1" x14ac:dyDescent="0.25">
      <c r="A155" s="6" t="s">
        <v>208</v>
      </c>
      <c r="B155" s="5" t="s">
        <v>137</v>
      </c>
      <c r="C155" s="9"/>
      <c r="D155" s="9" t="s">
        <v>138</v>
      </c>
      <c r="E155" s="9" t="s">
        <v>139</v>
      </c>
      <c r="F155" s="14">
        <v>0.22040000000000001</v>
      </c>
      <c r="G155" s="14">
        <v>0</v>
      </c>
      <c r="H155" s="9"/>
      <c r="I155" s="9"/>
      <c r="J155" s="9"/>
      <c r="K155" s="9"/>
      <c r="L155" s="9"/>
      <c r="M155" s="9"/>
      <c r="N155" s="18" t="s">
        <v>225</v>
      </c>
    </row>
    <row r="156" spans="1:14" ht="12" customHeight="1" x14ac:dyDescent="0.25">
      <c r="A156" s="6"/>
      <c r="B156" s="5"/>
      <c r="C156" s="9"/>
      <c r="D156" s="9"/>
      <c r="E156" s="9"/>
      <c r="F156" s="14"/>
      <c r="G156" s="9"/>
      <c r="H156" s="9"/>
      <c r="I156" s="9"/>
      <c r="J156" s="9"/>
      <c r="K156" s="9"/>
      <c r="L156" s="9"/>
      <c r="M156" s="9"/>
      <c r="N156" s="5"/>
    </row>
    <row r="157" spans="1:14" ht="12" customHeight="1" x14ac:dyDescent="0.25">
      <c r="A157" s="6" t="s">
        <v>210</v>
      </c>
      <c r="B157" s="5" t="s">
        <v>141</v>
      </c>
      <c r="C157" s="9"/>
      <c r="D157" s="9" t="s">
        <v>142</v>
      </c>
      <c r="E157" s="9" t="s">
        <v>143</v>
      </c>
      <c r="F157" s="14">
        <v>3.42</v>
      </c>
      <c r="G157" s="14">
        <v>0</v>
      </c>
      <c r="H157" s="9"/>
      <c r="I157" s="9"/>
      <c r="J157" s="9"/>
      <c r="K157" s="9"/>
      <c r="L157" s="9"/>
      <c r="M157" s="9"/>
      <c r="N157" s="18" t="s">
        <v>227</v>
      </c>
    </row>
    <row r="158" spans="1:14" ht="12" customHeight="1" x14ac:dyDescent="0.25">
      <c r="A158" s="6"/>
      <c r="B158" s="5"/>
      <c r="C158" s="9"/>
      <c r="D158" s="9"/>
      <c r="E158" s="9"/>
      <c r="F158" s="14"/>
      <c r="G158" s="14"/>
      <c r="H158" s="9"/>
      <c r="I158" s="9"/>
      <c r="J158" s="9"/>
      <c r="K158" s="9"/>
      <c r="L158" s="9"/>
      <c r="M158" s="9"/>
      <c r="N158" s="5"/>
    </row>
    <row r="159" spans="1:14" ht="12" customHeight="1" x14ac:dyDescent="0.25">
      <c r="A159" s="6" t="s">
        <v>211</v>
      </c>
      <c r="B159" s="5"/>
      <c r="C159" s="9"/>
      <c r="D159" s="9"/>
      <c r="E159" s="9" t="s">
        <v>143</v>
      </c>
      <c r="F159" s="14"/>
      <c r="G159" s="14"/>
      <c r="H159" s="9"/>
      <c r="I159" s="9"/>
      <c r="J159" s="9"/>
      <c r="K159" s="9"/>
      <c r="L159" s="9"/>
      <c r="M159" s="9"/>
      <c r="N159" s="18" t="s">
        <v>266</v>
      </c>
    </row>
    <row r="161" spans="1:14" ht="12" customHeight="1" x14ac:dyDescent="0.25">
      <c r="A161" s="6" t="s">
        <v>209</v>
      </c>
      <c r="B161" s="5" t="s">
        <v>144</v>
      </c>
      <c r="C161" s="9"/>
      <c r="D161" s="9" t="s">
        <v>145</v>
      </c>
      <c r="E161" s="9" t="s">
        <v>146</v>
      </c>
      <c r="F161" s="9">
        <v>0.22040000000000001</v>
      </c>
      <c r="G161" s="14">
        <v>0</v>
      </c>
      <c r="H161" s="9"/>
      <c r="I161" s="9"/>
      <c r="J161" s="9"/>
      <c r="K161" s="9"/>
      <c r="L161" s="9"/>
      <c r="M161" s="9"/>
      <c r="N161" s="18" t="s">
        <v>225</v>
      </c>
    </row>
    <row r="162" spans="1:14" ht="12" customHeight="1" x14ac:dyDescent="0.25">
      <c r="A162" s="6"/>
      <c r="B162" s="5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5"/>
    </row>
    <row r="163" spans="1:14" ht="12" customHeight="1" x14ac:dyDescent="0.25">
      <c r="A163" s="6" t="s">
        <v>140</v>
      </c>
      <c r="B163" s="5" t="s">
        <v>268</v>
      </c>
      <c r="C163" s="9"/>
      <c r="D163" s="9" t="s">
        <v>147</v>
      </c>
      <c r="E163" s="9" t="s">
        <v>148</v>
      </c>
      <c r="F163" s="9">
        <v>7.3499999999999996E-2</v>
      </c>
      <c r="G163" s="14">
        <v>0</v>
      </c>
      <c r="H163" s="9"/>
      <c r="I163" s="9"/>
      <c r="J163" s="9"/>
      <c r="K163" s="9"/>
      <c r="L163" s="9"/>
      <c r="M163" s="9"/>
      <c r="N163" s="18" t="s">
        <v>260</v>
      </c>
    </row>
    <row r="164" spans="1:14" ht="12" customHeight="1" x14ac:dyDescent="0.25">
      <c r="A164" s="6"/>
      <c r="B164" s="5" t="s">
        <v>267</v>
      </c>
      <c r="C164" s="9"/>
      <c r="D164" s="9" t="s">
        <v>147</v>
      </c>
      <c r="E164" s="9" t="s">
        <v>149</v>
      </c>
      <c r="F164" s="9">
        <v>4.9599999999999998E-2</v>
      </c>
      <c r="G164" s="14">
        <v>0</v>
      </c>
      <c r="H164" s="9"/>
      <c r="I164" s="9"/>
      <c r="J164" s="9"/>
      <c r="K164" s="9"/>
      <c r="L164" s="9"/>
      <c r="M164" s="9"/>
      <c r="N164" s="5"/>
    </row>
  </sheetData>
  <mergeCells count="3">
    <mergeCell ref="B1:B2"/>
    <mergeCell ref="L1:M1"/>
    <mergeCell ref="N1:N2"/>
  </mergeCells>
  <pageMargins left="0.25" right="0.25" top="0.75" bottom="0.75" header="0.3" footer="0.3"/>
  <pageSetup paperSize="3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prelim rw RS000</vt:lpstr>
      <vt:lpstr>void RS001</vt:lpstr>
      <vt:lpstr>void RS002</vt:lpstr>
      <vt:lpstr>void RS003</vt:lpstr>
      <vt:lpstr>copy xRS000</vt:lpstr>
      <vt:lpstr>'copy xRS000'!Print_Area</vt:lpstr>
      <vt:lpstr>'prelim rw RS000'!Print_Area</vt:lpstr>
      <vt:lpstr>'void RS001'!Print_Area</vt:lpstr>
      <vt:lpstr>'void RS002'!Print_Area</vt:lpstr>
      <vt:lpstr>'void RS003'!Print_Area</vt:lpstr>
    </vt:vector>
  </TitlesOfParts>
  <Company>OHM Advisors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Lane</dc:creator>
  <cp:lastModifiedBy>Jim Jordan</cp:lastModifiedBy>
  <cp:lastPrinted>2024-04-04T19:14:50Z</cp:lastPrinted>
  <dcterms:created xsi:type="dcterms:W3CDTF">2017-12-05T15:10:57Z</dcterms:created>
  <dcterms:modified xsi:type="dcterms:W3CDTF">2025-09-16T16:47:29Z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>132767</vt:lpwstr>
  </property>
  <property fmtid="{D5CDD505-2E9C-101B-9397-08002B2CF9AE}" pid="3" name="Folder_Code">
    <vt:lpwstr>d0132767</vt:lpwstr>
  </property>
  <property fmtid="{D5CDD505-2E9C-101B-9397-08002B2CF9AE}" pid="4" name="Folder_Name">
    <vt:lpwstr>EngData</vt:lpwstr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>mashuda</vt:lpwstr>
  </property>
  <property fmtid="{D5CDD505-2E9C-101B-9397-08002B2CF9AE}" pid="11" name="Folder_ManagerDesc">
    <vt:lpwstr>Mashuda, Philip</vt:lpwstr>
  </property>
  <property fmtid="{D5CDD505-2E9C-101B-9397-08002B2CF9AE}" pid="12" name="Folder_Storage">
    <vt:lpwstr>Storage</vt:lpwstr>
  </property>
  <property fmtid="{D5CDD505-2E9C-101B-9397-08002B2CF9AE}" pid="13" name="Folder_StorageDesc">
    <vt:lpwstr>Storage</vt:lpwstr>
  </property>
  <property fmtid="{D5CDD505-2E9C-101B-9397-08002B2CF9AE}" pid="14" name="Folder_Creator">
    <vt:lpwstr>mashuda</vt:lpwstr>
  </property>
  <property fmtid="{D5CDD505-2E9C-101B-9397-08002B2CF9AE}" pid="15" name="Folder_CreatorDesc">
    <vt:lpwstr>Mashuda, Philip</vt:lpwstr>
  </property>
  <property fmtid="{D5CDD505-2E9C-101B-9397-08002B2CF9AE}" pid="16" name="Folder_CreateDate">
    <vt:lpwstr>2020/10/28</vt:lpwstr>
  </property>
  <property fmtid="{D5CDD505-2E9C-101B-9397-08002B2CF9AE}" pid="17" name="Folder_Updater">
    <vt:lpwstr>Bill.Shepherd@ohm-advisors.com</vt:lpwstr>
  </property>
  <property fmtid="{D5CDD505-2E9C-101B-9397-08002B2CF9AE}" pid="18" name="Folder_UpdaterDesc">
    <vt:lpwstr>Shepherd, Bill</vt:lpwstr>
  </property>
  <property fmtid="{D5CDD505-2E9C-101B-9397-08002B2CF9AE}" pid="19" name="Folder_UpdateDate">
    <vt:lpwstr>2023/03/24</vt:lpwstr>
  </property>
  <property fmtid="{D5CDD505-2E9C-101B-9397-08002B2CF9AE}" pid="20" name="Document_Number">
    <vt:lpwstr>43</vt:lpwstr>
  </property>
  <property fmtid="{D5CDD505-2E9C-101B-9397-08002B2CF9AE}" pid="21" name="Document_Name">
    <vt:lpwstr>UNI_DEL42 ROW Summary.xlsx</vt:lpwstr>
  </property>
  <property fmtid="{D5CDD505-2E9C-101B-9397-08002B2CF9AE}" pid="22" name="Document_FileName">
    <vt:lpwstr>UNI_DEL42 ROW Summary.xlsx</vt:lpwstr>
  </property>
  <property fmtid="{D5CDD505-2E9C-101B-9397-08002B2CF9AE}" pid="23" name="Document_Version">
    <vt:lpwstr/>
  </property>
  <property fmtid="{D5CDD505-2E9C-101B-9397-08002B2CF9AE}" pid="24" name="Document_VersionSeq">
    <vt:lpwstr>0</vt:lpwstr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