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IN\3500--3599\3589\034\Designs-Studies-Reports\Quantities\"/>
    </mc:Choice>
  </mc:AlternateContent>
  <xr:revisionPtr revIDLastSave="0" documentId="13_ncr:1_{A2E98525-C2D8-4B3B-B71F-FAD4A3C93A26}" xr6:coauthVersionLast="47" xr6:coauthVersionMax="47" xr10:uidLastSave="{00000000-0000-0000-0000-000000000000}"/>
  <bookViews>
    <workbookView xWindow="-120" yWindow="-120" windowWidth="38640" windowHeight="21120" activeTab="3" xr2:uid="{1F341D6F-2795-42AB-A95C-25DB23E0EAF1}"/>
  </bookViews>
  <sheets>
    <sheet name="Wiggins St" sheetId="1" r:id="rId1"/>
    <sheet name="Chase &amp; Gaskin Ave" sheetId="4" r:id="rId2"/>
    <sheet name="Acland &amp; Duff St" sheetId="5" r:id="rId3"/>
    <sheet name="Duff St Sidewalks" sheetId="7" r:id="rId4"/>
    <sheet name="Combined Cost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B5" i="6"/>
  <c r="G24" i="7"/>
  <c r="G12" i="7"/>
  <c r="G13" i="7"/>
  <c r="G23" i="7"/>
  <c r="G22" i="7"/>
  <c r="G21" i="7"/>
  <c r="G20" i="7"/>
  <c r="G19" i="7"/>
  <c r="G18" i="7"/>
  <c r="G17" i="7"/>
  <c r="G16" i="7"/>
  <c r="G15" i="7"/>
  <c r="G14" i="7"/>
  <c r="G11" i="7"/>
  <c r="G10" i="7"/>
  <c r="G9" i="7"/>
  <c r="G8" i="7"/>
  <c r="G7" i="7"/>
  <c r="G6" i="7"/>
  <c r="G5" i="7"/>
  <c r="G4" i="7"/>
  <c r="G3" i="7"/>
  <c r="B3" i="6"/>
  <c r="G25" i="5"/>
  <c r="G26" i="4"/>
  <c r="G25" i="4"/>
  <c r="G28" i="1"/>
  <c r="B2" i="6" s="1"/>
  <c r="G26" i="1"/>
  <c r="G25" i="1"/>
  <c r="G24" i="5"/>
  <c r="G24" i="4"/>
  <c r="G24" i="1"/>
  <c r="G20" i="5"/>
  <c r="G20" i="4"/>
  <c r="G10" i="1"/>
  <c r="G20" i="1"/>
  <c r="G11" i="1"/>
  <c r="G22" i="5"/>
  <c r="G21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3" i="4"/>
  <c r="G22" i="4"/>
  <c r="G21" i="4"/>
  <c r="G19" i="4"/>
  <c r="G18" i="4"/>
  <c r="G17" i="4"/>
  <c r="G16" i="4"/>
  <c r="G15" i="4"/>
  <c r="G14" i="4"/>
  <c r="G12" i="4"/>
  <c r="G11" i="4"/>
  <c r="G10" i="4"/>
  <c r="G9" i="4"/>
  <c r="G8" i="4"/>
  <c r="G7" i="4"/>
  <c r="G6" i="4"/>
  <c r="G5" i="4"/>
  <c r="G4" i="4"/>
  <c r="G3" i="4"/>
  <c r="G9" i="1"/>
  <c r="G8" i="1"/>
  <c r="G16" i="1"/>
  <c r="G4" i="1"/>
  <c r="G5" i="1"/>
  <c r="G6" i="1"/>
  <c r="G7" i="1"/>
  <c r="G12" i="1"/>
  <c r="G13" i="1"/>
  <c r="G14" i="1"/>
  <c r="G15" i="1"/>
  <c r="G17" i="1"/>
  <c r="G18" i="1"/>
  <c r="G19" i="1"/>
  <c r="G21" i="1"/>
  <c r="G22" i="1"/>
  <c r="G3" i="1"/>
  <c r="G25" i="7" l="1"/>
  <c r="G26" i="5"/>
  <c r="G28" i="5" s="1"/>
  <c r="B4" i="6" s="1"/>
  <c r="G28" i="4"/>
  <c r="G23" i="5"/>
  <c r="G23" i="4"/>
  <c r="G23" i="1"/>
  <c r="G26" i="7" l="1"/>
  <c r="G27" i="7" s="1"/>
  <c r="G29" i="7" s="1"/>
</calcChain>
</file>

<file path=xl/sharedStrings.xml><?xml version="1.0" encoding="utf-8"?>
<sst xmlns="http://schemas.openxmlformats.org/spreadsheetml/2006/main" count="306" uniqueCount="71">
  <si>
    <t xml:space="preserve">ITEM </t>
  </si>
  <si>
    <t xml:space="preserve">EXTENSION </t>
  </si>
  <si>
    <t>UNIT</t>
  </si>
  <si>
    <t xml:space="preserve">DESCRIPTION </t>
  </si>
  <si>
    <t>E30000</t>
  </si>
  <si>
    <t>SF</t>
  </si>
  <si>
    <t>Walk Removed</t>
  </si>
  <si>
    <t>E23000</t>
  </si>
  <si>
    <t>Pavement Removed</t>
  </si>
  <si>
    <t>SY</t>
  </si>
  <si>
    <t>E32000</t>
  </si>
  <si>
    <t>FT</t>
  </si>
  <si>
    <t>Curb Removed</t>
  </si>
  <si>
    <t>E32500</t>
  </si>
  <si>
    <t>Curb and Gutter Removed</t>
  </si>
  <si>
    <t>E10000</t>
  </si>
  <si>
    <t>4" Concrete Walk</t>
  </si>
  <si>
    <t>E52000</t>
  </si>
  <si>
    <t>Curb Ramp</t>
  </si>
  <si>
    <t>E53020</t>
  </si>
  <si>
    <t>Detectable Warning</t>
  </si>
  <si>
    <t>E12000</t>
  </si>
  <si>
    <t>Combination Curb and Gutter, Type 2</t>
  </si>
  <si>
    <t>Crosswalk Line, 24"</t>
  </si>
  <si>
    <t>E00500</t>
  </si>
  <si>
    <t>Stop Line</t>
  </si>
  <si>
    <t>EA</t>
  </si>
  <si>
    <t>E58100</t>
  </si>
  <si>
    <t xml:space="preserve">Catch Basin Removed </t>
  </si>
  <si>
    <t>E98150</t>
  </si>
  <si>
    <t>Catch Basin, No. 3</t>
  </si>
  <si>
    <t>E99574</t>
  </si>
  <si>
    <t>Manhole, No. 3</t>
  </si>
  <si>
    <t>E04400</t>
  </si>
  <si>
    <t>12" Conduit, Type B</t>
  </si>
  <si>
    <t>UNIT COST</t>
  </si>
  <si>
    <t>QUANTITY</t>
  </si>
  <si>
    <t>COST</t>
  </si>
  <si>
    <t>E00630</t>
  </si>
  <si>
    <t>TOTAL</t>
  </si>
  <si>
    <t>E160000</t>
  </si>
  <si>
    <t>Curb, Type 2-B</t>
  </si>
  <si>
    <t>E56000</t>
  </si>
  <si>
    <t>CY</t>
  </si>
  <si>
    <t>Asphalt Concrete Base, PG64-22, (449)</t>
  </si>
  <si>
    <t>E20000</t>
  </si>
  <si>
    <t>Aggregate Base</t>
  </si>
  <si>
    <t>E50000</t>
  </si>
  <si>
    <t>Asphalt Concrete Surface Course, Type 1, (448), P64-22</t>
  </si>
  <si>
    <t>E50300</t>
  </si>
  <si>
    <t>Asphalt Concrete Intermediate Course, Type 2, (448)</t>
  </si>
  <si>
    <t>Cost Estimate - Wiggins Street Improvements</t>
  </si>
  <si>
    <t>Cost Estimate - Chase Ave &amp; Gaskin Ave Improvements</t>
  </si>
  <si>
    <t>Cost Estimate - S. Acland St &amp; Duff St Improvements</t>
  </si>
  <si>
    <t>Wiggins St</t>
  </si>
  <si>
    <t>Chase &amp; Gaskin Ave</t>
  </si>
  <si>
    <t>Acland &amp; Duff St</t>
  </si>
  <si>
    <t>E97700</t>
  </si>
  <si>
    <t>Signing, Misc.: Solar Powered Rectangular Rapid Flashing Beacon (RRFB) Sign Assembly</t>
  </si>
  <si>
    <t xml:space="preserve">TOTAL W/ 25% CONTINGENCY </t>
  </si>
  <si>
    <t>INFLATION TO MID-2028 (14.0%)</t>
  </si>
  <si>
    <t xml:space="preserve">ENVIRONMENTAL &amp; FINAL DESIGN </t>
  </si>
  <si>
    <t xml:space="preserve">R/W ACQUISTION &amp; UTILITY RELOCATIONS </t>
  </si>
  <si>
    <t xml:space="preserve">ESTIMATED PROJECT TOTAL </t>
  </si>
  <si>
    <t>Total Project Cost</t>
  </si>
  <si>
    <t>Project Corridor</t>
  </si>
  <si>
    <t>Estimated Project Cost</t>
  </si>
  <si>
    <t>Non-Reinforced Porland Cement Concrete Pavement</t>
  </si>
  <si>
    <t>E10010</t>
  </si>
  <si>
    <t>Cost Estimate - Duff St Sidewalk Improvements</t>
  </si>
  <si>
    <t>Duff St (Alt #1)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</si>
</sst>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2" borderId="1" xfId="0" applyNumberFormat="1" applyFill="1" applyBorder="1"/>
    <xf numFmtId="0" fontId="4" fillId="0" borderId="1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2" borderId="14" xfId="0" applyNumberFormat="1" applyFill="1" applyBorder="1"/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2" borderId="6" xfId="0" applyNumberFormat="1" applyFill="1" applyBorder="1"/>
    <xf numFmtId="1" fontId="3" fillId="0" borderId="10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5CEB-1A3B-46F2-90B5-C84EA33A8490}">
  <dimension ref="A1:G97"/>
  <sheetViews>
    <sheetView zoomScale="130" zoomScaleNormal="130" workbookViewId="0">
      <selection activeCell="E8" sqref="E8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7" ht="30" customHeight="1" x14ac:dyDescent="0.25">
      <c r="A1" s="31" t="s">
        <v>51</v>
      </c>
      <c r="B1" s="32"/>
      <c r="C1" s="32"/>
      <c r="D1" s="32"/>
      <c r="E1" s="32"/>
      <c r="F1" s="32"/>
      <c r="G1" s="33"/>
    </row>
    <row r="2" spans="1:7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</row>
    <row r="3" spans="1:7" x14ac:dyDescent="0.25">
      <c r="A3" s="7">
        <v>202</v>
      </c>
      <c r="B3" s="8" t="s">
        <v>7</v>
      </c>
      <c r="C3" s="8" t="s">
        <v>9</v>
      </c>
      <c r="D3" s="9" t="s">
        <v>8</v>
      </c>
      <c r="E3" s="17">
        <v>2000</v>
      </c>
      <c r="F3" s="10">
        <v>24</v>
      </c>
      <c r="G3" s="11">
        <f>E3*F3</f>
        <v>48000</v>
      </c>
    </row>
    <row r="4" spans="1:7" x14ac:dyDescent="0.25">
      <c r="A4" s="7">
        <v>202</v>
      </c>
      <c r="B4" s="8" t="s">
        <v>4</v>
      </c>
      <c r="C4" s="8" t="s">
        <v>5</v>
      </c>
      <c r="D4" s="9" t="s">
        <v>6</v>
      </c>
      <c r="E4" s="17">
        <v>1630</v>
      </c>
      <c r="F4" s="10">
        <v>8</v>
      </c>
      <c r="G4" s="11">
        <f t="shared" ref="G4:G22" si="0">E4*F4</f>
        <v>13040</v>
      </c>
    </row>
    <row r="5" spans="1:7" x14ac:dyDescent="0.25">
      <c r="A5" s="7">
        <v>202</v>
      </c>
      <c r="B5" s="8" t="s">
        <v>10</v>
      </c>
      <c r="C5" s="8" t="s">
        <v>11</v>
      </c>
      <c r="D5" s="9" t="s">
        <v>12</v>
      </c>
      <c r="E5" s="17">
        <v>600</v>
      </c>
      <c r="F5" s="10">
        <v>21</v>
      </c>
      <c r="G5" s="11">
        <f t="shared" si="0"/>
        <v>12600</v>
      </c>
    </row>
    <row r="6" spans="1:7" x14ac:dyDescent="0.25">
      <c r="A6" s="7">
        <v>202</v>
      </c>
      <c r="B6" s="8" t="s">
        <v>13</v>
      </c>
      <c r="C6" s="8" t="s">
        <v>11</v>
      </c>
      <c r="D6" s="9" t="s">
        <v>14</v>
      </c>
      <c r="E6" s="17">
        <v>100</v>
      </c>
      <c r="F6" s="10">
        <v>25</v>
      </c>
      <c r="G6" s="11">
        <f t="shared" si="0"/>
        <v>2500</v>
      </c>
    </row>
    <row r="7" spans="1:7" x14ac:dyDescent="0.25">
      <c r="A7" s="7">
        <v>202</v>
      </c>
      <c r="B7" s="8" t="s">
        <v>27</v>
      </c>
      <c r="C7" s="8" t="s">
        <v>26</v>
      </c>
      <c r="D7" s="9" t="s">
        <v>28</v>
      </c>
      <c r="E7" s="17">
        <v>1</v>
      </c>
      <c r="F7" s="10">
        <v>800</v>
      </c>
      <c r="G7" s="11">
        <f t="shared" si="0"/>
        <v>800</v>
      </c>
    </row>
    <row r="8" spans="1:7" x14ac:dyDescent="0.25">
      <c r="A8" s="7">
        <v>301</v>
      </c>
      <c r="B8" s="8" t="s">
        <v>42</v>
      </c>
      <c r="C8" s="8" t="s">
        <v>43</v>
      </c>
      <c r="D8" s="9" t="s">
        <v>44</v>
      </c>
      <c r="E8" s="17">
        <v>40</v>
      </c>
      <c r="F8" s="10">
        <v>370</v>
      </c>
      <c r="G8" s="11">
        <f t="shared" si="0"/>
        <v>14800</v>
      </c>
    </row>
    <row r="9" spans="1:7" x14ac:dyDescent="0.25">
      <c r="A9" s="7">
        <v>304</v>
      </c>
      <c r="B9" s="8" t="s">
        <v>45</v>
      </c>
      <c r="C9" s="8" t="s">
        <v>43</v>
      </c>
      <c r="D9" s="9" t="s">
        <v>46</v>
      </c>
      <c r="E9" s="17">
        <v>60</v>
      </c>
      <c r="F9" s="10">
        <v>115</v>
      </c>
      <c r="G9" s="11">
        <f t="shared" si="0"/>
        <v>6900</v>
      </c>
    </row>
    <row r="10" spans="1:7" x14ac:dyDescent="0.25">
      <c r="A10" s="7">
        <v>441</v>
      </c>
      <c r="B10" s="8" t="s">
        <v>47</v>
      </c>
      <c r="C10" s="8" t="s">
        <v>43</v>
      </c>
      <c r="D10" s="9" t="s">
        <v>48</v>
      </c>
      <c r="E10" s="17">
        <v>25</v>
      </c>
      <c r="F10" s="10">
        <v>210</v>
      </c>
      <c r="G10" s="11">
        <f t="shared" si="0"/>
        <v>5250</v>
      </c>
    </row>
    <row r="11" spans="1:7" x14ac:dyDescent="0.25">
      <c r="A11" s="7">
        <v>441</v>
      </c>
      <c r="B11" s="8" t="s">
        <v>49</v>
      </c>
      <c r="C11" s="8" t="s">
        <v>43</v>
      </c>
      <c r="D11" s="9" t="s">
        <v>50</v>
      </c>
      <c r="E11" s="17">
        <v>15</v>
      </c>
      <c r="F11" s="10">
        <v>215</v>
      </c>
      <c r="G11" s="11">
        <f t="shared" si="0"/>
        <v>3225</v>
      </c>
    </row>
    <row r="12" spans="1:7" x14ac:dyDescent="0.25">
      <c r="A12" s="7">
        <v>608</v>
      </c>
      <c r="B12" s="8" t="s">
        <v>15</v>
      </c>
      <c r="C12" s="8" t="s">
        <v>5</v>
      </c>
      <c r="D12" s="9" t="s">
        <v>16</v>
      </c>
      <c r="E12" s="17">
        <v>9655</v>
      </c>
      <c r="F12" s="10">
        <v>10</v>
      </c>
      <c r="G12" s="11">
        <f t="shared" si="0"/>
        <v>96550</v>
      </c>
    </row>
    <row r="13" spans="1:7" x14ac:dyDescent="0.25">
      <c r="A13" s="7">
        <v>608</v>
      </c>
      <c r="B13" s="8" t="s">
        <v>17</v>
      </c>
      <c r="C13" s="8" t="s">
        <v>5</v>
      </c>
      <c r="D13" s="9" t="s">
        <v>18</v>
      </c>
      <c r="E13" s="17">
        <v>1520</v>
      </c>
      <c r="F13" s="10">
        <v>26</v>
      </c>
      <c r="G13" s="11">
        <f t="shared" si="0"/>
        <v>39520</v>
      </c>
    </row>
    <row r="14" spans="1:7" x14ac:dyDescent="0.25">
      <c r="A14" s="7">
        <v>608</v>
      </c>
      <c r="B14" s="8" t="s">
        <v>19</v>
      </c>
      <c r="C14" s="8" t="s">
        <v>5</v>
      </c>
      <c r="D14" s="9" t="s">
        <v>20</v>
      </c>
      <c r="E14" s="17">
        <v>280</v>
      </c>
      <c r="F14" s="10">
        <v>28</v>
      </c>
      <c r="G14" s="11">
        <f t="shared" si="0"/>
        <v>7840</v>
      </c>
    </row>
    <row r="15" spans="1:7" x14ac:dyDescent="0.25">
      <c r="A15" s="7">
        <v>609</v>
      </c>
      <c r="B15" s="8" t="s">
        <v>21</v>
      </c>
      <c r="C15" s="8" t="s">
        <v>11</v>
      </c>
      <c r="D15" s="9" t="s">
        <v>22</v>
      </c>
      <c r="E15" s="17">
        <v>150</v>
      </c>
      <c r="F15" s="10">
        <v>60</v>
      </c>
      <c r="G15" s="11">
        <f t="shared" si="0"/>
        <v>9000</v>
      </c>
    </row>
    <row r="16" spans="1:7" x14ac:dyDescent="0.25">
      <c r="A16" s="7">
        <v>609</v>
      </c>
      <c r="B16" s="8" t="s">
        <v>40</v>
      </c>
      <c r="C16" s="8" t="s">
        <v>11</v>
      </c>
      <c r="D16" s="9" t="s">
        <v>41</v>
      </c>
      <c r="E16" s="17">
        <v>1300</v>
      </c>
      <c r="F16" s="10">
        <v>15</v>
      </c>
      <c r="G16" s="11">
        <f t="shared" si="0"/>
        <v>19500</v>
      </c>
    </row>
    <row r="17" spans="1:7" x14ac:dyDescent="0.25">
      <c r="A17" s="7">
        <v>611</v>
      </c>
      <c r="B17" s="8" t="s">
        <v>33</v>
      </c>
      <c r="C17" s="8" t="s">
        <v>11</v>
      </c>
      <c r="D17" s="9" t="s">
        <v>34</v>
      </c>
      <c r="E17" s="17">
        <v>150</v>
      </c>
      <c r="F17" s="10">
        <v>145</v>
      </c>
      <c r="G17" s="11">
        <f t="shared" si="0"/>
        <v>21750</v>
      </c>
    </row>
    <row r="18" spans="1:7" x14ac:dyDescent="0.25">
      <c r="A18" s="7">
        <v>611</v>
      </c>
      <c r="B18" s="8" t="s">
        <v>29</v>
      </c>
      <c r="C18" s="8" t="s">
        <v>26</v>
      </c>
      <c r="D18" s="9" t="s">
        <v>30</v>
      </c>
      <c r="E18" s="17">
        <v>5</v>
      </c>
      <c r="F18" s="10">
        <v>6500</v>
      </c>
      <c r="G18" s="11">
        <f t="shared" si="0"/>
        <v>32500</v>
      </c>
    </row>
    <row r="19" spans="1:7" x14ac:dyDescent="0.25">
      <c r="A19" s="7">
        <v>611</v>
      </c>
      <c r="B19" s="8" t="s">
        <v>31</v>
      </c>
      <c r="C19" s="8" t="s">
        <v>26</v>
      </c>
      <c r="D19" s="9" t="s">
        <v>32</v>
      </c>
      <c r="E19" s="17">
        <v>1</v>
      </c>
      <c r="F19" s="10">
        <v>7000</v>
      </c>
      <c r="G19" s="11">
        <f t="shared" si="0"/>
        <v>7000</v>
      </c>
    </row>
    <row r="20" spans="1:7" x14ac:dyDescent="0.25">
      <c r="A20" s="7">
        <v>630</v>
      </c>
      <c r="B20" s="8" t="s">
        <v>57</v>
      </c>
      <c r="C20" s="8" t="s">
        <v>26</v>
      </c>
      <c r="D20" s="9" t="s">
        <v>58</v>
      </c>
      <c r="E20" s="17">
        <v>2</v>
      </c>
      <c r="F20" s="10">
        <v>10000</v>
      </c>
      <c r="G20" s="11">
        <f>E20*F20</f>
        <v>20000</v>
      </c>
    </row>
    <row r="21" spans="1:7" x14ac:dyDescent="0.25">
      <c r="A21" s="7">
        <v>644</v>
      </c>
      <c r="B21" s="8" t="s">
        <v>24</v>
      </c>
      <c r="C21" s="8" t="s">
        <v>11</v>
      </c>
      <c r="D21" s="9" t="s">
        <v>25</v>
      </c>
      <c r="E21" s="17">
        <v>50</v>
      </c>
      <c r="F21" s="10">
        <v>15</v>
      </c>
      <c r="G21" s="11">
        <f t="shared" si="0"/>
        <v>750</v>
      </c>
    </row>
    <row r="22" spans="1:7" x14ac:dyDescent="0.25">
      <c r="A22" s="7">
        <v>644</v>
      </c>
      <c r="B22" s="8" t="s">
        <v>38</v>
      </c>
      <c r="C22" s="8" t="s">
        <v>11</v>
      </c>
      <c r="D22" s="9" t="s">
        <v>23</v>
      </c>
      <c r="E22" s="17">
        <v>525</v>
      </c>
      <c r="F22" s="10">
        <v>7.5</v>
      </c>
      <c r="G22" s="11">
        <f t="shared" si="0"/>
        <v>3937.5</v>
      </c>
    </row>
    <row r="23" spans="1:7" x14ac:dyDescent="0.25">
      <c r="A23" s="30" t="s">
        <v>39</v>
      </c>
      <c r="B23" s="30"/>
      <c r="C23" s="30"/>
      <c r="D23" s="30"/>
      <c r="E23" s="30"/>
      <c r="F23" s="30"/>
      <c r="G23" s="11">
        <f>SUM(G3:G22)</f>
        <v>365462.5</v>
      </c>
    </row>
    <row r="24" spans="1:7" ht="15.75" thickBot="1" x14ac:dyDescent="0.3">
      <c r="A24" s="29" t="s">
        <v>59</v>
      </c>
      <c r="B24" s="29"/>
      <c r="C24" s="29"/>
      <c r="D24" s="29"/>
      <c r="E24" s="29"/>
      <c r="F24" s="29"/>
      <c r="G24" s="18">
        <f>G23*1.25</f>
        <v>456828.125</v>
      </c>
    </row>
    <row r="25" spans="1:7" ht="15.75" thickTop="1" x14ac:dyDescent="0.25">
      <c r="A25" s="34" t="s">
        <v>60</v>
      </c>
      <c r="B25" s="35"/>
      <c r="C25" s="35"/>
      <c r="D25" s="35"/>
      <c r="E25" s="35"/>
      <c r="F25" s="35"/>
      <c r="G25" s="19">
        <f>G24*0.14</f>
        <v>63955.937500000007</v>
      </c>
    </row>
    <row r="26" spans="1:7" x14ac:dyDescent="0.25">
      <c r="A26" s="25" t="s">
        <v>61</v>
      </c>
      <c r="B26" s="26"/>
      <c r="C26" s="26"/>
      <c r="D26" s="26"/>
      <c r="E26" s="26"/>
      <c r="F26" s="26"/>
      <c r="G26" s="20">
        <f>(G24+G25)*0.2</f>
        <v>104156.8125</v>
      </c>
    </row>
    <row r="27" spans="1:7" ht="15.75" thickBot="1" x14ac:dyDescent="0.3">
      <c r="A27" s="25" t="s">
        <v>62</v>
      </c>
      <c r="B27" s="26"/>
      <c r="C27" s="26"/>
      <c r="D27" s="26"/>
      <c r="E27" s="26"/>
      <c r="F27" s="26"/>
      <c r="G27" s="20">
        <v>22000</v>
      </c>
    </row>
    <row r="28" spans="1:7" ht="15.75" thickTop="1" x14ac:dyDescent="0.25">
      <c r="A28" s="27" t="s">
        <v>63</v>
      </c>
      <c r="B28" s="28"/>
      <c r="C28" s="28"/>
      <c r="D28" s="28"/>
      <c r="E28" s="28"/>
      <c r="F28" s="28"/>
      <c r="G28" s="21">
        <f>G24+G25+G26+G27</f>
        <v>646940.875</v>
      </c>
    </row>
    <row r="29" spans="1:7" x14ac:dyDescent="0.25">
      <c r="A29" s="4"/>
      <c r="B29" s="3"/>
      <c r="C29" s="3"/>
      <c r="D29" s="2"/>
    </row>
    <row r="30" spans="1:7" x14ac:dyDescent="0.25">
      <c r="A30" s="4"/>
      <c r="B30" s="3"/>
      <c r="C30" s="3"/>
      <c r="D30" s="2"/>
    </row>
    <row r="31" spans="1:7" x14ac:dyDescent="0.25">
      <c r="A31" s="4"/>
      <c r="B31" s="3"/>
      <c r="C31" s="3"/>
      <c r="D31" s="2"/>
    </row>
    <row r="32" spans="1:7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</sheetData>
  <mergeCells count="7">
    <mergeCell ref="A27:F27"/>
    <mergeCell ref="A28:F28"/>
    <mergeCell ref="A24:F24"/>
    <mergeCell ref="A23:F23"/>
    <mergeCell ref="A1:G1"/>
    <mergeCell ref="A25:F25"/>
    <mergeCell ref="A26:F26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1036-843C-45C1-A976-9F875E600480}">
  <dimension ref="A1:G97"/>
  <sheetViews>
    <sheetView zoomScale="130" zoomScaleNormal="130" workbookViewId="0">
      <selection activeCell="D19" sqref="D19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7" ht="30" customHeight="1" x14ac:dyDescent="0.25">
      <c r="A1" s="31" t="s">
        <v>52</v>
      </c>
      <c r="B1" s="32"/>
      <c r="C1" s="32"/>
      <c r="D1" s="32"/>
      <c r="E1" s="32"/>
      <c r="F1" s="32"/>
      <c r="G1" s="33"/>
    </row>
    <row r="2" spans="1:7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</row>
    <row r="3" spans="1:7" x14ac:dyDescent="0.25">
      <c r="A3" s="7">
        <v>202</v>
      </c>
      <c r="B3" s="8" t="s">
        <v>7</v>
      </c>
      <c r="C3" s="8" t="s">
        <v>9</v>
      </c>
      <c r="D3" s="9" t="s">
        <v>8</v>
      </c>
      <c r="E3" s="17">
        <v>43</v>
      </c>
      <c r="F3" s="10">
        <v>24</v>
      </c>
      <c r="G3" s="11">
        <f>E3*F3</f>
        <v>1032</v>
      </c>
    </row>
    <row r="4" spans="1:7" x14ac:dyDescent="0.25">
      <c r="A4" s="7">
        <v>202</v>
      </c>
      <c r="B4" s="8" t="s">
        <v>4</v>
      </c>
      <c r="C4" s="8" t="s">
        <v>5</v>
      </c>
      <c r="D4" s="9" t="s">
        <v>6</v>
      </c>
      <c r="E4" s="17">
        <v>310</v>
      </c>
      <c r="F4" s="10">
        <v>8</v>
      </c>
      <c r="G4" s="11">
        <f t="shared" ref="G4:G22" si="0">E4*F4</f>
        <v>2480</v>
      </c>
    </row>
    <row r="5" spans="1:7" x14ac:dyDescent="0.25">
      <c r="A5" s="7">
        <v>202</v>
      </c>
      <c r="B5" s="8" t="s">
        <v>10</v>
      </c>
      <c r="C5" s="8" t="s">
        <v>11</v>
      </c>
      <c r="D5" s="9" t="s">
        <v>12</v>
      </c>
      <c r="E5" s="17"/>
      <c r="F5" s="10">
        <v>21</v>
      </c>
      <c r="G5" s="11">
        <f t="shared" si="0"/>
        <v>0</v>
      </c>
    </row>
    <row r="6" spans="1:7" x14ac:dyDescent="0.25">
      <c r="A6" s="7">
        <v>202</v>
      </c>
      <c r="B6" s="8" t="s">
        <v>13</v>
      </c>
      <c r="C6" s="8" t="s">
        <v>11</v>
      </c>
      <c r="D6" s="9" t="s">
        <v>14</v>
      </c>
      <c r="E6" s="17">
        <v>8</v>
      </c>
      <c r="F6" s="10">
        <v>23.1</v>
      </c>
      <c r="G6" s="11">
        <f t="shared" si="0"/>
        <v>184.8</v>
      </c>
    </row>
    <row r="7" spans="1:7" x14ac:dyDescent="0.25">
      <c r="A7" s="7">
        <v>202</v>
      </c>
      <c r="B7" s="8" t="s">
        <v>27</v>
      </c>
      <c r="C7" s="8" t="s">
        <v>26</v>
      </c>
      <c r="D7" s="9" t="s">
        <v>28</v>
      </c>
      <c r="E7" s="17"/>
      <c r="F7" s="10">
        <v>800</v>
      </c>
      <c r="G7" s="11">
        <f t="shared" si="0"/>
        <v>0</v>
      </c>
    </row>
    <row r="8" spans="1:7" x14ac:dyDescent="0.25">
      <c r="A8" s="7">
        <v>301</v>
      </c>
      <c r="B8" s="8" t="s">
        <v>42</v>
      </c>
      <c r="C8" s="8" t="s">
        <v>43</v>
      </c>
      <c r="D8" s="9" t="s">
        <v>44</v>
      </c>
      <c r="E8" s="17">
        <v>2</v>
      </c>
      <c r="F8" s="10">
        <v>370</v>
      </c>
      <c r="G8" s="11">
        <f t="shared" si="0"/>
        <v>740</v>
      </c>
    </row>
    <row r="9" spans="1:7" x14ac:dyDescent="0.25">
      <c r="A9" s="7">
        <v>304</v>
      </c>
      <c r="B9" s="8" t="s">
        <v>45</v>
      </c>
      <c r="C9" s="8" t="s">
        <v>43</v>
      </c>
      <c r="D9" s="9" t="s">
        <v>46</v>
      </c>
      <c r="E9" s="17">
        <v>3</v>
      </c>
      <c r="F9" s="10">
        <v>115</v>
      </c>
      <c r="G9" s="11">
        <f t="shared" si="0"/>
        <v>345</v>
      </c>
    </row>
    <row r="10" spans="1:7" x14ac:dyDescent="0.25">
      <c r="A10" s="7">
        <v>441</v>
      </c>
      <c r="B10" s="8" t="s">
        <v>47</v>
      </c>
      <c r="C10" s="8" t="s">
        <v>43</v>
      </c>
      <c r="D10" s="9" t="s">
        <v>48</v>
      </c>
      <c r="E10" s="17">
        <v>1</v>
      </c>
      <c r="F10" s="10">
        <v>210</v>
      </c>
      <c r="G10" s="11">
        <f t="shared" si="0"/>
        <v>210</v>
      </c>
    </row>
    <row r="11" spans="1:7" x14ac:dyDescent="0.25">
      <c r="A11" s="7">
        <v>441</v>
      </c>
      <c r="B11" s="8" t="s">
        <v>49</v>
      </c>
      <c r="C11" s="8" t="s">
        <v>43</v>
      </c>
      <c r="D11" s="9" t="s">
        <v>50</v>
      </c>
      <c r="E11" s="17">
        <v>1</v>
      </c>
      <c r="F11" s="10">
        <v>215</v>
      </c>
      <c r="G11" s="11">
        <f t="shared" si="0"/>
        <v>215</v>
      </c>
    </row>
    <row r="12" spans="1:7" x14ac:dyDescent="0.25">
      <c r="A12" s="7">
        <v>608</v>
      </c>
      <c r="B12" s="8" t="s">
        <v>15</v>
      </c>
      <c r="C12" s="8" t="s">
        <v>5</v>
      </c>
      <c r="D12" s="9" t="s">
        <v>16</v>
      </c>
      <c r="E12" s="17">
        <v>400</v>
      </c>
      <c r="F12" s="10">
        <v>10</v>
      </c>
      <c r="G12" s="11">
        <f t="shared" si="0"/>
        <v>4000</v>
      </c>
    </row>
    <row r="13" spans="1:7" x14ac:dyDescent="0.25">
      <c r="A13" s="7">
        <v>608</v>
      </c>
      <c r="B13" s="8" t="s">
        <v>17</v>
      </c>
      <c r="C13" s="8" t="s">
        <v>5</v>
      </c>
      <c r="D13" s="9" t="s">
        <v>18</v>
      </c>
      <c r="E13" s="17">
        <v>240</v>
      </c>
      <c r="F13" s="10">
        <v>26</v>
      </c>
      <c r="G13" s="11">
        <f t="shared" si="0"/>
        <v>6240</v>
      </c>
    </row>
    <row r="14" spans="1:7" x14ac:dyDescent="0.25">
      <c r="A14" s="7">
        <v>608</v>
      </c>
      <c r="B14" s="8" t="s">
        <v>19</v>
      </c>
      <c r="C14" s="8" t="s">
        <v>5</v>
      </c>
      <c r="D14" s="9" t="s">
        <v>20</v>
      </c>
      <c r="E14" s="17">
        <v>140</v>
      </c>
      <c r="F14" s="10">
        <v>27.5</v>
      </c>
      <c r="G14" s="11">
        <f t="shared" si="0"/>
        <v>3850</v>
      </c>
    </row>
    <row r="15" spans="1:7" x14ac:dyDescent="0.25">
      <c r="A15" s="7">
        <v>609</v>
      </c>
      <c r="B15" s="8" t="s">
        <v>21</v>
      </c>
      <c r="C15" s="8" t="s">
        <v>11</v>
      </c>
      <c r="D15" s="9" t="s">
        <v>22</v>
      </c>
      <c r="E15" s="17">
        <v>8</v>
      </c>
      <c r="F15" s="10">
        <v>58.9</v>
      </c>
      <c r="G15" s="11">
        <f t="shared" si="0"/>
        <v>471.2</v>
      </c>
    </row>
    <row r="16" spans="1:7" x14ac:dyDescent="0.25">
      <c r="A16" s="7">
        <v>609</v>
      </c>
      <c r="B16" s="8" t="s">
        <v>40</v>
      </c>
      <c r="C16" s="8" t="s">
        <v>11</v>
      </c>
      <c r="D16" s="9" t="s">
        <v>41</v>
      </c>
      <c r="E16" s="17">
        <v>70</v>
      </c>
      <c r="F16" s="10">
        <v>13.5</v>
      </c>
      <c r="G16" s="11">
        <f t="shared" si="0"/>
        <v>945</v>
      </c>
    </row>
    <row r="17" spans="1:7" x14ac:dyDescent="0.25">
      <c r="A17" s="7">
        <v>611</v>
      </c>
      <c r="B17" s="8" t="s">
        <v>33</v>
      </c>
      <c r="C17" s="8" t="s">
        <v>11</v>
      </c>
      <c r="D17" s="9" t="s">
        <v>34</v>
      </c>
      <c r="E17" s="17"/>
      <c r="F17" s="10">
        <v>145</v>
      </c>
      <c r="G17" s="11">
        <f t="shared" si="0"/>
        <v>0</v>
      </c>
    </row>
    <row r="18" spans="1:7" x14ac:dyDescent="0.25">
      <c r="A18" s="7">
        <v>611</v>
      </c>
      <c r="B18" s="8" t="s">
        <v>29</v>
      </c>
      <c r="C18" s="8" t="s">
        <v>26</v>
      </c>
      <c r="D18" s="9" t="s">
        <v>30</v>
      </c>
      <c r="E18" s="17"/>
      <c r="F18" s="10">
        <v>6400</v>
      </c>
      <c r="G18" s="11">
        <f t="shared" si="0"/>
        <v>0</v>
      </c>
    </row>
    <row r="19" spans="1:7" x14ac:dyDescent="0.25">
      <c r="A19" s="7">
        <v>611</v>
      </c>
      <c r="B19" s="8" t="s">
        <v>31</v>
      </c>
      <c r="C19" s="8" t="s">
        <v>26</v>
      </c>
      <c r="D19" s="9" t="s">
        <v>32</v>
      </c>
      <c r="E19" s="17"/>
      <c r="F19" s="10">
        <v>6800</v>
      </c>
      <c r="G19" s="11">
        <f t="shared" si="0"/>
        <v>0</v>
      </c>
    </row>
    <row r="20" spans="1:7" x14ac:dyDescent="0.25">
      <c r="A20" s="7">
        <v>630</v>
      </c>
      <c r="B20" s="8" t="s">
        <v>57</v>
      </c>
      <c r="C20" s="8" t="s">
        <v>26</v>
      </c>
      <c r="D20" s="9" t="s">
        <v>58</v>
      </c>
      <c r="E20" s="17">
        <v>2</v>
      </c>
      <c r="F20" s="10">
        <v>10000</v>
      </c>
      <c r="G20" s="11">
        <f>E20*F20</f>
        <v>20000</v>
      </c>
    </row>
    <row r="21" spans="1:7" x14ac:dyDescent="0.25">
      <c r="A21" s="7">
        <v>644</v>
      </c>
      <c r="B21" s="8" t="s">
        <v>24</v>
      </c>
      <c r="C21" s="8" t="s">
        <v>11</v>
      </c>
      <c r="D21" s="9" t="s">
        <v>25</v>
      </c>
      <c r="E21" s="17">
        <v>12</v>
      </c>
      <c r="F21" s="10">
        <v>15.3</v>
      </c>
      <c r="G21" s="11">
        <f t="shared" si="0"/>
        <v>183.60000000000002</v>
      </c>
    </row>
    <row r="22" spans="1:7" x14ac:dyDescent="0.25">
      <c r="A22" s="7">
        <v>644</v>
      </c>
      <c r="B22" s="8" t="s">
        <v>38</v>
      </c>
      <c r="C22" s="8" t="s">
        <v>11</v>
      </c>
      <c r="D22" s="9" t="s">
        <v>23</v>
      </c>
      <c r="E22" s="17">
        <v>300</v>
      </c>
      <c r="F22" s="10">
        <v>6.5</v>
      </c>
      <c r="G22" s="11">
        <f t="shared" si="0"/>
        <v>1950</v>
      </c>
    </row>
    <row r="23" spans="1:7" x14ac:dyDescent="0.25">
      <c r="A23" s="30" t="s">
        <v>39</v>
      </c>
      <c r="B23" s="30"/>
      <c r="C23" s="30"/>
      <c r="D23" s="30"/>
      <c r="E23" s="30"/>
      <c r="F23" s="30"/>
      <c r="G23" s="11">
        <f>SUM(G3:G22)</f>
        <v>42846.6</v>
      </c>
    </row>
    <row r="24" spans="1:7" ht="15.75" thickBot="1" x14ac:dyDescent="0.3">
      <c r="A24" s="30" t="s">
        <v>59</v>
      </c>
      <c r="B24" s="30"/>
      <c r="C24" s="30"/>
      <c r="D24" s="30"/>
      <c r="E24" s="30"/>
      <c r="F24" s="30"/>
      <c r="G24" s="12">
        <f>G23*1.25</f>
        <v>53558.25</v>
      </c>
    </row>
    <row r="25" spans="1:7" ht="15.75" thickTop="1" x14ac:dyDescent="0.25">
      <c r="A25" s="34" t="s">
        <v>60</v>
      </c>
      <c r="B25" s="35"/>
      <c r="C25" s="35"/>
      <c r="D25" s="35"/>
      <c r="E25" s="35"/>
      <c r="F25" s="35"/>
      <c r="G25" s="19">
        <f>G24*0.14</f>
        <v>7498.1550000000007</v>
      </c>
    </row>
    <row r="26" spans="1:7" x14ac:dyDescent="0.25">
      <c r="A26" s="25" t="s">
        <v>61</v>
      </c>
      <c r="B26" s="26"/>
      <c r="C26" s="26"/>
      <c r="D26" s="26"/>
      <c r="E26" s="26"/>
      <c r="F26" s="26"/>
      <c r="G26" s="20">
        <f>(G24+G25)*0.2</f>
        <v>12211.281000000001</v>
      </c>
    </row>
    <row r="27" spans="1:7" ht="15.75" thickBot="1" x14ac:dyDescent="0.3">
      <c r="A27" s="25" t="s">
        <v>62</v>
      </c>
      <c r="B27" s="26"/>
      <c r="C27" s="26"/>
      <c r="D27" s="26"/>
      <c r="E27" s="26"/>
      <c r="F27" s="26"/>
      <c r="G27" s="20">
        <v>0</v>
      </c>
    </row>
    <row r="28" spans="1:7" ht="15.75" thickTop="1" x14ac:dyDescent="0.25">
      <c r="A28" s="27" t="s">
        <v>63</v>
      </c>
      <c r="B28" s="28"/>
      <c r="C28" s="28"/>
      <c r="D28" s="28"/>
      <c r="E28" s="28"/>
      <c r="F28" s="28"/>
      <c r="G28" s="21">
        <f>G24+G25+G26+G27</f>
        <v>73267.686000000002</v>
      </c>
    </row>
    <row r="29" spans="1:7" x14ac:dyDescent="0.25">
      <c r="A29" s="4"/>
      <c r="B29" s="3"/>
      <c r="C29" s="3"/>
      <c r="D29" s="2"/>
    </row>
    <row r="30" spans="1:7" x14ac:dyDescent="0.25">
      <c r="A30" s="4"/>
      <c r="B30" s="3"/>
      <c r="C30" s="3"/>
      <c r="D30" s="2"/>
    </row>
    <row r="31" spans="1:7" x14ac:dyDescent="0.25">
      <c r="A31" s="4"/>
      <c r="B31" s="3"/>
      <c r="C31" s="3"/>
      <c r="D31" s="2"/>
    </row>
    <row r="32" spans="1:7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</sheetData>
  <mergeCells count="7">
    <mergeCell ref="A27:F27"/>
    <mergeCell ref="A28:F28"/>
    <mergeCell ref="A1:G1"/>
    <mergeCell ref="A23:F23"/>
    <mergeCell ref="A24:F24"/>
    <mergeCell ref="A25:F25"/>
    <mergeCell ref="A26:F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6A3C-2DD1-410D-9093-3146204E3310}">
  <dimension ref="A1:G97"/>
  <sheetViews>
    <sheetView zoomScale="130" zoomScaleNormal="130" workbookViewId="0">
      <selection activeCell="K19" sqref="K19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7" ht="30" customHeight="1" x14ac:dyDescent="0.25">
      <c r="A1" s="31" t="s">
        <v>53</v>
      </c>
      <c r="B1" s="32"/>
      <c r="C1" s="32"/>
      <c r="D1" s="32"/>
      <c r="E1" s="32"/>
      <c r="F1" s="32"/>
      <c r="G1" s="33"/>
    </row>
    <row r="2" spans="1:7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</row>
    <row r="3" spans="1:7" x14ac:dyDescent="0.25">
      <c r="A3" s="7">
        <v>202</v>
      </c>
      <c r="B3" s="8" t="s">
        <v>7</v>
      </c>
      <c r="C3" s="8" t="s">
        <v>9</v>
      </c>
      <c r="D3" s="9" t="s">
        <v>8</v>
      </c>
      <c r="E3" s="8">
        <v>13</v>
      </c>
      <c r="F3" s="10">
        <v>24</v>
      </c>
      <c r="G3" s="11">
        <f>E3*F3</f>
        <v>312</v>
      </c>
    </row>
    <row r="4" spans="1:7" x14ac:dyDescent="0.25">
      <c r="A4" s="7">
        <v>202</v>
      </c>
      <c r="B4" s="8" t="s">
        <v>4</v>
      </c>
      <c r="C4" s="8" t="s">
        <v>5</v>
      </c>
      <c r="D4" s="9" t="s">
        <v>6</v>
      </c>
      <c r="E4" s="8">
        <v>510</v>
      </c>
      <c r="F4" s="10">
        <v>8</v>
      </c>
      <c r="G4" s="11">
        <f t="shared" ref="G4:G22" si="0">E4*F4</f>
        <v>4080</v>
      </c>
    </row>
    <row r="5" spans="1:7" x14ac:dyDescent="0.25">
      <c r="A5" s="7">
        <v>202</v>
      </c>
      <c r="B5" s="8" t="s">
        <v>10</v>
      </c>
      <c r="C5" s="8" t="s">
        <v>11</v>
      </c>
      <c r="D5" s="9" t="s">
        <v>12</v>
      </c>
      <c r="E5" s="8">
        <v>56</v>
      </c>
      <c r="F5" s="10">
        <v>21</v>
      </c>
      <c r="G5" s="11">
        <f t="shared" si="0"/>
        <v>1176</v>
      </c>
    </row>
    <row r="6" spans="1:7" x14ac:dyDescent="0.25">
      <c r="A6" s="7">
        <v>202</v>
      </c>
      <c r="B6" s="8" t="s">
        <v>13</v>
      </c>
      <c r="C6" s="8" t="s">
        <v>11</v>
      </c>
      <c r="D6" s="9" t="s">
        <v>14</v>
      </c>
      <c r="E6" s="8"/>
      <c r="F6" s="10">
        <v>23.1</v>
      </c>
      <c r="G6" s="11">
        <f t="shared" si="0"/>
        <v>0</v>
      </c>
    </row>
    <row r="7" spans="1:7" x14ac:dyDescent="0.25">
      <c r="A7" s="7">
        <v>202</v>
      </c>
      <c r="B7" s="8" t="s">
        <v>27</v>
      </c>
      <c r="C7" s="8" t="s">
        <v>26</v>
      </c>
      <c r="D7" s="9" t="s">
        <v>28</v>
      </c>
      <c r="E7" s="8"/>
      <c r="F7" s="10">
        <v>800</v>
      </c>
      <c r="G7" s="11">
        <f t="shared" si="0"/>
        <v>0</v>
      </c>
    </row>
    <row r="8" spans="1:7" x14ac:dyDescent="0.25">
      <c r="A8" s="7">
        <v>301</v>
      </c>
      <c r="B8" s="8" t="s">
        <v>42</v>
      </c>
      <c r="C8" s="8" t="s">
        <v>43</v>
      </c>
      <c r="D8" s="9" t="s">
        <v>44</v>
      </c>
      <c r="E8" s="8">
        <v>1.5</v>
      </c>
      <c r="F8" s="10">
        <v>370</v>
      </c>
      <c r="G8" s="11">
        <f t="shared" si="0"/>
        <v>555</v>
      </c>
    </row>
    <row r="9" spans="1:7" x14ac:dyDescent="0.25">
      <c r="A9" s="7">
        <v>304</v>
      </c>
      <c r="B9" s="8" t="s">
        <v>45</v>
      </c>
      <c r="C9" s="8" t="s">
        <v>43</v>
      </c>
      <c r="D9" s="9" t="s">
        <v>46</v>
      </c>
      <c r="E9" s="8">
        <v>2.5</v>
      </c>
      <c r="F9" s="10">
        <v>115</v>
      </c>
      <c r="G9" s="11">
        <f t="shared" si="0"/>
        <v>287.5</v>
      </c>
    </row>
    <row r="10" spans="1:7" x14ac:dyDescent="0.25">
      <c r="A10" s="7">
        <v>441</v>
      </c>
      <c r="B10" s="8" t="s">
        <v>47</v>
      </c>
      <c r="C10" s="8" t="s">
        <v>43</v>
      </c>
      <c r="D10" s="9" t="s">
        <v>48</v>
      </c>
      <c r="E10" s="8">
        <v>1</v>
      </c>
      <c r="F10" s="10">
        <v>210</v>
      </c>
      <c r="G10" s="11">
        <f t="shared" si="0"/>
        <v>210</v>
      </c>
    </row>
    <row r="11" spans="1:7" x14ac:dyDescent="0.25">
      <c r="A11" s="7">
        <v>441</v>
      </c>
      <c r="B11" s="8" t="s">
        <v>49</v>
      </c>
      <c r="C11" s="8" t="s">
        <v>43</v>
      </c>
      <c r="D11" s="9" t="s">
        <v>50</v>
      </c>
      <c r="E11" s="8">
        <v>1</v>
      </c>
      <c r="F11" s="10">
        <v>215</v>
      </c>
      <c r="G11" s="11">
        <f t="shared" si="0"/>
        <v>215</v>
      </c>
    </row>
    <row r="12" spans="1:7" x14ac:dyDescent="0.25">
      <c r="A12" s="7">
        <v>608</v>
      </c>
      <c r="B12" s="8" t="s">
        <v>15</v>
      </c>
      <c r="C12" s="8" t="s">
        <v>5</v>
      </c>
      <c r="D12" s="9" t="s">
        <v>16</v>
      </c>
      <c r="E12" s="8">
        <v>5000</v>
      </c>
      <c r="F12" s="10">
        <v>10</v>
      </c>
      <c r="G12" s="11">
        <f t="shared" si="0"/>
        <v>50000</v>
      </c>
    </row>
    <row r="13" spans="1:7" x14ac:dyDescent="0.25">
      <c r="A13" s="7">
        <v>608</v>
      </c>
      <c r="B13" s="8" t="s">
        <v>17</v>
      </c>
      <c r="C13" s="8" t="s">
        <v>5</v>
      </c>
      <c r="D13" s="9" t="s">
        <v>18</v>
      </c>
      <c r="E13" s="8">
        <v>170</v>
      </c>
      <c r="F13" s="10">
        <v>26</v>
      </c>
      <c r="G13" s="11">
        <f t="shared" si="0"/>
        <v>4420</v>
      </c>
    </row>
    <row r="14" spans="1:7" x14ac:dyDescent="0.25">
      <c r="A14" s="7">
        <v>608</v>
      </c>
      <c r="B14" s="8" t="s">
        <v>19</v>
      </c>
      <c r="C14" s="8" t="s">
        <v>5</v>
      </c>
      <c r="D14" s="9" t="s">
        <v>20</v>
      </c>
      <c r="E14" s="8">
        <v>84</v>
      </c>
      <c r="F14" s="10">
        <v>27.5</v>
      </c>
      <c r="G14" s="11">
        <f t="shared" si="0"/>
        <v>2310</v>
      </c>
    </row>
    <row r="15" spans="1:7" x14ac:dyDescent="0.25">
      <c r="A15" s="7">
        <v>609</v>
      </c>
      <c r="B15" s="8" t="s">
        <v>21</v>
      </c>
      <c r="C15" s="8" t="s">
        <v>11</v>
      </c>
      <c r="D15" s="9" t="s">
        <v>22</v>
      </c>
      <c r="E15" s="8"/>
      <c r="F15" s="10">
        <v>58.9</v>
      </c>
      <c r="G15" s="11">
        <f t="shared" si="0"/>
        <v>0</v>
      </c>
    </row>
    <row r="16" spans="1:7" x14ac:dyDescent="0.25">
      <c r="A16" s="7">
        <v>609</v>
      </c>
      <c r="B16" s="8" t="s">
        <v>40</v>
      </c>
      <c r="C16" s="8" t="s">
        <v>11</v>
      </c>
      <c r="D16" s="9" t="s">
        <v>41</v>
      </c>
      <c r="E16" s="8">
        <v>60</v>
      </c>
      <c r="F16" s="10">
        <v>13.5</v>
      </c>
      <c r="G16" s="11">
        <f t="shared" si="0"/>
        <v>810</v>
      </c>
    </row>
    <row r="17" spans="1:7" x14ac:dyDescent="0.25">
      <c r="A17" s="7">
        <v>611</v>
      </c>
      <c r="B17" s="8" t="s">
        <v>33</v>
      </c>
      <c r="C17" s="8" t="s">
        <v>11</v>
      </c>
      <c r="D17" s="9" t="s">
        <v>34</v>
      </c>
      <c r="E17" s="8"/>
      <c r="F17" s="10">
        <v>145</v>
      </c>
      <c r="G17" s="11">
        <f t="shared" si="0"/>
        <v>0</v>
      </c>
    </row>
    <row r="18" spans="1:7" x14ac:dyDescent="0.25">
      <c r="A18" s="7">
        <v>611</v>
      </c>
      <c r="B18" s="8" t="s">
        <v>29</v>
      </c>
      <c r="C18" s="8" t="s">
        <v>26</v>
      </c>
      <c r="D18" s="9" t="s">
        <v>30</v>
      </c>
      <c r="E18" s="8"/>
      <c r="F18" s="10">
        <v>6400</v>
      </c>
      <c r="G18" s="11">
        <f t="shared" si="0"/>
        <v>0</v>
      </c>
    </row>
    <row r="19" spans="1:7" x14ac:dyDescent="0.25">
      <c r="A19" s="7">
        <v>611</v>
      </c>
      <c r="B19" s="8" t="s">
        <v>31</v>
      </c>
      <c r="C19" s="8" t="s">
        <v>26</v>
      </c>
      <c r="D19" s="9" t="s">
        <v>32</v>
      </c>
      <c r="E19" s="8"/>
      <c r="F19" s="10">
        <v>6800</v>
      </c>
      <c r="G19" s="11">
        <f t="shared" si="0"/>
        <v>0</v>
      </c>
    </row>
    <row r="20" spans="1:7" x14ac:dyDescent="0.25">
      <c r="A20" s="7">
        <v>630</v>
      </c>
      <c r="B20" s="8" t="s">
        <v>57</v>
      </c>
      <c r="C20" s="8" t="s">
        <v>26</v>
      </c>
      <c r="D20" s="9" t="s">
        <v>58</v>
      </c>
      <c r="E20" s="8"/>
      <c r="F20" s="10">
        <v>10000</v>
      </c>
      <c r="G20" s="11">
        <f>E20*F20</f>
        <v>0</v>
      </c>
    </row>
    <row r="21" spans="1:7" x14ac:dyDescent="0.25">
      <c r="A21" s="7">
        <v>644</v>
      </c>
      <c r="B21" s="8" t="s">
        <v>24</v>
      </c>
      <c r="C21" s="8" t="s">
        <v>11</v>
      </c>
      <c r="D21" s="9" t="s">
        <v>25</v>
      </c>
      <c r="E21" s="8">
        <v>12</v>
      </c>
      <c r="F21" s="10">
        <v>15.3</v>
      </c>
      <c r="G21" s="11">
        <f t="shared" si="0"/>
        <v>183.60000000000002</v>
      </c>
    </row>
    <row r="22" spans="1:7" x14ac:dyDescent="0.25">
      <c r="A22" s="7">
        <v>644</v>
      </c>
      <c r="B22" s="8" t="s">
        <v>38</v>
      </c>
      <c r="C22" s="8" t="s">
        <v>11</v>
      </c>
      <c r="D22" s="9" t="s">
        <v>23</v>
      </c>
      <c r="E22" s="8">
        <v>100</v>
      </c>
      <c r="F22" s="10">
        <v>6.5</v>
      </c>
      <c r="G22" s="11">
        <f t="shared" si="0"/>
        <v>650</v>
      </c>
    </row>
    <row r="23" spans="1:7" x14ac:dyDescent="0.25">
      <c r="A23" s="30" t="s">
        <v>39</v>
      </c>
      <c r="B23" s="30"/>
      <c r="C23" s="30"/>
      <c r="D23" s="30"/>
      <c r="E23" s="30"/>
      <c r="F23" s="30"/>
      <c r="G23" s="11">
        <f>SUM(G3:G22)</f>
        <v>65209.1</v>
      </c>
    </row>
    <row r="24" spans="1:7" ht="15.75" thickBot="1" x14ac:dyDescent="0.3">
      <c r="A24" s="30" t="s">
        <v>59</v>
      </c>
      <c r="B24" s="30"/>
      <c r="C24" s="30"/>
      <c r="D24" s="30"/>
      <c r="E24" s="30"/>
      <c r="F24" s="30"/>
      <c r="G24" s="12">
        <f>G23*1.25</f>
        <v>81511.375</v>
      </c>
    </row>
    <row r="25" spans="1:7" ht="15.75" thickTop="1" x14ac:dyDescent="0.25">
      <c r="A25" s="34" t="s">
        <v>60</v>
      </c>
      <c r="B25" s="35"/>
      <c r="C25" s="35"/>
      <c r="D25" s="35"/>
      <c r="E25" s="35"/>
      <c r="F25" s="35"/>
      <c r="G25" s="19">
        <f>G24*0.14</f>
        <v>11411.592500000001</v>
      </c>
    </row>
    <row r="26" spans="1:7" x14ac:dyDescent="0.25">
      <c r="A26" s="25" t="s">
        <v>61</v>
      </c>
      <c r="B26" s="26"/>
      <c r="C26" s="26"/>
      <c r="D26" s="26"/>
      <c r="E26" s="26"/>
      <c r="F26" s="26"/>
      <c r="G26" s="20">
        <f>(G24+G25)*0.2</f>
        <v>18584.593499999999</v>
      </c>
    </row>
    <row r="27" spans="1:7" ht="15.75" thickBot="1" x14ac:dyDescent="0.3">
      <c r="A27" s="25" t="s">
        <v>62</v>
      </c>
      <c r="B27" s="26"/>
      <c r="C27" s="26"/>
      <c r="D27" s="26"/>
      <c r="E27" s="26"/>
      <c r="F27" s="26"/>
      <c r="G27" s="20">
        <v>50000</v>
      </c>
    </row>
    <row r="28" spans="1:7" ht="15.75" thickTop="1" x14ac:dyDescent="0.25">
      <c r="A28" s="27" t="s">
        <v>63</v>
      </c>
      <c r="B28" s="28"/>
      <c r="C28" s="28"/>
      <c r="D28" s="28"/>
      <c r="E28" s="28"/>
      <c r="F28" s="28"/>
      <c r="G28" s="21">
        <f>G24+G25+G26+G27</f>
        <v>161507.56099999999</v>
      </c>
    </row>
    <row r="29" spans="1:7" x14ac:dyDescent="0.25">
      <c r="A29" s="4"/>
      <c r="B29" s="3"/>
      <c r="C29" s="3"/>
      <c r="D29" s="2"/>
    </row>
    <row r="30" spans="1:7" x14ac:dyDescent="0.25">
      <c r="A30" s="4"/>
      <c r="B30" s="3"/>
      <c r="C30" s="3"/>
      <c r="D30" s="2"/>
    </row>
    <row r="31" spans="1:7" x14ac:dyDescent="0.25">
      <c r="A31" s="4"/>
      <c r="B31" s="3"/>
      <c r="C31" s="3"/>
      <c r="D31" s="2"/>
    </row>
    <row r="32" spans="1:7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</sheetData>
  <mergeCells count="7">
    <mergeCell ref="A27:F27"/>
    <mergeCell ref="A28:F28"/>
    <mergeCell ref="A1:G1"/>
    <mergeCell ref="A23:F23"/>
    <mergeCell ref="A24:F24"/>
    <mergeCell ref="A25:F25"/>
    <mergeCell ref="A26:F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E68E-1ECB-4122-876B-BCC0461CC005}">
  <dimension ref="A1:H98"/>
  <sheetViews>
    <sheetView tabSelected="1" zoomScale="130" zoomScaleNormal="130" workbookViewId="0">
      <selection activeCell="D39" sqref="D39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8" ht="30" customHeight="1" x14ac:dyDescent="0.25">
      <c r="A1" s="31" t="s">
        <v>69</v>
      </c>
      <c r="B1" s="32"/>
      <c r="C1" s="32"/>
      <c r="D1" s="32"/>
      <c r="E1" s="32"/>
      <c r="F1" s="32"/>
      <c r="G1" s="33"/>
    </row>
    <row r="2" spans="1:8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  <c r="H2" s="23"/>
    </row>
    <row r="3" spans="1:8" x14ac:dyDescent="0.25">
      <c r="A3" s="7">
        <v>202</v>
      </c>
      <c r="B3" s="8" t="s">
        <v>7</v>
      </c>
      <c r="C3" s="8" t="s">
        <v>9</v>
      </c>
      <c r="D3" s="9" t="s">
        <v>8</v>
      </c>
      <c r="E3" s="8">
        <v>610</v>
      </c>
      <c r="F3" s="10">
        <v>24</v>
      </c>
      <c r="G3" s="11">
        <f>E3*F3</f>
        <v>14640</v>
      </c>
      <c r="H3" s="3"/>
    </row>
    <row r="4" spans="1:8" x14ac:dyDescent="0.25">
      <c r="A4" s="7">
        <v>202</v>
      </c>
      <c r="B4" s="8" t="s">
        <v>4</v>
      </c>
      <c r="C4" s="8" t="s">
        <v>5</v>
      </c>
      <c r="D4" s="9" t="s">
        <v>6</v>
      </c>
      <c r="E4" s="8"/>
      <c r="F4" s="10">
        <v>8</v>
      </c>
      <c r="G4" s="11">
        <f t="shared" ref="G4:G23" si="0">E4*F4</f>
        <v>0</v>
      </c>
      <c r="H4" s="3"/>
    </row>
    <row r="5" spans="1:8" x14ac:dyDescent="0.25">
      <c r="A5" s="7">
        <v>202</v>
      </c>
      <c r="B5" s="8" t="s">
        <v>10</v>
      </c>
      <c r="C5" s="8" t="s">
        <v>11</v>
      </c>
      <c r="D5" s="9" t="s">
        <v>12</v>
      </c>
      <c r="E5" s="8"/>
      <c r="F5" s="10">
        <v>21</v>
      </c>
      <c r="G5" s="11">
        <f t="shared" si="0"/>
        <v>0</v>
      </c>
      <c r="H5" s="3"/>
    </row>
    <row r="6" spans="1:8" x14ac:dyDescent="0.25">
      <c r="A6" s="7">
        <v>202</v>
      </c>
      <c r="B6" s="8" t="s">
        <v>13</v>
      </c>
      <c r="C6" s="8" t="s">
        <v>11</v>
      </c>
      <c r="D6" s="9" t="s">
        <v>14</v>
      </c>
      <c r="E6" s="8"/>
      <c r="F6" s="10">
        <v>23.1</v>
      </c>
      <c r="G6" s="11">
        <f t="shared" si="0"/>
        <v>0</v>
      </c>
      <c r="H6" s="3"/>
    </row>
    <row r="7" spans="1:8" x14ac:dyDescent="0.25">
      <c r="A7" s="7">
        <v>202</v>
      </c>
      <c r="B7" s="8" t="s">
        <v>27</v>
      </c>
      <c r="C7" s="8" t="s">
        <v>26</v>
      </c>
      <c r="D7" s="9" t="s">
        <v>28</v>
      </c>
      <c r="E7" s="8"/>
      <c r="F7" s="10">
        <v>800</v>
      </c>
      <c r="G7" s="11">
        <f t="shared" si="0"/>
        <v>0</v>
      </c>
      <c r="H7" s="3"/>
    </row>
    <row r="8" spans="1:8" x14ac:dyDescent="0.25">
      <c r="A8" s="7">
        <v>301</v>
      </c>
      <c r="B8" s="8" t="s">
        <v>42</v>
      </c>
      <c r="C8" s="8" t="s">
        <v>43</v>
      </c>
      <c r="D8" s="9" t="s">
        <v>44</v>
      </c>
      <c r="E8" s="8">
        <v>12</v>
      </c>
      <c r="F8" s="10">
        <v>370</v>
      </c>
      <c r="G8" s="11">
        <f t="shared" si="0"/>
        <v>4440</v>
      </c>
      <c r="H8" s="3"/>
    </row>
    <row r="9" spans="1:8" x14ac:dyDescent="0.25">
      <c r="A9" s="7">
        <v>304</v>
      </c>
      <c r="B9" s="8" t="s">
        <v>45</v>
      </c>
      <c r="C9" s="8" t="s">
        <v>43</v>
      </c>
      <c r="D9" s="9" t="s">
        <v>46</v>
      </c>
      <c r="E9" s="8">
        <v>24</v>
      </c>
      <c r="F9" s="10">
        <v>115</v>
      </c>
      <c r="G9" s="11">
        <f t="shared" si="0"/>
        <v>2760</v>
      </c>
      <c r="H9" s="3"/>
    </row>
    <row r="10" spans="1:8" x14ac:dyDescent="0.25">
      <c r="A10" s="7">
        <v>441</v>
      </c>
      <c r="B10" s="8" t="s">
        <v>47</v>
      </c>
      <c r="C10" s="8" t="s">
        <v>43</v>
      </c>
      <c r="D10" s="9" t="s">
        <v>48</v>
      </c>
      <c r="E10" s="8">
        <v>6</v>
      </c>
      <c r="F10" s="10">
        <v>210</v>
      </c>
      <c r="G10" s="11">
        <f t="shared" si="0"/>
        <v>1260</v>
      </c>
      <c r="H10" s="3"/>
    </row>
    <row r="11" spans="1:8" x14ac:dyDescent="0.25">
      <c r="A11" s="7">
        <v>441</v>
      </c>
      <c r="B11" s="8" t="s">
        <v>49</v>
      </c>
      <c r="C11" s="8" t="s">
        <v>43</v>
      </c>
      <c r="D11" s="9" t="s">
        <v>50</v>
      </c>
      <c r="E11" s="8"/>
      <c r="F11" s="10">
        <v>215</v>
      </c>
      <c r="G11" s="11">
        <f t="shared" si="0"/>
        <v>0</v>
      </c>
      <c r="H11" s="3"/>
    </row>
    <row r="12" spans="1:8" x14ac:dyDescent="0.25">
      <c r="A12" s="7">
        <v>452</v>
      </c>
      <c r="B12" s="8" t="s">
        <v>68</v>
      </c>
      <c r="C12" s="8" t="s">
        <v>9</v>
      </c>
      <c r="D12" s="9" t="s">
        <v>67</v>
      </c>
      <c r="E12" s="8">
        <v>25</v>
      </c>
      <c r="F12" s="10">
        <v>95</v>
      </c>
      <c r="G12" s="11">
        <f t="shared" si="0"/>
        <v>2375</v>
      </c>
      <c r="H12" s="3"/>
    </row>
    <row r="13" spans="1:8" x14ac:dyDescent="0.25">
      <c r="A13" s="7">
        <v>608</v>
      </c>
      <c r="B13" s="8" t="s">
        <v>15</v>
      </c>
      <c r="C13" s="8" t="s">
        <v>5</v>
      </c>
      <c r="D13" s="9" t="s">
        <v>16</v>
      </c>
      <c r="E13" s="8">
        <v>4400</v>
      </c>
      <c r="F13" s="10">
        <v>10</v>
      </c>
      <c r="G13" s="11">
        <f t="shared" si="0"/>
        <v>44000</v>
      </c>
      <c r="H13" s="3"/>
    </row>
    <row r="14" spans="1:8" x14ac:dyDescent="0.25">
      <c r="A14" s="7">
        <v>608</v>
      </c>
      <c r="B14" s="8" t="s">
        <v>17</v>
      </c>
      <c r="C14" s="8" t="s">
        <v>5</v>
      </c>
      <c r="D14" s="9" t="s">
        <v>18</v>
      </c>
      <c r="E14" s="8">
        <v>70</v>
      </c>
      <c r="F14" s="10">
        <v>26</v>
      </c>
      <c r="G14" s="11">
        <f t="shared" si="0"/>
        <v>1820</v>
      </c>
      <c r="H14" s="3"/>
    </row>
    <row r="15" spans="1:8" x14ac:dyDescent="0.25">
      <c r="A15" s="7">
        <v>608</v>
      </c>
      <c r="B15" s="8" t="s">
        <v>19</v>
      </c>
      <c r="C15" s="8" t="s">
        <v>5</v>
      </c>
      <c r="D15" s="9" t="s">
        <v>20</v>
      </c>
      <c r="E15" s="8">
        <v>66</v>
      </c>
      <c r="F15" s="10">
        <v>27.5</v>
      </c>
      <c r="G15" s="11">
        <f t="shared" si="0"/>
        <v>1815</v>
      </c>
      <c r="H15" s="3"/>
    </row>
    <row r="16" spans="1:8" x14ac:dyDescent="0.25">
      <c r="A16" s="7">
        <v>609</v>
      </c>
      <c r="B16" s="8" t="s">
        <v>21</v>
      </c>
      <c r="C16" s="8" t="s">
        <v>11</v>
      </c>
      <c r="D16" s="9" t="s">
        <v>22</v>
      </c>
      <c r="E16" s="8"/>
      <c r="F16" s="10">
        <v>58.9</v>
      </c>
      <c r="G16" s="11">
        <f t="shared" si="0"/>
        <v>0</v>
      </c>
      <c r="H16" s="3"/>
    </row>
    <row r="17" spans="1:8" x14ac:dyDescent="0.25">
      <c r="A17" s="7">
        <v>609</v>
      </c>
      <c r="B17" s="8" t="s">
        <v>40</v>
      </c>
      <c r="C17" s="8" t="s">
        <v>11</v>
      </c>
      <c r="D17" s="9" t="s">
        <v>41</v>
      </c>
      <c r="E17" s="8"/>
      <c r="F17" s="10">
        <v>13.5</v>
      </c>
      <c r="G17" s="11">
        <f t="shared" si="0"/>
        <v>0</v>
      </c>
      <c r="H17" s="3"/>
    </row>
    <row r="18" spans="1:8" x14ac:dyDescent="0.25">
      <c r="A18" s="7">
        <v>611</v>
      </c>
      <c r="B18" s="8" t="s">
        <v>33</v>
      </c>
      <c r="C18" s="8" t="s">
        <v>11</v>
      </c>
      <c r="D18" s="9" t="s">
        <v>34</v>
      </c>
      <c r="E18" s="8"/>
      <c r="F18" s="10">
        <v>145</v>
      </c>
      <c r="G18" s="11">
        <f t="shared" si="0"/>
        <v>0</v>
      </c>
      <c r="H18" s="3"/>
    </row>
    <row r="19" spans="1:8" x14ac:dyDescent="0.25">
      <c r="A19" s="7">
        <v>611</v>
      </c>
      <c r="B19" s="8" t="s">
        <v>29</v>
      </c>
      <c r="C19" s="8" t="s">
        <v>26</v>
      </c>
      <c r="D19" s="9" t="s">
        <v>30</v>
      </c>
      <c r="E19" s="8"/>
      <c r="F19" s="10">
        <v>6400</v>
      </c>
      <c r="G19" s="11">
        <f t="shared" si="0"/>
        <v>0</v>
      </c>
      <c r="H19" s="3"/>
    </row>
    <row r="20" spans="1:8" x14ac:dyDescent="0.25">
      <c r="A20" s="7">
        <v>611</v>
      </c>
      <c r="B20" s="8" t="s">
        <v>31</v>
      </c>
      <c r="C20" s="8" t="s">
        <v>26</v>
      </c>
      <c r="D20" s="9" t="s">
        <v>32</v>
      </c>
      <c r="E20" s="8"/>
      <c r="F20" s="10">
        <v>6800</v>
      </c>
      <c r="G20" s="11">
        <f t="shared" si="0"/>
        <v>0</v>
      </c>
      <c r="H20" s="3"/>
    </row>
    <row r="21" spans="1:8" x14ac:dyDescent="0.25">
      <c r="A21" s="7">
        <v>630</v>
      </c>
      <c r="B21" s="8" t="s">
        <v>57</v>
      </c>
      <c r="C21" s="8" t="s">
        <v>26</v>
      </c>
      <c r="D21" s="9" t="s">
        <v>58</v>
      </c>
      <c r="E21" s="8"/>
      <c r="F21" s="10">
        <v>10000</v>
      </c>
      <c r="G21" s="11">
        <f>E21*F21</f>
        <v>0</v>
      </c>
      <c r="H21" s="3"/>
    </row>
    <row r="22" spans="1:8" x14ac:dyDescent="0.25">
      <c r="A22" s="7">
        <v>644</v>
      </c>
      <c r="B22" s="8" t="s">
        <v>24</v>
      </c>
      <c r="C22" s="8" t="s">
        <v>11</v>
      </c>
      <c r="D22" s="9" t="s">
        <v>25</v>
      </c>
      <c r="E22" s="8"/>
      <c r="F22" s="10">
        <v>15.3</v>
      </c>
      <c r="G22" s="11">
        <f t="shared" si="0"/>
        <v>0</v>
      </c>
      <c r="H22" s="3"/>
    </row>
    <row r="23" spans="1:8" x14ac:dyDescent="0.25">
      <c r="A23" s="7">
        <v>644</v>
      </c>
      <c r="B23" s="8" t="s">
        <v>38</v>
      </c>
      <c r="C23" s="8" t="s">
        <v>11</v>
      </c>
      <c r="D23" s="9" t="s">
        <v>23</v>
      </c>
      <c r="E23" s="8">
        <v>80</v>
      </c>
      <c r="F23" s="10">
        <v>6.5</v>
      </c>
      <c r="G23" s="11">
        <f t="shared" si="0"/>
        <v>520</v>
      </c>
      <c r="H23" s="3"/>
    </row>
    <row r="24" spans="1:8" x14ac:dyDescent="0.25">
      <c r="A24" s="30" t="s">
        <v>39</v>
      </c>
      <c r="B24" s="30"/>
      <c r="C24" s="30"/>
      <c r="D24" s="30"/>
      <c r="E24" s="30"/>
      <c r="F24" s="30"/>
      <c r="G24" s="11">
        <f>SUM(G3:G23)</f>
        <v>73630</v>
      </c>
    </row>
    <row r="25" spans="1:8" ht="15.75" thickBot="1" x14ac:dyDescent="0.3">
      <c r="A25" s="30" t="s">
        <v>59</v>
      </c>
      <c r="B25" s="30"/>
      <c r="C25" s="30"/>
      <c r="D25" s="30"/>
      <c r="E25" s="30"/>
      <c r="F25" s="30"/>
      <c r="G25" s="24">
        <f>G24*1.25</f>
        <v>92037.5</v>
      </c>
    </row>
    <row r="26" spans="1:8" ht="15.75" thickTop="1" x14ac:dyDescent="0.25">
      <c r="A26" s="34" t="s">
        <v>60</v>
      </c>
      <c r="B26" s="35"/>
      <c r="C26" s="35"/>
      <c r="D26" s="35"/>
      <c r="E26" s="35"/>
      <c r="F26" s="35"/>
      <c r="G26" s="11">
        <f>G25*0.14</f>
        <v>12885.250000000002</v>
      </c>
    </row>
    <row r="27" spans="1:8" x14ac:dyDescent="0.25">
      <c r="A27" s="25" t="s">
        <v>61</v>
      </c>
      <c r="B27" s="26"/>
      <c r="C27" s="26"/>
      <c r="D27" s="26"/>
      <c r="E27" s="26"/>
      <c r="F27" s="26"/>
      <c r="G27" s="11">
        <f>(G25+G26)*0.2</f>
        <v>20984.550000000003</v>
      </c>
    </row>
    <row r="28" spans="1:8" ht="15.75" thickBot="1" x14ac:dyDescent="0.3">
      <c r="A28" s="25" t="s">
        <v>62</v>
      </c>
      <c r="B28" s="26"/>
      <c r="C28" s="26"/>
      <c r="D28" s="26"/>
      <c r="E28" s="26"/>
      <c r="F28" s="26"/>
      <c r="G28" s="11">
        <v>20000</v>
      </c>
    </row>
    <row r="29" spans="1:8" ht="15.75" thickTop="1" x14ac:dyDescent="0.25">
      <c r="A29" s="27" t="s">
        <v>63</v>
      </c>
      <c r="B29" s="28"/>
      <c r="C29" s="28"/>
      <c r="D29" s="28"/>
      <c r="E29" s="28"/>
      <c r="F29" s="28"/>
      <c r="G29" s="12">
        <f>G25+G26+G27+G28</f>
        <v>145907.29999999999</v>
      </c>
    </row>
    <row r="30" spans="1:8" x14ac:dyDescent="0.25">
      <c r="A30" s="4"/>
      <c r="B30" s="3"/>
      <c r="C30" s="3"/>
      <c r="D30" s="2"/>
    </row>
    <row r="31" spans="1:8" x14ac:dyDescent="0.25">
      <c r="A31" s="4"/>
      <c r="B31" s="3"/>
      <c r="C31" s="3"/>
      <c r="D31" s="2"/>
    </row>
    <row r="32" spans="1:8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4"/>
      <c r="B88" s="3"/>
      <c r="C88" s="3"/>
      <c r="D88" s="2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</sheetData>
  <mergeCells count="7">
    <mergeCell ref="A29:F29"/>
    <mergeCell ref="A1:G1"/>
    <mergeCell ref="A24:F24"/>
    <mergeCell ref="A25:F25"/>
    <mergeCell ref="A26:F26"/>
    <mergeCell ref="A27:F27"/>
    <mergeCell ref="A28:F28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3A70-08AD-4172-9F36-A822292AE9EE}">
  <dimension ref="A1:B43"/>
  <sheetViews>
    <sheetView workbookViewId="0">
      <selection activeCell="C16" sqref="C16"/>
    </sheetView>
  </sheetViews>
  <sheetFormatPr defaultRowHeight="15" x14ac:dyDescent="0.25"/>
  <cols>
    <col min="1" max="1" width="22.28515625" bestFit="1" customWidth="1"/>
    <col min="2" max="2" width="22.140625" bestFit="1" customWidth="1"/>
  </cols>
  <sheetData>
    <row r="1" spans="1:2" x14ac:dyDescent="0.25">
      <c r="A1" s="13" t="s">
        <v>65</v>
      </c>
      <c r="B1" s="13" t="s">
        <v>66</v>
      </c>
    </row>
    <row r="2" spans="1:2" x14ac:dyDescent="0.25">
      <c r="A2" s="8" t="s">
        <v>54</v>
      </c>
      <c r="B2" s="10">
        <f>'Wiggins St'!G28</f>
        <v>646940.875</v>
      </c>
    </row>
    <row r="3" spans="1:2" x14ac:dyDescent="0.25">
      <c r="A3" s="8" t="s">
        <v>55</v>
      </c>
      <c r="B3" s="10">
        <f>'Chase &amp; Gaskin Ave'!G28</f>
        <v>73267.686000000002</v>
      </c>
    </row>
    <row r="4" spans="1:2" x14ac:dyDescent="0.25">
      <c r="A4" s="16" t="s">
        <v>56</v>
      </c>
      <c r="B4" s="14">
        <f>'Acland &amp; Duff St'!G28</f>
        <v>161507.56099999999</v>
      </c>
    </row>
    <row r="5" spans="1:2" ht="15.75" thickBot="1" x14ac:dyDescent="0.3">
      <c r="A5" s="36" t="s">
        <v>70</v>
      </c>
      <c r="B5" s="37">
        <f>'Duff St Sidewalks'!G29</f>
        <v>145907.29999999999</v>
      </c>
    </row>
    <row r="6" spans="1:2" ht="15.75" thickTop="1" x14ac:dyDescent="0.25">
      <c r="A6" s="22" t="s">
        <v>64</v>
      </c>
      <c r="B6" s="15">
        <f>SUM(B2:B5)</f>
        <v>1027623.422</v>
      </c>
    </row>
    <row r="7" spans="1:2" x14ac:dyDescent="0.25">
      <c r="B7" s="5"/>
    </row>
    <row r="8" spans="1:2" x14ac:dyDescent="0.25">
      <c r="B8" s="5"/>
    </row>
    <row r="9" spans="1:2" x14ac:dyDescent="0.25">
      <c r="B9" s="5"/>
    </row>
    <row r="10" spans="1:2" x14ac:dyDescent="0.25">
      <c r="B10" s="5"/>
    </row>
    <row r="11" spans="1:2" x14ac:dyDescent="0.25">
      <c r="B11" s="5"/>
    </row>
    <row r="12" spans="1:2" x14ac:dyDescent="0.25">
      <c r="B12" s="5"/>
    </row>
    <row r="13" spans="1:2" x14ac:dyDescent="0.25">
      <c r="B13" s="5"/>
    </row>
    <row r="14" spans="1:2" x14ac:dyDescent="0.25">
      <c r="B14" s="5"/>
    </row>
    <row r="15" spans="1:2" x14ac:dyDescent="0.25">
      <c r="B15" s="5"/>
    </row>
    <row r="16" spans="1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Wiggins St</vt:lpstr>
      <vt:lpstr>Chase &amp; Gaskin Ave</vt:lpstr>
      <vt:lpstr>Acland &amp; Duff St</vt:lpstr>
      <vt:lpstr>Duff St Sidewalks</vt:lpstr>
      <vt:lpstr>Combined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Sarven, Korey</dc:creator>
  <cp:lastModifiedBy>Sarven, Korey</cp:lastModifiedBy>
  <dcterms:created xsi:type="dcterms:W3CDTF">2025-05-19T18:20:26Z</dcterms:created>
  <dcterms:modified xsi:type="dcterms:W3CDTF">2025-08-22T19:50:42Z</dcterms:modified>
</cp:coreProperties>
</file>